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bookViews>
    <workbookView xWindow="0" yWindow="0" windowWidth="28800" windowHeight="12615" tabRatio="824"/>
  </bookViews>
  <sheets>
    <sheet name="Простыня" sheetId="7" r:id="rId1"/>
    <sheet name="Итоговый" sheetId="6" r:id="rId2"/>
    <sheet name="По ДС" sheetId="24" r:id="rId3"/>
    <sheet name="Простыня Сорт" sheetId="10" r:id="rId4"/>
    <sheet name="Лучший Пилот" sheetId="11" r:id="rId5"/>
    <sheet name="Пилотесса" sheetId="12" r:id="rId6"/>
    <sheet name="Команды" sheetId="13" r:id="rId7"/>
    <sheet name="Графики" sheetId="14" r:id="rId8"/>
    <sheet name="ДС1" sheetId="23" r:id="rId9"/>
    <sheet name="ДС2" sheetId="22" r:id="rId10"/>
    <sheet name="ДС4" sheetId="20" r:id="rId11"/>
    <sheet name="ДС5" sheetId="19" r:id="rId12"/>
    <sheet name="ДС6" sheetId="18" r:id="rId13"/>
    <sheet name="ДС7" sheetId="17" r:id="rId14"/>
    <sheet name="ДС8" sheetId="16" r:id="rId15"/>
    <sheet name="Лист1" sheetId="9" state="hidden" r:id="rId16"/>
  </sheets>
  <definedNames>
    <definedName name="_kv10">#REF!</definedName>
    <definedName name="_kv11">#REF!</definedName>
    <definedName name="_kv12">#REF!</definedName>
    <definedName name="_kv13">#REF!</definedName>
    <definedName name="_kv14">#REF!</definedName>
    <definedName name="_kv15">#REF!</definedName>
    <definedName name="_kv16">#REF!</definedName>
    <definedName name="_kv2" localSheetId="1">Итоговый!#REF!</definedName>
    <definedName name="_kv2">#REF!</definedName>
    <definedName name="_kv3" localSheetId="1">Итоговый!#REF!</definedName>
    <definedName name="_kv3">#REF!</definedName>
    <definedName name="_kv4" localSheetId="1">Итоговый!#REF!</definedName>
    <definedName name="_kv4">#REF!</definedName>
    <definedName name="_kv5" localSheetId="1">Итоговый!#REF!</definedName>
    <definedName name="_kv5">#REF!</definedName>
    <definedName name="_kv6">#REF!</definedName>
    <definedName name="_kv7">#REF!</definedName>
    <definedName name="_kv8">#REF!</definedName>
    <definedName name="_kv9">#REF!</definedName>
    <definedName name="_kvl5" localSheetId="1">Итоговый!#REF!</definedName>
    <definedName name="_kvl5">#REF!</definedName>
    <definedName name="_pf1" localSheetId="1">Итоговый!#REF!</definedName>
    <definedName name="_pf1">#REF!</definedName>
    <definedName name="_pf121">#REF!</definedName>
    <definedName name="_pf141">#REF!</definedName>
    <definedName name="_pf142">#REF!</definedName>
    <definedName name="_pf2" localSheetId="1">Итоговый!#REF!</definedName>
    <definedName name="_pf2">#REF!</definedName>
    <definedName name="_pf3" localSheetId="1">Итоговый!#REF!</definedName>
    <definedName name="_pf3">#REF!</definedName>
    <definedName name="_pu1" localSheetId="1">Итоговый!#REF!</definedName>
    <definedName name="_pu1">#REF!</definedName>
    <definedName name="_rd10">#REF!</definedName>
    <definedName name="_rd11">#REF!</definedName>
    <definedName name="_rd12">#REF!</definedName>
    <definedName name="_rd13">#REF!</definedName>
    <definedName name="_rd14">#REF!</definedName>
    <definedName name="_rd15">#REF!</definedName>
    <definedName name="_rd2" localSheetId="1">Итоговый!#REF!</definedName>
    <definedName name="_rd2">#REF!</definedName>
    <definedName name="_rd3" localSheetId="1">Итоговый!#REF!</definedName>
    <definedName name="_rd3">#REF!</definedName>
    <definedName name="_rd4" localSheetId="1">Итоговый!#REF!</definedName>
    <definedName name="_rd4">#REF!</definedName>
    <definedName name="_rd6">#REF!</definedName>
    <definedName name="_rd8">#REF!</definedName>
    <definedName name="_rd9">#REF!</definedName>
    <definedName name="_rut1">#REF!</definedName>
    <definedName name="_rut2">#REF!</definedName>
    <definedName name="_vkv1">#REF!</definedName>
    <definedName name="_xlnm._FilterDatabase" localSheetId="3" hidden="1">'Простыня Сорт'!$A$4:$FD$63</definedName>
    <definedName name="norm_d2" localSheetId="1">Итоговый!#REF!</definedName>
    <definedName name="norm_d2">#REF!</definedName>
    <definedName name="pdd">#REF!</definedName>
    <definedName name="pdd_d2" localSheetId="1">Итоговый!#REF!</definedName>
    <definedName name="pdd_d2">#REF!</definedName>
    <definedName name="rez">#REF!</definedName>
    <definedName name="timefs" localSheetId="1">Итоговый!#REF!</definedName>
    <definedName name="timefs">#REF!</definedName>
    <definedName name="timefsd" localSheetId="1">Итоговый!#REF!</definedName>
    <definedName name="timefsd">#REF!</definedName>
    <definedName name="timepf1" localSheetId="1">Итоговый!#REF!</definedName>
    <definedName name="timepf1">#REF!</definedName>
    <definedName name="timepf121">#REF!</definedName>
    <definedName name="timepf121d">#REF!</definedName>
    <definedName name="timepf1d" localSheetId="1">Итоговый!#REF!</definedName>
    <definedName name="timepf1d">#REF!</definedName>
    <definedName name="timepf21" localSheetId="1">Итоговый!#REF!</definedName>
    <definedName name="timepf21">#REF!</definedName>
    <definedName name="timepf21d" localSheetId="1">Итоговый!#REF!</definedName>
    <definedName name="timepf21d">#REF!</definedName>
    <definedName name="timepf22" localSheetId="1">Итоговый!#REF!</definedName>
    <definedName name="timepf22">#REF!</definedName>
    <definedName name="timepf22d" localSheetId="1">Итоговый!#REF!</definedName>
    <definedName name="timepf22d">#REF!</definedName>
    <definedName name="timepf23" localSheetId="1">Итоговый!#REF!</definedName>
    <definedName name="timepf23">#REF!</definedName>
    <definedName name="timepf23d" localSheetId="1">Итоговый!#REF!</definedName>
    <definedName name="timepf23d">#REF!</definedName>
    <definedName name="timepr21" localSheetId="1">Итоговый!#REF!</definedName>
    <definedName name="timepr21">#REF!</definedName>
    <definedName name="timerd12">#REF!</definedName>
    <definedName name="timerd12d">#REF!</definedName>
    <definedName name="timerd15">#REF!</definedName>
    <definedName name="timerd15d">#REF!</definedName>
    <definedName name="timerd6">#REF!</definedName>
    <definedName name="timerd6d">#REF!</definedName>
    <definedName name="timerd8">#REF!</definedName>
    <definedName name="timerd8d">#REF!</definedName>
    <definedName name="timerd9">#REF!</definedName>
    <definedName name="timerd9d">#REF!</definedName>
    <definedName name="vkv1l">#REF!</definedName>
    <definedName name="_xlnm.Print_Titles" localSheetId="0">Простыня!$B:$C</definedName>
    <definedName name="КВ11">#REF!</definedName>
    <definedName name="кв9">#REF!</definedName>
    <definedName name="_xlnm.Print_Area" localSheetId="7">Графики!$A$1:$O$132</definedName>
    <definedName name="_xlnm.Print_Area" localSheetId="1">Итоговый!$A$1:$CD$73</definedName>
    <definedName name="_xlnm.Print_Area" localSheetId="2">'По ДС'!$A$1:$I$494</definedName>
    <definedName name="_xlnm.Print_Area" localSheetId="0">Простыня!$A$1:$DF$73</definedName>
  </definedNames>
  <calcPr calcId="152511" fullCalcOnLoad="1"/>
</workbook>
</file>

<file path=xl/calcChain.xml><?xml version="1.0" encoding="utf-8"?>
<calcChain xmlns="http://schemas.openxmlformats.org/spreadsheetml/2006/main">
  <c r="K21" i="6" l="1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BG5" i="7"/>
  <c r="BG63" i="7"/>
  <c r="CN26" i="7"/>
  <c r="BG14" i="7"/>
  <c r="BI14" i="7" s="1"/>
  <c r="EB14" i="7" s="1"/>
  <c r="BG15" i="7"/>
  <c r="BG16" i="7"/>
  <c r="BG17" i="7"/>
  <c r="BG18" i="7"/>
  <c r="BG19" i="7"/>
  <c r="BG20" i="7"/>
  <c r="BG21" i="7"/>
  <c r="BG22" i="7"/>
  <c r="BG23" i="7"/>
  <c r="BG24" i="7"/>
  <c r="BG25" i="7"/>
  <c r="BG26" i="7"/>
  <c r="BG28" i="7"/>
  <c r="BG29" i="7"/>
  <c r="BG30" i="7"/>
  <c r="BG31" i="7"/>
  <c r="BG32" i="7"/>
  <c r="BG33" i="7"/>
  <c r="BG34" i="7"/>
  <c r="BG35" i="7"/>
  <c r="BG36" i="7"/>
  <c r="BG37" i="7"/>
  <c r="BG38" i="7"/>
  <c r="BG39" i="7"/>
  <c r="BG40" i="7"/>
  <c r="BG41" i="7"/>
  <c r="BG42" i="7"/>
  <c r="BG43" i="7"/>
  <c r="BG44" i="7"/>
  <c r="BG45" i="7"/>
  <c r="BG46" i="7"/>
  <c r="BG47" i="7"/>
  <c r="BG48" i="7"/>
  <c r="BG49" i="7"/>
  <c r="BG50" i="7"/>
  <c r="BG51" i="7"/>
  <c r="BG52" i="7"/>
  <c r="BG53" i="7"/>
  <c r="BG54" i="7"/>
  <c r="BG55" i="7"/>
  <c r="BG56" i="7"/>
  <c r="BG57" i="7"/>
  <c r="BG58" i="7"/>
  <c r="BG59" i="7"/>
  <c r="BG60" i="7"/>
  <c r="BG61" i="7"/>
  <c r="BG62" i="7"/>
  <c r="BG7" i="7"/>
  <c r="BG8" i="7"/>
  <c r="BU8" i="7" s="1"/>
  <c r="BG9" i="7"/>
  <c r="BU9" i="7"/>
  <c r="BG10" i="7"/>
  <c r="BG11" i="7"/>
  <c r="BI11" i="7" s="1"/>
  <c r="BG12" i="7"/>
  <c r="BG6" i="7"/>
  <c r="BU49" i="7"/>
  <c r="W45" i="7"/>
  <c r="B361" i="24"/>
  <c r="B362" i="24"/>
  <c r="B363" i="24"/>
  <c r="B364" i="24"/>
  <c r="B365" i="24"/>
  <c r="B366" i="24"/>
  <c r="B367" i="24"/>
  <c r="B368" i="24"/>
  <c r="B369" i="24"/>
  <c r="B370" i="24"/>
  <c r="B371" i="24"/>
  <c r="B372" i="24"/>
  <c r="B373" i="24"/>
  <c r="B374" i="24"/>
  <c r="B375" i="24"/>
  <c r="B376" i="24"/>
  <c r="B377" i="24"/>
  <c r="B378" i="24"/>
  <c r="B379" i="24"/>
  <c r="B380" i="24"/>
  <c r="B381" i="24"/>
  <c r="B382" i="24"/>
  <c r="B383" i="24"/>
  <c r="B384" i="24"/>
  <c r="B385" i="24"/>
  <c r="B386" i="24"/>
  <c r="B387" i="24"/>
  <c r="B388" i="24"/>
  <c r="B389" i="24"/>
  <c r="B390" i="24"/>
  <c r="B391" i="24"/>
  <c r="B392" i="24"/>
  <c r="B393" i="24"/>
  <c r="B394" i="24"/>
  <c r="B395" i="24"/>
  <c r="B396" i="24"/>
  <c r="B397" i="24"/>
  <c r="B398" i="24"/>
  <c r="B399" i="24"/>
  <c r="B400" i="24"/>
  <c r="B401" i="24"/>
  <c r="B402" i="24"/>
  <c r="B403" i="24"/>
  <c r="B404" i="24"/>
  <c r="B405" i="24"/>
  <c r="B406" i="24"/>
  <c r="B407" i="24"/>
  <c r="B408" i="24"/>
  <c r="B409" i="24"/>
  <c r="B410" i="24"/>
  <c r="B411" i="24"/>
  <c r="B412" i="24"/>
  <c r="B413" i="24"/>
  <c r="B414" i="24"/>
  <c r="B415" i="24"/>
  <c r="B416" i="24"/>
  <c r="B417" i="24"/>
  <c r="B291" i="24"/>
  <c r="B292" i="24"/>
  <c r="B293" i="24"/>
  <c r="B294" i="24"/>
  <c r="B295" i="24"/>
  <c r="B296" i="24"/>
  <c r="B297" i="24"/>
  <c r="B298" i="24"/>
  <c r="B299" i="24"/>
  <c r="B300" i="24"/>
  <c r="B301" i="24"/>
  <c r="B302" i="24"/>
  <c r="B303" i="24"/>
  <c r="B304" i="24"/>
  <c r="B305" i="24"/>
  <c r="B306" i="24"/>
  <c r="B307" i="24"/>
  <c r="B308" i="24"/>
  <c r="B309" i="24"/>
  <c r="B310" i="24"/>
  <c r="B311" i="24"/>
  <c r="B312" i="24"/>
  <c r="B313" i="24"/>
  <c r="B314" i="24"/>
  <c r="B315" i="24"/>
  <c r="B316" i="24"/>
  <c r="B317" i="24"/>
  <c r="B318" i="24"/>
  <c r="B319" i="24"/>
  <c r="B320" i="24"/>
  <c r="B321" i="24"/>
  <c r="B322" i="24"/>
  <c r="B323" i="24"/>
  <c r="B324" i="24"/>
  <c r="B325" i="24"/>
  <c r="B326" i="24"/>
  <c r="B327" i="24"/>
  <c r="B328" i="24"/>
  <c r="B329" i="24"/>
  <c r="B330" i="24"/>
  <c r="B331" i="24"/>
  <c r="B332" i="24"/>
  <c r="B333" i="24"/>
  <c r="B334" i="24"/>
  <c r="B335" i="24"/>
  <c r="B336" i="24"/>
  <c r="B337" i="24"/>
  <c r="B338" i="24"/>
  <c r="B339" i="24"/>
  <c r="B340" i="24"/>
  <c r="B341" i="24"/>
  <c r="B342" i="24"/>
  <c r="B343" i="24"/>
  <c r="B344" i="24"/>
  <c r="B345" i="24"/>
  <c r="B346" i="24"/>
  <c r="B347" i="24"/>
  <c r="B218" i="24"/>
  <c r="B219" i="24"/>
  <c r="B220" i="24"/>
  <c r="B221" i="24"/>
  <c r="B222" i="24"/>
  <c r="B223" i="24"/>
  <c r="B224" i="24"/>
  <c r="B225" i="24"/>
  <c r="B226" i="24"/>
  <c r="B227" i="24"/>
  <c r="B228" i="24"/>
  <c r="B229" i="24"/>
  <c r="B230" i="24"/>
  <c r="B231" i="24"/>
  <c r="B232" i="24"/>
  <c r="B233" i="24"/>
  <c r="B234" i="24"/>
  <c r="B235" i="24"/>
  <c r="B236" i="24"/>
  <c r="B237" i="24"/>
  <c r="B238" i="24"/>
  <c r="B239" i="24"/>
  <c r="B240" i="24"/>
  <c r="B241" i="24"/>
  <c r="B242" i="24"/>
  <c r="B243" i="24"/>
  <c r="B244" i="24"/>
  <c r="B245" i="24"/>
  <c r="B246" i="24"/>
  <c r="B247" i="24"/>
  <c r="B248" i="24"/>
  <c r="B249" i="24"/>
  <c r="B250" i="24"/>
  <c r="B251" i="24"/>
  <c r="B252" i="24"/>
  <c r="B253" i="24"/>
  <c r="B254" i="24"/>
  <c r="B255" i="24"/>
  <c r="B256" i="24"/>
  <c r="B257" i="24"/>
  <c r="B258" i="24"/>
  <c r="B259" i="24"/>
  <c r="B260" i="24"/>
  <c r="B261" i="24"/>
  <c r="B262" i="24"/>
  <c r="B263" i="24"/>
  <c r="B264" i="24"/>
  <c r="B265" i="24"/>
  <c r="B266" i="24"/>
  <c r="B267" i="24"/>
  <c r="B268" i="24"/>
  <c r="B269" i="24"/>
  <c r="B270" i="24"/>
  <c r="B271" i="24"/>
  <c r="B272" i="24"/>
  <c r="B273" i="24"/>
  <c r="B274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164" i="24"/>
  <c r="B165" i="24"/>
  <c r="B166" i="24"/>
  <c r="B167" i="24"/>
  <c r="B168" i="24"/>
  <c r="B169" i="24"/>
  <c r="B170" i="24"/>
  <c r="B171" i="24"/>
  <c r="B172" i="24"/>
  <c r="B173" i="24"/>
  <c r="B174" i="24"/>
  <c r="B175" i="24"/>
  <c r="B176" i="24"/>
  <c r="B177" i="24"/>
  <c r="B178" i="24"/>
  <c r="B179" i="24"/>
  <c r="B180" i="24"/>
  <c r="B181" i="24"/>
  <c r="B182" i="24"/>
  <c r="B183" i="24"/>
  <c r="B184" i="24"/>
  <c r="B185" i="24"/>
  <c r="B186" i="24"/>
  <c r="B187" i="24"/>
  <c r="B188" i="24"/>
  <c r="B189" i="24"/>
  <c r="B190" i="24"/>
  <c r="B191" i="24"/>
  <c r="B192" i="24"/>
  <c r="B193" i="24"/>
  <c r="B194" i="24"/>
  <c r="B195" i="24"/>
  <c r="B196" i="24"/>
  <c r="B197" i="24"/>
  <c r="B198" i="24"/>
  <c r="B199" i="24"/>
  <c r="B200" i="24"/>
  <c r="B201" i="24"/>
  <c r="B202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432" i="24"/>
  <c r="C432" i="24"/>
  <c r="D432" i="24"/>
  <c r="E432" i="24"/>
  <c r="F432" i="24"/>
  <c r="G432" i="24"/>
  <c r="H432" i="24"/>
  <c r="I432" i="24"/>
  <c r="B433" i="24"/>
  <c r="C433" i="24"/>
  <c r="D433" i="24"/>
  <c r="E433" i="24"/>
  <c r="F433" i="24"/>
  <c r="G433" i="24"/>
  <c r="H433" i="24"/>
  <c r="I433" i="24"/>
  <c r="B434" i="24"/>
  <c r="C434" i="24"/>
  <c r="D434" i="24"/>
  <c r="E434" i="24"/>
  <c r="F434" i="24"/>
  <c r="G434" i="24"/>
  <c r="H434" i="24"/>
  <c r="I434" i="24"/>
  <c r="B435" i="24"/>
  <c r="C435" i="24"/>
  <c r="D435" i="24"/>
  <c r="E435" i="24"/>
  <c r="F435" i="24"/>
  <c r="G435" i="24"/>
  <c r="H435" i="24"/>
  <c r="I435" i="24"/>
  <c r="B436" i="24"/>
  <c r="C436" i="24"/>
  <c r="D436" i="24"/>
  <c r="E436" i="24"/>
  <c r="F436" i="24"/>
  <c r="G436" i="24"/>
  <c r="H436" i="24"/>
  <c r="I436" i="24"/>
  <c r="B437" i="24"/>
  <c r="C437" i="24"/>
  <c r="D437" i="24"/>
  <c r="E437" i="24"/>
  <c r="F437" i="24"/>
  <c r="G437" i="24"/>
  <c r="H437" i="24"/>
  <c r="I437" i="24"/>
  <c r="B438" i="24"/>
  <c r="C438" i="24"/>
  <c r="D438" i="24"/>
  <c r="E438" i="24"/>
  <c r="F438" i="24"/>
  <c r="G438" i="24"/>
  <c r="H438" i="24"/>
  <c r="I438" i="24"/>
  <c r="B439" i="24"/>
  <c r="C439" i="24"/>
  <c r="D439" i="24"/>
  <c r="E439" i="24"/>
  <c r="F439" i="24"/>
  <c r="G439" i="24"/>
  <c r="H439" i="24"/>
  <c r="I439" i="24"/>
  <c r="B440" i="24"/>
  <c r="C440" i="24"/>
  <c r="D440" i="24"/>
  <c r="E440" i="24"/>
  <c r="F440" i="24"/>
  <c r="G440" i="24"/>
  <c r="H440" i="24"/>
  <c r="I440" i="24"/>
  <c r="B441" i="24"/>
  <c r="C441" i="24"/>
  <c r="D441" i="24"/>
  <c r="E441" i="24"/>
  <c r="F441" i="24"/>
  <c r="G441" i="24"/>
  <c r="H441" i="24"/>
  <c r="I441" i="24"/>
  <c r="B442" i="24"/>
  <c r="C442" i="24"/>
  <c r="D442" i="24"/>
  <c r="E442" i="24"/>
  <c r="F442" i="24"/>
  <c r="G442" i="24"/>
  <c r="H442" i="24"/>
  <c r="I442" i="24"/>
  <c r="B443" i="24"/>
  <c r="C443" i="24"/>
  <c r="D443" i="24"/>
  <c r="E443" i="24"/>
  <c r="F443" i="24"/>
  <c r="G443" i="24"/>
  <c r="H443" i="24"/>
  <c r="I443" i="24"/>
  <c r="B444" i="24"/>
  <c r="C444" i="24"/>
  <c r="D444" i="24"/>
  <c r="E444" i="24"/>
  <c r="F444" i="24"/>
  <c r="G444" i="24"/>
  <c r="H444" i="24"/>
  <c r="I444" i="24"/>
  <c r="B445" i="24"/>
  <c r="C445" i="24"/>
  <c r="D445" i="24"/>
  <c r="E445" i="24"/>
  <c r="F445" i="24"/>
  <c r="G445" i="24"/>
  <c r="H445" i="24"/>
  <c r="I445" i="24"/>
  <c r="B446" i="24"/>
  <c r="C446" i="24"/>
  <c r="D446" i="24"/>
  <c r="E446" i="24"/>
  <c r="F446" i="24"/>
  <c r="G446" i="24"/>
  <c r="H446" i="24"/>
  <c r="I446" i="24"/>
  <c r="B447" i="24"/>
  <c r="C447" i="24"/>
  <c r="D447" i="24"/>
  <c r="E447" i="24"/>
  <c r="F447" i="24"/>
  <c r="G447" i="24"/>
  <c r="H447" i="24"/>
  <c r="I447" i="24"/>
  <c r="B448" i="24"/>
  <c r="C448" i="24"/>
  <c r="D448" i="24"/>
  <c r="E448" i="24"/>
  <c r="F448" i="24"/>
  <c r="G448" i="24"/>
  <c r="H448" i="24"/>
  <c r="I448" i="24"/>
  <c r="B449" i="24"/>
  <c r="C449" i="24"/>
  <c r="D449" i="24"/>
  <c r="E449" i="24"/>
  <c r="F449" i="24"/>
  <c r="G449" i="24"/>
  <c r="H449" i="24"/>
  <c r="I449" i="24"/>
  <c r="B450" i="24"/>
  <c r="C450" i="24"/>
  <c r="D450" i="24"/>
  <c r="E450" i="24"/>
  <c r="F450" i="24"/>
  <c r="G450" i="24"/>
  <c r="H450" i="24"/>
  <c r="I450" i="24"/>
  <c r="B451" i="24"/>
  <c r="C451" i="24"/>
  <c r="D451" i="24"/>
  <c r="E451" i="24"/>
  <c r="F451" i="24"/>
  <c r="G451" i="24"/>
  <c r="H451" i="24"/>
  <c r="I451" i="24"/>
  <c r="B452" i="24"/>
  <c r="C452" i="24"/>
  <c r="D452" i="24"/>
  <c r="E452" i="24"/>
  <c r="F452" i="24"/>
  <c r="G452" i="24"/>
  <c r="H452" i="24"/>
  <c r="I452" i="24"/>
  <c r="B453" i="24"/>
  <c r="C453" i="24"/>
  <c r="D453" i="24"/>
  <c r="E453" i="24"/>
  <c r="F453" i="24"/>
  <c r="G453" i="24"/>
  <c r="H453" i="24"/>
  <c r="I453" i="24"/>
  <c r="B454" i="24"/>
  <c r="C454" i="24"/>
  <c r="D454" i="24"/>
  <c r="E454" i="24"/>
  <c r="F454" i="24"/>
  <c r="G454" i="24"/>
  <c r="H454" i="24"/>
  <c r="I454" i="24"/>
  <c r="B455" i="24"/>
  <c r="C455" i="24"/>
  <c r="D455" i="24"/>
  <c r="E455" i="24"/>
  <c r="F455" i="24"/>
  <c r="G455" i="24"/>
  <c r="H455" i="24"/>
  <c r="I455" i="24"/>
  <c r="B456" i="24"/>
  <c r="C456" i="24"/>
  <c r="D456" i="24"/>
  <c r="E456" i="24"/>
  <c r="F456" i="24"/>
  <c r="G456" i="24"/>
  <c r="H456" i="24"/>
  <c r="I456" i="24"/>
  <c r="B457" i="24"/>
  <c r="C457" i="24"/>
  <c r="D457" i="24"/>
  <c r="E457" i="24"/>
  <c r="F457" i="24"/>
  <c r="G457" i="24"/>
  <c r="H457" i="24"/>
  <c r="I457" i="24"/>
  <c r="B458" i="24"/>
  <c r="C458" i="24"/>
  <c r="D458" i="24"/>
  <c r="E458" i="24"/>
  <c r="F458" i="24"/>
  <c r="G458" i="24"/>
  <c r="H458" i="24"/>
  <c r="I458" i="24"/>
  <c r="B459" i="24"/>
  <c r="C459" i="24"/>
  <c r="D459" i="24"/>
  <c r="E459" i="24"/>
  <c r="F459" i="24"/>
  <c r="G459" i="24"/>
  <c r="H459" i="24"/>
  <c r="I459" i="24"/>
  <c r="B460" i="24"/>
  <c r="C460" i="24"/>
  <c r="D460" i="24"/>
  <c r="E460" i="24"/>
  <c r="F460" i="24"/>
  <c r="G460" i="24"/>
  <c r="H460" i="24"/>
  <c r="I460" i="24"/>
  <c r="B461" i="24"/>
  <c r="C461" i="24"/>
  <c r="D461" i="24"/>
  <c r="E461" i="24"/>
  <c r="F461" i="24"/>
  <c r="G461" i="24"/>
  <c r="H461" i="24"/>
  <c r="I461" i="24"/>
  <c r="B462" i="24"/>
  <c r="C462" i="24"/>
  <c r="D462" i="24"/>
  <c r="E462" i="24"/>
  <c r="F462" i="24"/>
  <c r="G462" i="24"/>
  <c r="H462" i="24"/>
  <c r="I462" i="24"/>
  <c r="B463" i="24"/>
  <c r="C463" i="24"/>
  <c r="D463" i="24"/>
  <c r="E463" i="24"/>
  <c r="F463" i="24"/>
  <c r="G463" i="24"/>
  <c r="H463" i="24"/>
  <c r="I463" i="24"/>
  <c r="B464" i="24"/>
  <c r="C464" i="24"/>
  <c r="D464" i="24"/>
  <c r="E464" i="24"/>
  <c r="F464" i="24"/>
  <c r="G464" i="24"/>
  <c r="H464" i="24"/>
  <c r="I464" i="24"/>
  <c r="B465" i="24"/>
  <c r="C465" i="24"/>
  <c r="D465" i="24"/>
  <c r="E465" i="24"/>
  <c r="F465" i="24"/>
  <c r="G465" i="24"/>
  <c r="H465" i="24"/>
  <c r="I465" i="24"/>
  <c r="B466" i="24"/>
  <c r="C466" i="24"/>
  <c r="D466" i="24"/>
  <c r="E466" i="24"/>
  <c r="F466" i="24"/>
  <c r="G466" i="24"/>
  <c r="H466" i="24"/>
  <c r="I466" i="24"/>
  <c r="B467" i="24"/>
  <c r="C467" i="24"/>
  <c r="D467" i="24"/>
  <c r="E467" i="24"/>
  <c r="F467" i="24"/>
  <c r="G467" i="24"/>
  <c r="H467" i="24"/>
  <c r="I467" i="24"/>
  <c r="B468" i="24"/>
  <c r="C468" i="24"/>
  <c r="D468" i="24"/>
  <c r="E468" i="24"/>
  <c r="F468" i="24"/>
  <c r="G468" i="24"/>
  <c r="H468" i="24"/>
  <c r="I468" i="24"/>
  <c r="B469" i="24"/>
  <c r="C469" i="24"/>
  <c r="D469" i="24"/>
  <c r="E469" i="24"/>
  <c r="F469" i="24"/>
  <c r="G469" i="24"/>
  <c r="H469" i="24"/>
  <c r="I469" i="24"/>
  <c r="B470" i="24"/>
  <c r="C470" i="24"/>
  <c r="D470" i="24"/>
  <c r="E470" i="24"/>
  <c r="F470" i="24"/>
  <c r="G470" i="24"/>
  <c r="H470" i="24"/>
  <c r="I470" i="24"/>
  <c r="B471" i="24"/>
  <c r="C471" i="24"/>
  <c r="D471" i="24"/>
  <c r="E471" i="24"/>
  <c r="F471" i="24"/>
  <c r="G471" i="24"/>
  <c r="H471" i="24"/>
  <c r="I471" i="24"/>
  <c r="B472" i="24"/>
  <c r="C472" i="24"/>
  <c r="D472" i="24"/>
  <c r="E472" i="24"/>
  <c r="F472" i="24"/>
  <c r="G472" i="24"/>
  <c r="H472" i="24"/>
  <c r="I472" i="24"/>
  <c r="B473" i="24"/>
  <c r="C473" i="24"/>
  <c r="D473" i="24"/>
  <c r="E473" i="24"/>
  <c r="F473" i="24"/>
  <c r="G473" i="24"/>
  <c r="H473" i="24"/>
  <c r="I473" i="24"/>
  <c r="B474" i="24"/>
  <c r="C474" i="24"/>
  <c r="D474" i="24"/>
  <c r="E474" i="24"/>
  <c r="F474" i="24"/>
  <c r="G474" i="24"/>
  <c r="H474" i="24"/>
  <c r="I474" i="24"/>
  <c r="B475" i="24"/>
  <c r="C475" i="24"/>
  <c r="D475" i="24"/>
  <c r="E475" i="24"/>
  <c r="F475" i="24"/>
  <c r="G475" i="24"/>
  <c r="H475" i="24"/>
  <c r="I475" i="24"/>
  <c r="B476" i="24"/>
  <c r="C476" i="24"/>
  <c r="D476" i="24"/>
  <c r="E476" i="24"/>
  <c r="F476" i="24"/>
  <c r="G476" i="24"/>
  <c r="H476" i="24"/>
  <c r="I476" i="24"/>
  <c r="B477" i="24"/>
  <c r="C477" i="24"/>
  <c r="D477" i="24"/>
  <c r="E477" i="24"/>
  <c r="F477" i="24"/>
  <c r="G477" i="24"/>
  <c r="H477" i="24"/>
  <c r="I477" i="24"/>
  <c r="B478" i="24"/>
  <c r="C478" i="24"/>
  <c r="D478" i="24"/>
  <c r="E478" i="24"/>
  <c r="F478" i="24"/>
  <c r="G478" i="24"/>
  <c r="H478" i="24"/>
  <c r="I478" i="24"/>
  <c r="B479" i="24"/>
  <c r="C479" i="24"/>
  <c r="D479" i="24"/>
  <c r="E479" i="24"/>
  <c r="F479" i="24"/>
  <c r="G479" i="24"/>
  <c r="H479" i="24"/>
  <c r="I479" i="24"/>
  <c r="B480" i="24"/>
  <c r="C480" i="24"/>
  <c r="D480" i="24"/>
  <c r="E480" i="24"/>
  <c r="F480" i="24"/>
  <c r="G480" i="24"/>
  <c r="H480" i="24"/>
  <c r="I480" i="24"/>
  <c r="B481" i="24"/>
  <c r="C481" i="24"/>
  <c r="D481" i="24"/>
  <c r="E481" i="24"/>
  <c r="F481" i="24"/>
  <c r="G481" i="24"/>
  <c r="H481" i="24"/>
  <c r="I481" i="24"/>
  <c r="B482" i="24"/>
  <c r="C482" i="24"/>
  <c r="D482" i="24"/>
  <c r="E482" i="24"/>
  <c r="F482" i="24"/>
  <c r="G482" i="24"/>
  <c r="H482" i="24"/>
  <c r="I482" i="24"/>
  <c r="B483" i="24"/>
  <c r="C483" i="24"/>
  <c r="D483" i="24"/>
  <c r="E483" i="24"/>
  <c r="F483" i="24"/>
  <c r="G483" i="24"/>
  <c r="H483" i="24"/>
  <c r="I483" i="24"/>
  <c r="B484" i="24"/>
  <c r="C484" i="24"/>
  <c r="D484" i="24"/>
  <c r="E484" i="24"/>
  <c r="F484" i="24"/>
  <c r="G484" i="24"/>
  <c r="H484" i="24"/>
  <c r="I484" i="24"/>
  <c r="B485" i="24"/>
  <c r="C485" i="24"/>
  <c r="D485" i="24"/>
  <c r="E485" i="24"/>
  <c r="F485" i="24"/>
  <c r="G485" i="24"/>
  <c r="H485" i="24"/>
  <c r="I485" i="24"/>
  <c r="B486" i="24"/>
  <c r="C486" i="24"/>
  <c r="D486" i="24"/>
  <c r="E486" i="24"/>
  <c r="F486" i="24"/>
  <c r="G486" i="24"/>
  <c r="H486" i="24"/>
  <c r="I486" i="24"/>
  <c r="B487" i="24"/>
  <c r="C487" i="24"/>
  <c r="D487" i="24"/>
  <c r="E487" i="24"/>
  <c r="F487" i="24"/>
  <c r="G487" i="24"/>
  <c r="H487" i="24"/>
  <c r="I487" i="24"/>
  <c r="B488" i="24"/>
  <c r="C488" i="24"/>
  <c r="D488" i="24"/>
  <c r="E488" i="24"/>
  <c r="F488" i="24"/>
  <c r="G488" i="24"/>
  <c r="H488" i="24"/>
  <c r="I488" i="24"/>
  <c r="B430" i="24"/>
  <c r="C430" i="24"/>
  <c r="D430" i="24"/>
  <c r="E430" i="24"/>
  <c r="F430" i="24"/>
  <c r="G430" i="24"/>
  <c r="H430" i="24"/>
  <c r="I430" i="24"/>
  <c r="I431" i="24"/>
  <c r="H431" i="24"/>
  <c r="F431" i="24"/>
  <c r="G431" i="24"/>
  <c r="E431" i="24"/>
  <c r="C431" i="24"/>
  <c r="D431" i="24"/>
  <c r="B431" i="24"/>
  <c r="C361" i="24"/>
  <c r="D361" i="24"/>
  <c r="E361" i="24"/>
  <c r="F361" i="24"/>
  <c r="G361" i="24"/>
  <c r="H361" i="24"/>
  <c r="I361" i="24"/>
  <c r="C362" i="24"/>
  <c r="D362" i="24"/>
  <c r="E362" i="24"/>
  <c r="F362" i="24"/>
  <c r="G362" i="24"/>
  <c r="H362" i="24"/>
  <c r="I362" i="24"/>
  <c r="C363" i="24"/>
  <c r="D363" i="24"/>
  <c r="E363" i="24"/>
  <c r="F363" i="24"/>
  <c r="G363" i="24"/>
  <c r="H363" i="24"/>
  <c r="I363" i="24"/>
  <c r="C364" i="24"/>
  <c r="D364" i="24"/>
  <c r="E364" i="24"/>
  <c r="F364" i="24"/>
  <c r="G364" i="24"/>
  <c r="H364" i="24"/>
  <c r="I364" i="24"/>
  <c r="C365" i="24"/>
  <c r="D365" i="24"/>
  <c r="E365" i="24"/>
  <c r="F365" i="24"/>
  <c r="G365" i="24"/>
  <c r="H365" i="24"/>
  <c r="I365" i="24"/>
  <c r="C366" i="24"/>
  <c r="D366" i="24"/>
  <c r="E366" i="24"/>
  <c r="F366" i="24"/>
  <c r="G366" i="24"/>
  <c r="H366" i="24"/>
  <c r="I366" i="24"/>
  <c r="C367" i="24"/>
  <c r="D367" i="24"/>
  <c r="E367" i="24"/>
  <c r="F367" i="24"/>
  <c r="G367" i="24"/>
  <c r="H367" i="24"/>
  <c r="I367" i="24"/>
  <c r="C368" i="24"/>
  <c r="D368" i="24"/>
  <c r="E368" i="24"/>
  <c r="F368" i="24"/>
  <c r="G368" i="24"/>
  <c r="H368" i="24"/>
  <c r="I368" i="24"/>
  <c r="C369" i="24"/>
  <c r="D369" i="24"/>
  <c r="E369" i="24"/>
  <c r="F369" i="24"/>
  <c r="G369" i="24"/>
  <c r="H369" i="24"/>
  <c r="I369" i="24"/>
  <c r="C370" i="24"/>
  <c r="D370" i="24"/>
  <c r="E370" i="24"/>
  <c r="F370" i="24"/>
  <c r="G370" i="24"/>
  <c r="H370" i="24"/>
  <c r="I370" i="24"/>
  <c r="C371" i="24"/>
  <c r="D371" i="24"/>
  <c r="E371" i="24"/>
  <c r="F371" i="24"/>
  <c r="G371" i="24"/>
  <c r="H371" i="24"/>
  <c r="I371" i="24"/>
  <c r="C372" i="24"/>
  <c r="D372" i="24"/>
  <c r="E372" i="24"/>
  <c r="F372" i="24"/>
  <c r="G372" i="24"/>
  <c r="H372" i="24"/>
  <c r="I372" i="24"/>
  <c r="C373" i="24"/>
  <c r="D373" i="24"/>
  <c r="E373" i="24"/>
  <c r="F373" i="24"/>
  <c r="G373" i="24"/>
  <c r="H373" i="24"/>
  <c r="I373" i="24"/>
  <c r="C374" i="24"/>
  <c r="D374" i="24"/>
  <c r="E374" i="24"/>
  <c r="F374" i="24"/>
  <c r="G374" i="24"/>
  <c r="H374" i="24"/>
  <c r="I374" i="24"/>
  <c r="C375" i="24"/>
  <c r="D375" i="24"/>
  <c r="E375" i="24"/>
  <c r="F375" i="24"/>
  <c r="G375" i="24"/>
  <c r="H375" i="24"/>
  <c r="I375" i="24"/>
  <c r="C376" i="24"/>
  <c r="D376" i="24"/>
  <c r="E376" i="24"/>
  <c r="F376" i="24"/>
  <c r="G376" i="24"/>
  <c r="H376" i="24"/>
  <c r="I376" i="24"/>
  <c r="C377" i="24"/>
  <c r="D377" i="24"/>
  <c r="E377" i="24"/>
  <c r="F377" i="24"/>
  <c r="G377" i="24"/>
  <c r="H377" i="24"/>
  <c r="I377" i="24"/>
  <c r="C378" i="24"/>
  <c r="D378" i="24"/>
  <c r="E378" i="24"/>
  <c r="F378" i="24"/>
  <c r="G378" i="24"/>
  <c r="H378" i="24"/>
  <c r="I378" i="24"/>
  <c r="C379" i="24"/>
  <c r="D379" i="24"/>
  <c r="E379" i="24"/>
  <c r="F379" i="24"/>
  <c r="G379" i="24"/>
  <c r="H379" i="24"/>
  <c r="I379" i="24"/>
  <c r="C380" i="24"/>
  <c r="D380" i="24"/>
  <c r="E380" i="24"/>
  <c r="F380" i="24"/>
  <c r="G380" i="24"/>
  <c r="H380" i="24"/>
  <c r="I380" i="24"/>
  <c r="C381" i="24"/>
  <c r="D381" i="24"/>
  <c r="E381" i="24"/>
  <c r="F381" i="24"/>
  <c r="G381" i="24"/>
  <c r="H381" i="24"/>
  <c r="I381" i="24"/>
  <c r="C382" i="24"/>
  <c r="D382" i="24"/>
  <c r="E382" i="24"/>
  <c r="F382" i="24"/>
  <c r="G382" i="24"/>
  <c r="H382" i="24"/>
  <c r="I382" i="24"/>
  <c r="C383" i="24"/>
  <c r="D383" i="24"/>
  <c r="E383" i="24"/>
  <c r="F383" i="24"/>
  <c r="G383" i="24"/>
  <c r="H383" i="24"/>
  <c r="I383" i="24"/>
  <c r="C384" i="24"/>
  <c r="D384" i="24"/>
  <c r="E384" i="24"/>
  <c r="F384" i="24"/>
  <c r="G384" i="24"/>
  <c r="H384" i="24"/>
  <c r="I384" i="24"/>
  <c r="C385" i="24"/>
  <c r="D385" i="24"/>
  <c r="E385" i="24"/>
  <c r="F385" i="24"/>
  <c r="G385" i="24"/>
  <c r="H385" i="24"/>
  <c r="I385" i="24"/>
  <c r="C386" i="24"/>
  <c r="D386" i="24"/>
  <c r="E386" i="24"/>
  <c r="F386" i="24"/>
  <c r="G386" i="24"/>
  <c r="H386" i="24"/>
  <c r="I386" i="24"/>
  <c r="C387" i="24"/>
  <c r="D387" i="24"/>
  <c r="E387" i="24"/>
  <c r="F387" i="24"/>
  <c r="G387" i="24"/>
  <c r="H387" i="24"/>
  <c r="I387" i="24"/>
  <c r="C388" i="24"/>
  <c r="D388" i="24"/>
  <c r="E388" i="24"/>
  <c r="F388" i="24"/>
  <c r="G388" i="24"/>
  <c r="H388" i="24"/>
  <c r="I388" i="24"/>
  <c r="C389" i="24"/>
  <c r="D389" i="24"/>
  <c r="E389" i="24"/>
  <c r="F389" i="24"/>
  <c r="G389" i="24"/>
  <c r="H389" i="24"/>
  <c r="I389" i="24"/>
  <c r="C390" i="24"/>
  <c r="D390" i="24"/>
  <c r="E390" i="24"/>
  <c r="F390" i="24"/>
  <c r="G390" i="24"/>
  <c r="H390" i="24"/>
  <c r="I390" i="24"/>
  <c r="C391" i="24"/>
  <c r="D391" i="24"/>
  <c r="E391" i="24"/>
  <c r="F391" i="24"/>
  <c r="G391" i="24"/>
  <c r="H391" i="24"/>
  <c r="I391" i="24"/>
  <c r="C392" i="24"/>
  <c r="D392" i="24"/>
  <c r="E392" i="24"/>
  <c r="F392" i="24"/>
  <c r="G392" i="24"/>
  <c r="H392" i="24"/>
  <c r="I392" i="24"/>
  <c r="C393" i="24"/>
  <c r="D393" i="24"/>
  <c r="E393" i="24"/>
  <c r="F393" i="24"/>
  <c r="G393" i="24"/>
  <c r="H393" i="24"/>
  <c r="I393" i="24"/>
  <c r="C394" i="24"/>
  <c r="D394" i="24"/>
  <c r="E394" i="24"/>
  <c r="F394" i="24"/>
  <c r="G394" i="24"/>
  <c r="H394" i="24"/>
  <c r="I394" i="24"/>
  <c r="C395" i="24"/>
  <c r="D395" i="24"/>
  <c r="E395" i="24"/>
  <c r="F395" i="24"/>
  <c r="G395" i="24"/>
  <c r="H395" i="24"/>
  <c r="I395" i="24"/>
  <c r="C396" i="24"/>
  <c r="D396" i="24"/>
  <c r="E396" i="24"/>
  <c r="F396" i="24"/>
  <c r="G396" i="24"/>
  <c r="H396" i="24"/>
  <c r="I396" i="24"/>
  <c r="C397" i="24"/>
  <c r="D397" i="24"/>
  <c r="E397" i="24"/>
  <c r="F397" i="24"/>
  <c r="G397" i="24"/>
  <c r="H397" i="24"/>
  <c r="I397" i="24"/>
  <c r="C398" i="24"/>
  <c r="D398" i="24"/>
  <c r="E398" i="24"/>
  <c r="F398" i="24"/>
  <c r="G398" i="24"/>
  <c r="H398" i="24"/>
  <c r="I398" i="24"/>
  <c r="C399" i="24"/>
  <c r="D399" i="24"/>
  <c r="E399" i="24"/>
  <c r="F399" i="24"/>
  <c r="G399" i="24"/>
  <c r="H399" i="24"/>
  <c r="I399" i="24"/>
  <c r="C400" i="24"/>
  <c r="D400" i="24"/>
  <c r="E400" i="24"/>
  <c r="F400" i="24"/>
  <c r="G400" i="24"/>
  <c r="H400" i="24"/>
  <c r="I400" i="24"/>
  <c r="C401" i="24"/>
  <c r="D401" i="24"/>
  <c r="E401" i="24"/>
  <c r="F401" i="24"/>
  <c r="G401" i="24"/>
  <c r="H401" i="24"/>
  <c r="I401" i="24"/>
  <c r="C402" i="24"/>
  <c r="D402" i="24"/>
  <c r="E402" i="24"/>
  <c r="F402" i="24"/>
  <c r="G402" i="24"/>
  <c r="H402" i="24"/>
  <c r="I402" i="24"/>
  <c r="C403" i="24"/>
  <c r="D403" i="24"/>
  <c r="E403" i="24"/>
  <c r="F403" i="24"/>
  <c r="G403" i="24"/>
  <c r="H403" i="24"/>
  <c r="I403" i="24"/>
  <c r="C404" i="24"/>
  <c r="D404" i="24"/>
  <c r="E404" i="24"/>
  <c r="F404" i="24"/>
  <c r="G404" i="24"/>
  <c r="H404" i="24"/>
  <c r="I404" i="24"/>
  <c r="C405" i="24"/>
  <c r="D405" i="24"/>
  <c r="E405" i="24"/>
  <c r="F405" i="24"/>
  <c r="G405" i="24"/>
  <c r="H405" i="24"/>
  <c r="I405" i="24"/>
  <c r="C406" i="24"/>
  <c r="D406" i="24"/>
  <c r="E406" i="24"/>
  <c r="F406" i="24"/>
  <c r="G406" i="24"/>
  <c r="H406" i="24"/>
  <c r="I406" i="24"/>
  <c r="C407" i="24"/>
  <c r="D407" i="24"/>
  <c r="E407" i="24"/>
  <c r="F407" i="24"/>
  <c r="G407" i="24"/>
  <c r="H407" i="24"/>
  <c r="I407" i="24"/>
  <c r="C408" i="24"/>
  <c r="D408" i="24"/>
  <c r="E408" i="24"/>
  <c r="F408" i="24"/>
  <c r="G408" i="24"/>
  <c r="H408" i="24"/>
  <c r="I408" i="24"/>
  <c r="C409" i="24"/>
  <c r="D409" i="24"/>
  <c r="E409" i="24"/>
  <c r="F409" i="24"/>
  <c r="G409" i="24"/>
  <c r="H409" i="24"/>
  <c r="I409" i="24"/>
  <c r="C410" i="24"/>
  <c r="D410" i="24"/>
  <c r="E410" i="24"/>
  <c r="F410" i="24"/>
  <c r="G410" i="24"/>
  <c r="H410" i="24"/>
  <c r="I410" i="24"/>
  <c r="C411" i="24"/>
  <c r="D411" i="24"/>
  <c r="E411" i="24"/>
  <c r="F411" i="24"/>
  <c r="G411" i="24"/>
  <c r="H411" i="24"/>
  <c r="I411" i="24"/>
  <c r="C412" i="24"/>
  <c r="D412" i="24"/>
  <c r="E412" i="24"/>
  <c r="F412" i="24"/>
  <c r="G412" i="24"/>
  <c r="H412" i="24"/>
  <c r="I412" i="24"/>
  <c r="C413" i="24"/>
  <c r="D413" i="24"/>
  <c r="E413" i="24"/>
  <c r="F413" i="24"/>
  <c r="G413" i="24"/>
  <c r="H413" i="24"/>
  <c r="I413" i="24"/>
  <c r="C414" i="24"/>
  <c r="D414" i="24"/>
  <c r="E414" i="24"/>
  <c r="F414" i="24"/>
  <c r="G414" i="24"/>
  <c r="H414" i="24"/>
  <c r="I414" i="24"/>
  <c r="C415" i="24"/>
  <c r="D415" i="24"/>
  <c r="E415" i="24"/>
  <c r="F415" i="24"/>
  <c r="G415" i="24"/>
  <c r="H415" i="24"/>
  <c r="I415" i="24"/>
  <c r="C416" i="24"/>
  <c r="D416" i="24"/>
  <c r="E416" i="24"/>
  <c r="F416" i="24"/>
  <c r="G416" i="24"/>
  <c r="H416" i="24"/>
  <c r="I416" i="24"/>
  <c r="C417" i="24"/>
  <c r="D417" i="24"/>
  <c r="E417" i="24"/>
  <c r="F417" i="24"/>
  <c r="G417" i="24"/>
  <c r="H417" i="24"/>
  <c r="I417" i="24"/>
  <c r="B359" i="24"/>
  <c r="C359" i="24"/>
  <c r="D359" i="24"/>
  <c r="E359" i="24"/>
  <c r="F359" i="24"/>
  <c r="G359" i="24"/>
  <c r="H359" i="24"/>
  <c r="I359" i="24"/>
  <c r="H360" i="24"/>
  <c r="I360" i="24"/>
  <c r="G360" i="24"/>
  <c r="F360" i="24"/>
  <c r="E360" i="24"/>
  <c r="D360" i="24"/>
  <c r="C360" i="24"/>
  <c r="B360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273" i="24"/>
  <c r="H274" i="24"/>
  <c r="H216" i="24"/>
  <c r="H217" i="24"/>
  <c r="C291" i="24"/>
  <c r="D291" i="24"/>
  <c r="E291" i="24"/>
  <c r="F291" i="24"/>
  <c r="G291" i="24"/>
  <c r="H291" i="24"/>
  <c r="I291" i="24"/>
  <c r="C292" i="24"/>
  <c r="D292" i="24"/>
  <c r="E292" i="24"/>
  <c r="F292" i="24"/>
  <c r="G292" i="24"/>
  <c r="H292" i="24"/>
  <c r="I292" i="24"/>
  <c r="C293" i="24"/>
  <c r="D293" i="24"/>
  <c r="E293" i="24"/>
  <c r="F293" i="24"/>
  <c r="G293" i="24"/>
  <c r="H293" i="24"/>
  <c r="I293" i="24"/>
  <c r="C294" i="24"/>
  <c r="D294" i="24"/>
  <c r="E294" i="24"/>
  <c r="F294" i="24"/>
  <c r="G294" i="24"/>
  <c r="H294" i="24"/>
  <c r="I294" i="24"/>
  <c r="C295" i="24"/>
  <c r="D295" i="24"/>
  <c r="E295" i="24"/>
  <c r="F295" i="24"/>
  <c r="G295" i="24"/>
  <c r="H295" i="24"/>
  <c r="I295" i="24"/>
  <c r="C296" i="24"/>
  <c r="D296" i="24"/>
  <c r="E296" i="24"/>
  <c r="F296" i="24"/>
  <c r="G296" i="24"/>
  <c r="H296" i="24"/>
  <c r="I296" i="24"/>
  <c r="C297" i="24"/>
  <c r="D297" i="24"/>
  <c r="E297" i="24"/>
  <c r="F297" i="24"/>
  <c r="G297" i="24"/>
  <c r="H297" i="24"/>
  <c r="I297" i="24"/>
  <c r="C298" i="24"/>
  <c r="D298" i="24"/>
  <c r="E298" i="24"/>
  <c r="F298" i="24"/>
  <c r="G298" i="24"/>
  <c r="H298" i="24"/>
  <c r="I298" i="24"/>
  <c r="C299" i="24"/>
  <c r="D299" i="24"/>
  <c r="E299" i="24"/>
  <c r="F299" i="24"/>
  <c r="G299" i="24"/>
  <c r="H299" i="24"/>
  <c r="I299" i="24"/>
  <c r="C300" i="24"/>
  <c r="D300" i="24"/>
  <c r="E300" i="24"/>
  <c r="F300" i="24"/>
  <c r="G300" i="24"/>
  <c r="H300" i="24"/>
  <c r="I300" i="24"/>
  <c r="C301" i="24"/>
  <c r="D301" i="24"/>
  <c r="E301" i="24"/>
  <c r="F301" i="24"/>
  <c r="G301" i="24"/>
  <c r="H301" i="24"/>
  <c r="I301" i="24"/>
  <c r="C302" i="24"/>
  <c r="D302" i="24"/>
  <c r="E302" i="24"/>
  <c r="F302" i="24"/>
  <c r="G302" i="24"/>
  <c r="H302" i="24"/>
  <c r="I302" i="24"/>
  <c r="C303" i="24"/>
  <c r="D303" i="24"/>
  <c r="E303" i="24"/>
  <c r="F303" i="24"/>
  <c r="G303" i="24"/>
  <c r="H303" i="24"/>
  <c r="I303" i="24"/>
  <c r="C304" i="24"/>
  <c r="D304" i="24"/>
  <c r="E304" i="24"/>
  <c r="F304" i="24"/>
  <c r="G304" i="24"/>
  <c r="H304" i="24"/>
  <c r="I304" i="24"/>
  <c r="C305" i="24"/>
  <c r="D305" i="24"/>
  <c r="E305" i="24"/>
  <c r="F305" i="24"/>
  <c r="G305" i="24"/>
  <c r="H305" i="24"/>
  <c r="I305" i="24"/>
  <c r="C306" i="24"/>
  <c r="D306" i="24"/>
  <c r="E306" i="24"/>
  <c r="F306" i="24"/>
  <c r="G306" i="24"/>
  <c r="H306" i="24"/>
  <c r="I306" i="24"/>
  <c r="C307" i="24"/>
  <c r="D307" i="24"/>
  <c r="E307" i="24"/>
  <c r="F307" i="24"/>
  <c r="G307" i="24"/>
  <c r="H307" i="24"/>
  <c r="I307" i="24"/>
  <c r="C308" i="24"/>
  <c r="D308" i="24"/>
  <c r="E308" i="24"/>
  <c r="F308" i="24"/>
  <c r="G308" i="24"/>
  <c r="H308" i="24"/>
  <c r="I308" i="24"/>
  <c r="C309" i="24"/>
  <c r="D309" i="24"/>
  <c r="E309" i="24"/>
  <c r="F309" i="24"/>
  <c r="G309" i="24"/>
  <c r="H309" i="24"/>
  <c r="I309" i="24"/>
  <c r="C310" i="24"/>
  <c r="D310" i="24"/>
  <c r="E310" i="24"/>
  <c r="F310" i="24"/>
  <c r="G310" i="24"/>
  <c r="H310" i="24"/>
  <c r="I310" i="24"/>
  <c r="C311" i="24"/>
  <c r="D311" i="24"/>
  <c r="E311" i="24"/>
  <c r="F311" i="24"/>
  <c r="G311" i="24"/>
  <c r="H311" i="24"/>
  <c r="I311" i="24"/>
  <c r="C312" i="24"/>
  <c r="D312" i="24"/>
  <c r="E312" i="24"/>
  <c r="F312" i="24"/>
  <c r="G312" i="24"/>
  <c r="H312" i="24"/>
  <c r="I312" i="24"/>
  <c r="C313" i="24"/>
  <c r="D313" i="24"/>
  <c r="E313" i="24"/>
  <c r="F313" i="24"/>
  <c r="G313" i="24"/>
  <c r="H313" i="24"/>
  <c r="I313" i="24"/>
  <c r="C314" i="24"/>
  <c r="D314" i="24"/>
  <c r="E314" i="24"/>
  <c r="F314" i="24"/>
  <c r="G314" i="24"/>
  <c r="H314" i="24"/>
  <c r="I314" i="24"/>
  <c r="C315" i="24"/>
  <c r="D315" i="24"/>
  <c r="E315" i="24"/>
  <c r="F315" i="24"/>
  <c r="G315" i="24"/>
  <c r="H315" i="24"/>
  <c r="I315" i="24"/>
  <c r="C316" i="24"/>
  <c r="D316" i="24"/>
  <c r="E316" i="24"/>
  <c r="F316" i="24"/>
  <c r="G316" i="24"/>
  <c r="H316" i="24"/>
  <c r="I316" i="24"/>
  <c r="C317" i="24"/>
  <c r="D317" i="24"/>
  <c r="E317" i="24"/>
  <c r="F317" i="24"/>
  <c r="G317" i="24"/>
  <c r="H317" i="24"/>
  <c r="I317" i="24"/>
  <c r="C318" i="24"/>
  <c r="D318" i="24"/>
  <c r="E318" i="24"/>
  <c r="F318" i="24"/>
  <c r="G318" i="24"/>
  <c r="H318" i="24"/>
  <c r="I318" i="24"/>
  <c r="C319" i="24"/>
  <c r="D319" i="24"/>
  <c r="E319" i="24"/>
  <c r="F319" i="24"/>
  <c r="G319" i="24"/>
  <c r="H319" i="24"/>
  <c r="I319" i="24"/>
  <c r="C320" i="24"/>
  <c r="D320" i="24"/>
  <c r="E320" i="24"/>
  <c r="F320" i="24"/>
  <c r="G320" i="24"/>
  <c r="H320" i="24"/>
  <c r="I320" i="24"/>
  <c r="C321" i="24"/>
  <c r="D321" i="24"/>
  <c r="E321" i="24"/>
  <c r="F321" i="24"/>
  <c r="G321" i="24"/>
  <c r="H321" i="24"/>
  <c r="I321" i="24"/>
  <c r="C322" i="24"/>
  <c r="D322" i="24"/>
  <c r="E322" i="24"/>
  <c r="F322" i="24"/>
  <c r="G322" i="24"/>
  <c r="H322" i="24"/>
  <c r="I322" i="24"/>
  <c r="C323" i="24"/>
  <c r="D323" i="24"/>
  <c r="E323" i="24"/>
  <c r="F323" i="24"/>
  <c r="G323" i="24"/>
  <c r="H323" i="24"/>
  <c r="I323" i="24"/>
  <c r="C324" i="24"/>
  <c r="D324" i="24"/>
  <c r="E324" i="24"/>
  <c r="F324" i="24"/>
  <c r="G324" i="24"/>
  <c r="H324" i="24"/>
  <c r="I324" i="24"/>
  <c r="C325" i="24"/>
  <c r="D325" i="24"/>
  <c r="E325" i="24"/>
  <c r="F325" i="24"/>
  <c r="G325" i="24"/>
  <c r="H325" i="24"/>
  <c r="I325" i="24"/>
  <c r="C326" i="24"/>
  <c r="D326" i="24"/>
  <c r="E326" i="24"/>
  <c r="F326" i="24"/>
  <c r="G326" i="24"/>
  <c r="H326" i="24"/>
  <c r="I326" i="24"/>
  <c r="C327" i="24"/>
  <c r="D327" i="24"/>
  <c r="E327" i="24"/>
  <c r="F327" i="24"/>
  <c r="G327" i="24"/>
  <c r="H327" i="24"/>
  <c r="I327" i="24"/>
  <c r="C328" i="24"/>
  <c r="D328" i="24"/>
  <c r="E328" i="24"/>
  <c r="F328" i="24"/>
  <c r="G328" i="24"/>
  <c r="H328" i="24"/>
  <c r="I328" i="24"/>
  <c r="C329" i="24"/>
  <c r="D329" i="24"/>
  <c r="E329" i="24"/>
  <c r="F329" i="24"/>
  <c r="G329" i="24"/>
  <c r="H329" i="24"/>
  <c r="I329" i="24"/>
  <c r="C330" i="24"/>
  <c r="D330" i="24"/>
  <c r="E330" i="24"/>
  <c r="F330" i="24"/>
  <c r="G330" i="24"/>
  <c r="H330" i="24"/>
  <c r="I330" i="24"/>
  <c r="C331" i="24"/>
  <c r="D331" i="24"/>
  <c r="E331" i="24"/>
  <c r="F331" i="24"/>
  <c r="G331" i="24"/>
  <c r="H331" i="24"/>
  <c r="I331" i="24"/>
  <c r="C332" i="24"/>
  <c r="D332" i="24"/>
  <c r="E332" i="24"/>
  <c r="F332" i="24"/>
  <c r="G332" i="24"/>
  <c r="H332" i="24"/>
  <c r="I332" i="24"/>
  <c r="C333" i="24"/>
  <c r="D333" i="24"/>
  <c r="E333" i="24"/>
  <c r="F333" i="24"/>
  <c r="G333" i="24"/>
  <c r="H333" i="24"/>
  <c r="I333" i="24"/>
  <c r="C334" i="24"/>
  <c r="D334" i="24"/>
  <c r="E334" i="24"/>
  <c r="F334" i="24"/>
  <c r="G334" i="24"/>
  <c r="H334" i="24"/>
  <c r="I334" i="24"/>
  <c r="C335" i="24"/>
  <c r="D335" i="24"/>
  <c r="E335" i="24"/>
  <c r="F335" i="24"/>
  <c r="G335" i="24"/>
  <c r="H335" i="24"/>
  <c r="I335" i="24"/>
  <c r="C336" i="24"/>
  <c r="D336" i="24"/>
  <c r="E336" i="24"/>
  <c r="F336" i="24"/>
  <c r="G336" i="24"/>
  <c r="H336" i="24"/>
  <c r="I336" i="24"/>
  <c r="C337" i="24"/>
  <c r="D337" i="24"/>
  <c r="E337" i="24"/>
  <c r="F337" i="24"/>
  <c r="G337" i="24"/>
  <c r="H337" i="24"/>
  <c r="I337" i="24"/>
  <c r="C338" i="24"/>
  <c r="D338" i="24"/>
  <c r="E338" i="24"/>
  <c r="F338" i="24"/>
  <c r="G338" i="24"/>
  <c r="H338" i="24"/>
  <c r="I338" i="24"/>
  <c r="C339" i="24"/>
  <c r="D339" i="24"/>
  <c r="E339" i="24"/>
  <c r="F339" i="24"/>
  <c r="G339" i="24"/>
  <c r="H339" i="24"/>
  <c r="I339" i="24"/>
  <c r="C340" i="24"/>
  <c r="D340" i="24"/>
  <c r="E340" i="24"/>
  <c r="F340" i="24"/>
  <c r="G340" i="24"/>
  <c r="H340" i="24"/>
  <c r="I340" i="24"/>
  <c r="C341" i="24"/>
  <c r="D341" i="24"/>
  <c r="E341" i="24"/>
  <c r="F341" i="24"/>
  <c r="G341" i="24"/>
  <c r="H341" i="24"/>
  <c r="I341" i="24"/>
  <c r="C342" i="24"/>
  <c r="D342" i="24"/>
  <c r="E342" i="24"/>
  <c r="F342" i="24"/>
  <c r="G342" i="24"/>
  <c r="H342" i="24"/>
  <c r="I342" i="24"/>
  <c r="C343" i="24"/>
  <c r="D343" i="24"/>
  <c r="E343" i="24"/>
  <c r="F343" i="24"/>
  <c r="G343" i="24"/>
  <c r="H343" i="24"/>
  <c r="I343" i="24"/>
  <c r="C344" i="24"/>
  <c r="D344" i="24"/>
  <c r="E344" i="24"/>
  <c r="F344" i="24"/>
  <c r="G344" i="24"/>
  <c r="H344" i="24"/>
  <c r="I344" i="24"/>
  <c r="C345" i="24"/>
  <c r="D345" i="24"/>
  <c r="E345" i="24"/>
  <c r="F345" i="24"/>
  <c r="G345" i="24"/>
  <c r="H345" i="24"/>
  <c r="I345" i="24"/>
  <c r="C346" i="24"/>
  <c r="D346" i="24"/>
  <c r="E346" i="24"/>
  <c r="F346" i="24"/>
  <c r="G346" i="24"/>
  <c r="H346" i="24"/>
  <c r="I346" i="24"/>
  <c r="C347" i="24"/>
  <c r="D347" i="24"/>
  <c r="E347" i="24"/>
  <c r="F347" i="24"/>
  <c r="G347" i="24"/>
  <c r="H347" i="24"/>
  <c r="I347" i="24"/>
  <c r="B289" i="24"/>
  <c r="C289" i="24"/>
  <c r="D289" i="24"/>
  <c r="E289" i="24"/>
  <c r="F289" i="24"/>
  <c r="G289" i="24"/>
  <c r="H289" i="24"/>
  <c r="I289" i="24"/>
  <c r="H290" i="24"/>
  <c r="I290" i="24"/>
  <c r="F290" i="24"/>
  <c r="G290" i="24"/>
  <c r="E290" i="24"/>
  <c r="C290" i="24"/>
  <c r="D290" i="24"/>
  <c r="B290" i="24"/>
  <c r="C218" i="24"/>
  <c r="D218" i="24"/>
  <c r="E218" i="24"/>
  <c r="F218" i="24"/>
  <c r="G218" i="24"/>
  <c r="I218" i="24"/>
  <c r="C219" i="24"/>
  <c r="D219" i="24"/>
  <c r="E219" i="24"/>
  <c r="F219" i="24"/>
  <c r="G219" i="24"/>
  <c r="I219" i="24"/>
  <c r="C220" i="24"/>
  <c r="D220" i="24"/>
  <c r="E220" i="24"/>
  <c r="F220" i="24"/>
  <c r="G220" i="24"/>
  <c r="I220" i="24"/>
  <c r="C221" i="24"/>
  <c r="D221" i="24"/>
  <c r="E221" i="24"/>
  <c r="F221" i="24"/>
  <c r="G221" i="24"/>
  <c r="I221" i="24"/>
  <c r="C222" i="24"/>
  <c r="D222" i="24"/>
  <c r="E222" i="24"/>
  <c r="F222" i="24"/>
  <c r="G222" i="24"/>
  <c r="I222" i="24"/>
  <c r="C223" i="24"/>
  <c r="D223" i="24"/>
  <c r="E223" i="24"/>
  <c r="F223" i="24"/>
  <c r="G223" i="24"/>
  <c r="I223" i="24"/>
  <c r="C224" i="24"/>
  <c r="D224" i="24"/>
  <c r="E224" i="24"/>
  <c r="F224" i="24"/>
  <c r="G224" i="24"/>
  <c r="I224" i="24"/>
  <c r="C225" i="24"/>
  <c r="D225" i="24"/>
  <c r="E225" i="24"/>
  <c r="F225" i="24"/>
  <c r="G225" i="24"/>
  <c r="I225" i="24"/>
  <c r="C226" i="24"/>
  <c r="D226" i="24"/>
  <c r="E226" i="24"/>
  <c r="F226" i="24"/>
  <c r="G226" i="24"/>
  <c r="I226" i="24"/>
  <c r="C227" i="24"/>
  <c r="D227" i="24"/>
  <c r="E227" i="24"/>
  <c r="F227" i="24"/>
  <c r="G227" i="24"/>
  <c r="I227" i="24"/>
  <c r="C228" i="24"/>
  <c r="D228" i="24"/>
  <c r="E228" i="24"/>
  <c r="F228" i="24"/>
  <c r="G228" i="24"/>
  <c r="I228" i="24"/>
  <c r="C229" i="24"/>
  <c r="D229" i="24"/>
  <c r="E229" i="24"/>
  <c r="F229" i="24"/>
  <c r="G229" i="24"/>
  <c r="I229" i="24"/>
  <c r="C230" i="24"/>
  <c r="D230" i="24"/>
  <c r="E230" i="24"/>
  <c r="F230" i="24"/>
  <c r="G230" i="24"/>
  <c r="I230" i="24"/>
  <c r="C231" i="24"/>
  <c r="D231" i="24"/>
  <c r="E231" i="24"/>
  <c r="F231" i="24"/>
  <c r="G231" i="24"/>
  <c r="I231" i="24"/>
  <c r="C232" i="24"/>
  <c r="D232" i="24"/>
  <c r="E232" i="24"/>
  <c r="F232" i="24"/>
  <c r="G232" i="24"/>
  <c r="I232" i="24"/>
  <c r="C233" i="24"/>
  <c r="D233" i="24"/>
  <c r="E233" i="24"/>
  <c r="F233" i="24"/>
  <c r="G233" i="24"/>
  <c r="I233" i="24"/>
  <c r="C234" i="24"/>
  <c r="D234" i="24"/>
  <c r="E234" i="24"/>
  <c r="F234" i="24"/>
  <c r="G234" i="24"/>
  <c r="I234" i="24"/>
  <c r="C235" i="24"/>
  <c r="D235" i="24"/>
  <c r="E235" i="24"/>
  <c r="F235" i="24"/>
  <c r="G235" i="24"/>
  <c r="I235" i="24"/>
  <c r="C236" i="24"/>
  <c r="D236" i="24"/>
  <c r="E236" i="24"/>
  <c r="F236" i="24"/>
  <c r="G236" i="24"/>
  <c r="I236" i="24"/>
  <c r="C237" i="24"/>
  <c r="D237" i="24"/>
  <c r="E237" i="24"/>
  <c r="F237" i="24"/>
  <c r="G237" i="24"/>
  <c r="I237" i="24"/>
  <c r="C238" i="24"/>
  <c r="D238" i="24"/>
  <c r="E238" i="24"/>
  <c r="F238" i="24"/>
  <c r="G238" i="24"/>
  <c r="I238" i="24"/>
  <c r="C239" i="24"/>
  <c r="D239" i="24"/>
  <c r="E239" i="24"/>
  <c r="F239" i="24"/>
  <c r="G239" i="24"/>
  <c r="I239" i="24"/>
  <c r="C240" i="24"/>
  <c r="D240" i="24"/>
  <c r="E240" i="24"/>
  <c r="F240" i="24"/>
  <c r="G240" i="24"/>
  <c r="I240" i="24"/>
  <c r="C241" i="24"/>
  <c r="D241" i="24"/>
  <c r="E241" i="24"/>
  <c r="F241" i="24"/>
  <c r="G241" i="24"/>
  <c r="I241" i="24"/>
  <c r="C242" i="24"/>
  <c r="D242" i="24"/>
  <c r="E242" i="24"/>
  <c r="F242" i="24"/>
  <c r="G242" i="24"/>
  <c r="I242" i="24"/>
  <c r="C243" i="24"/>
  <c r="D243" i="24"/>
  <c r="E243" i="24"/>
  <c r="F243" i="24"/>
  <c r="G243" i="24"/>
  <c r="I243" i="24"/>
  <c r="C244" i="24"/>
  <c r="D244" i="24"/>
  <c r="E244" i="24"/>
  <c r="F244" i="24"/>
  <c r="G244" i="24"/>
  <c r="I244" i="24"/>
  <c r="C245" i="24"/>
  <c r="D245" i="24"/>
  <c r="E245" i="24"/>
  <c r="F245" i="24"/>
  <c r="G245" i="24"/>
  <c r="I245" i="24"/>
  <c r="C246" i="24"/>
  <c r="D246" i="24"/>
  <c r="E246" i="24"/>
  <c r="F246" i="24"/>
  <c r="G246" i="24"/>
  <c r="I246" i="24"/>
  <c r="C247" i="24"/>
  <c r="D247" i="24"/>
  <c r="E247" i="24"/>
  <c r="F247" i="24"/>
  <c r="G247" i="24"/>
  <c r="I247" i="24"/>
  <c r="C248" i="24"/>
  <c r="D248" i="24"/>
  <c r="E248" i="24"/>
  <c r="F248" i="24"/>
  <c r="G248" i="24"/>
  <c r="I248" i="24"/>
  <c r="C249" i="24"/>
  <c r="D249" i="24"/>
  <c r="E249" i="24"/>
  <c r="F249" i="24"/>
  <c r="G249" i="24"/>
  <c r="I249" i="24"/>
  <c r="C250" i="24"/>
  <c r="D250" i="24"/>
  <c r="E250" i="24"/>
  <c r="F250" i="24"/>
  <c r="G250" i="24"/>
  <c r="I250" i="24"/>
  <c r="C251" i="24"/>
  <c r="D251" i="24"/>
  <c r="E251" i="24"/>
  <c r="F251" i="24"/>
  <c r="G251" i="24"/>
  <c r="I251" i="24"/>
  <c r="C252" i="24"/>
  <c r="D252" i="24"/>
  <c r="E252" i="24"/>
  <c r="F252" i="24"/>
  <c r="G252" i="24"/>
  <c r="I252" i="24"/>
  <c r="C253" i="24"/>
  <c r="D253" i="24"/>
  <c r="E253" i="24"/>
  <c r="F253" i="24"/>
  <c r="G253" i="24"/>
  <c r="I253" i="24"/>
  <c r="C254" i="24"/>
  <c r="D254" i="24"/>
  <c r="E254" i="24"/>
  <c r="F254" i="24"/>
  <c r="G254" i="24"/>
  <c r="I254" i="24"/>
  <c r="C255" i="24"/>
  <c r="D255" i="24"/>
  <c r="E255" i="24"/>
  <c r="F255" i="24"/>
  <c r="G255" i="24"/>
  <c r="I255" i="24"/>
  <c r="C256" i="24"/>
  <c r="D256" i="24"/>
  <c r="E256" i="24"/>
  <c r="F256" i="24"/>
  <c r="G256" i="24"/>
  <c r="I256" i="24"/>
  <c r="C257" i="24"/>
  <c r="D257" i="24"/>
  <c r="E257" i="24"/>
  <c r="F257" i="24"/>
  <c r="G257" i="24"/>
  <c r="I257" i="24"/>
  <c r="C258" i="24"/>
  <c r="D258" i="24"/>
  <c r="E258" i="24"/>
  <c r="F258" i="24"/>
  <c r="G258" i="24"/>
  <c r="I258" i="24"/>
  <c r="C259" i="24"/>
  <c r="D259" i="24"/>
  <c r="E259" i="24"/>
  <c r="F259" i="24"/>
  <c r="G259" i="24"/>
  <c r="I259" i="24"/>
  <c r="C260" i="24"/>
  <c r="D260" i="24"/>
  <c r="E260" i="24"/>
  <c r="F260" i="24"/>
  <c r="G260" i="24"/>
  <c r="I260" i="24"/>
  <c r="C261" i="24"/>
  <c r="D261" i="24"/>
  <c r="E261" i="24"/>
  <c r="F261" i="24"/>
  <c r="G261" i="24"/>
  <c r="I261" i="24"/>
  <c r="C262" i="24"/>
  <c r="D262" i="24"/>
  <c r="E262" i="24"/>
  <c r="F262" i="24"/>
  <c r="G262" i="24"/>
  <c r="I262" i="24"/>
  <c r="C263" i="24"/>
  <c r="D263" i="24"/>
  <c r="E263" i="24"/>
  <c r="F263" i="24"/>
  <c r="G263" i="24"/>
  <c r="I263" i="24"/>
  <c r="C264" i="24"/>
  <c r="D264" i="24"/>
  <c r="E264" i="24"/>
  <c r="F264" i="24"/>
  <c r="G264" i="24"/>
  <c r="I264" i="24"/>
  <c r="C265" i="24"/>
  <c r="D265" i="24"/>
  <c r="E265" i="24"/>
  <c r="F265" i="24"/>
  <c r="G265" i="24"/>
  <c r="I265" i="24"/>
  <c r="C266" i="24"/>
  <c r="D266" i="24"/>
  <c r="E266" i="24"/>
  <c r="F266" i="24"/>
  <c r="G266" i="24"/>
  <c r="I266" i="24"/>
  <c r="C267" i="24"/>
  <c r="D267" i="24"/>
  <c r="E267" i="24"/>
  <c r="F267" i="24"/>
  <c r="G267" i="24"/>
  <c r="I267" i="24"/>
  <c r="C268" i="24"/>
  <c r="D268" i="24"/>
  <c r="E268" i="24"/>
  <c r="F268" i="24"/>
  <c r="G268" i="24"/>
  <c r="I268" i="24"/>
  <c r="C269" i="24"/>
  <c r="D269" i="24"/>
  <c r="E269" i="24"/>
  <c r="F269" i="24"/>
  <c r="G269" i="24"/>
  <c r="I269" i="24"/>
  <c r="C270" i="24"/>
  <c r="D270" i="24"/>
  <c r="E270" i="24"/>
  <c r="F270" i="24"/>
  <c r="G270" i="24"/>
  <c r="I270" i="24"/>
  <c r="C271" i="24"/>
  <c r="D271" i="24"/>
  <c r="E271" i="24"/>
  <c r="F271" i="24"/>
  <c r="G271" i="24"/>
  <c r="I271" i="24"/>
  <c r="C272" i="24"/>
  <c r="D272" i="24"/>
  <c r="E272" i="24"/>
  <c r="F272" i="24"/>
  <c r="G272" i="24"/>
  <c r="I272" i="24"/>
  <c r="C273" i="24"/>
  <c r="D273" i="24"/>
  <c r="E273" i="24"/>
  <c r="F273" i="24"/>
  <c r="G273" i="24"/>
  <c r="I273" i="24"/>
  <c r="C274" i="24"/>
  <c r="D274" i="24"/>
  <c r="E274" i="24"/>
  <c r="F274" i="24"/>
  <c r="G274" i="24"/>
  <c r="I274" i="24"/>
  <c r="B216" i="24"/>
  <c r="C216" i="24"/>
  <c r="D216" i="24"/>
  <c r="E216" i="24"/>
  <c r="F216" i="24"/>
  <c r="G216" i="24"/>
  <c r="I216" i="24"/>
  <c r="F217" i="24"/>
  <c r="G217" i="24"/>
  <c r="E217" i="24"/>
  <c r="I217" i="24"/>
  <c r="C217" i="24"/>
  <c r="D217" i="24"/>
  <c r="B217" i="24"/>
  <c r="C146" i="24"/>
  <c r="D146" i="24"/>
  <c r="E146" i="24"/>
  <c r="F146" i="24"/>
  <c r="G146" i="24"/>
  <c r="H146" i="24"/>
  <c r="I146" i="24"/>
  <c r="C147" i="24"/>
  <c r="D147" i="24"/>
  <c r="E147" i="24"/>
  <c r="F147" i="24"/>
  <c r="G147" i="24"/>
  <c r="H147" i="24"/>
  <c r="I147" i="24"/>
  <c r="C148" i="24"/>
  <c r="D148" i="24"/>
  <c r="E148" i="24"/>
  <c r="F148" i="24"/>
  <c r="G148" i="24"/>
  <c r="H148" i="24"/>
  <c r="I148" i="24"/>
  <c r="C149" i="24"/>
  <c r="D149" i="24"/>
  <c r="E149" i="24"/>
  <c r="F149" i="24"/>
  <c r="G149" i="24"/>
  <c r="H149" i="24"/>
  <c r="I149" i="24"/>
  <c r="C150" i="24"/>
  <c r="D150" i="24"/>
  <c r="E150" i="24"/>
  <c r="F150" i="24"/>
  <c r="G150" i="24"/>
  <c r="H150" i="24"/>
  <c r="I150" i="24"/>
  <c r="C151" i="24"/>
  <c r="D151" i="24"/>
  <c r="E151" i="24"/>
  <c r="F151" i="24"/>
  <c r="G151" i="24"/>
  <c r="H151" i="24"/>
  <c r="I151" i="24"/>
  <c r="C152" i="24"/>
  <c r="D152" i="24"/>
  <c r="E152" i="24"/>
  <c r="F152" i="24"/>
  <c r="G152" i="24"/>
  <c r="H152" i="24"/>
  <c r="I152" i="24"/>
  <c r="C153" i="24"/>
  <c r="D153" i="24"/>
  <c r="E153" i="24"/>
  <c r="F153" i="24"/>
  <c r="G153" i="24"/>
  <c r="H153" i="24"/>
  <c r="I153" i="24"/>
  <c r="C154" i="24"/>
  <c r="D154" i="24"/>
  <c r="E154" i="24"/>
  <c r="F154" i="24"/>
  <c r="G154" i="24"/>
  <c r="H154" i="24"/>
  <c r="I154" i="24"/>
  <c r="C155" i="24"/>
  <c r="D155" i="24"/>
  <c r="E155" i="24"/>
  <c r="F155" i="24"/>
  <c r="G155" i="24"/>
  <c r="H155" i="24"/>
  <c r="I155" i="24"/>
  <c r="C156" i="24"/>
  <c r="D156" i="24"/>
  <c r="E156" i="24"/>
  <c r="F156" i="24"/>
  <c r="G156" i="24"/>
  <c r="H156" i="24"/>
  <c r="I156" i="24"/>
  <c r="C157" i="24"/>
  <c r="D157" i="24"/>
  <c r="E157" i="24"/>
  <c r="F157" i="24"/>
  <c r="G157" i="24"/>
  <c r="H157" i="24"/>
  <c r="I157" i="24"/>
  <c r="C158" i="24"/>
  <c r="D158" i="24"/>
  <c r="E158" i="24"/>
  <c r="F158" i="24"/>
  <c r="G158" i="24"/>
  <c r="H158" i="24"/>
  <c r="I158" i="24"/>
  <c r="C159" i="24"/>
  <c r="D159" i="24"/>
  <c r="E159" i="24"/>
  <c r="F159" i="24"/>
  <c r="G159" i="24"/>
  <c r="H159" i="24"/>
  <c r="I159" i="24"/>
  <c r="C160" i="24"/>
  <c r="D160" i="24"/>
  <c r="E160" i="24"/>
  <c r="F160" i="24"/>
  <c r="G160" i="24"/>
  <c r="H160" i="24"/>
  <c r="I160" i="24"/>
  <c r="C161" i="24"/>
  <c r="D161" i="24"/>
  <c r="E161" i="24"/>
  <c r="F161" i="24"/>
  <c r="G161" i="24"/>
  <c r="H161" i="24"/>
  <c r="I161" i="24"/>
  <c r="C162" i="24"/>
  <c r="D162" i="24"/>
  <c r="E162" i="24"/>
  <c r="F162" i="24"/>
  <c r="G162" i="24"/>
  <c r="H162" i="24"/>
  <c r="I162" i="24"/>
  <c r="C163" i="24"/>
  <c r="D163" i="24"/>
  <c r="E163" i="24"/>
  <c r="F163" i="24"/>
  <c r="G163" i="24"/>
  <c r="H163" i="24"/>
  <c r="I163" i="24"/>
  <c r="C164" i="24"/>
  <c r="D164" i="24"/>
  <c r="E164" i="24"/>
  <c r="F164" i="24"/>
  <c r="G164" i="24"/>
  <c r="H164" i="24"/>
  <c r="I164" i="24"/>
  <c r="C165" i="24"/>
  <c r="D165" i="24"/>
  <c r="E165" i="24"/>
  <c r="F165" i="24"/>
  <c r="G165" i="24"/>
  <c r="H165" i="24"/>
  <c r="I165" i="24"/>
  <c r="C166" i="24"/>
  <c r="D166" i="24"/>
  <c r="E166" i="24"/>
  <c r="F166" i="24"/>
  <c r="G166" i="24"/>
  <c r="H166" i="24"/>
  <c r="I166" i="24"/>
  <c r="C167" i="24"/>
  <c r="D167" i="24"/>
  <c r="E167" i="24"/>
  <c r="F167" i="24"/>
  <c r="G167" i="24"/>
  <c r="H167" i="24"/>
  <c r="I167" i="24"/>
  <c r="C168" i="24"/>
  <c r="D168" i="24"/>
  <c r="E168" i="24"/>
  <c r="F168" i="24"/>
  <c r="G168" i="24"/>
  <c r="H168" i="24"/>
  <c r="I168" i="24"/>
  <c r="C169" i="24"/>
  <c r="D169" i="24"/>
  <c r="E169" i="24"/>
  <c r="F169" i="24"/>
  <c r="G169" i="24"/>
  <c r="H169" i="24"/>
  <c r="I169" i="24"/>
  <c r="C170" i="24"/>
  <c r="D170" i="24"/>
  <c r="E170" i="24"/>
  <c r="F170" i="24"/>
  <c r="G170" i="24"/>
  <c r="H170" i="24"/>
  <c r="I170" i="24"/>
  <c r="C171" i="24"/>
  <c r="D171" i="24"/>
  <c r="E171" i="24"/>
  <c r="F171" i="24"/>
  <c r="G171" i="24"/>
  <c r="H171" i="24"/>
  <c r="I171" i="24"/>
  <c r="C172" i="24"/>
  <c r="D172" i="24"/>
  <c r="E172" i="24"/>
  <c r="F172" i="24"/>
  <c r="G172" i="24"/>
  <c r="H172" i="24"/>
  <c r="I172" i="24"/>
  <c r="C173" i="24"/>
  <c r="D173" i="24"/>
  <c r="E173" i="24"/>
  <c r="F173" i="24"/>
  <c r="G173" i="24"/>
  <c r="H173" i="24"/>
  <c r="I173" i="24"/>
  <c r="C174" i="24"/>
  <c r="D174" i="24"/>
  <c r="E174" i="24"/>
  <c r="F174" i="24"/>
  <c r="G174" i="24"/>
  <c r="H174" i="24"/>
  <c r="I174" i="24"/>
  <c r="C175" i="24"/>
  <c r="D175" i="24"/>
  <c r="E175" i="24"/>
  <c r="F175" i="24"/>
  <c r="G175" i="24"/>
  <c r="H175" i="24"/>
  <c r="I175" i="24"/>
  <c r="C176" i="24"/>
  <c r="D176" i="24"/>
  <c r="E176" i="24"/>
  <c r="F176" i="24"/>
  <c r="G176" i="24"/>
  <c r="H176" i="24"/>
  <c r="I176" i="24"/>
  <c r="C177" i="24"/>
  <c r="D177" i="24"/>
  <c r="E177" i="24"/>
  <c r="F177" i="24"/>
  <c r="G177" i="24"/>
  <c r="H177" i="24"/>
  <c r="I177" i="24"/>
  <c r="C178" i="24"/>
  <c r="D178" i="24"/>
  <c r="E178" i="24"/>
  <c r="F178" i="24"/>
  <c r="G178" i="24"/>
  <c r="H178" i="24"/>
  <c r="I178" i="24"/>
  <c r="C179" i="24"/>
  <c r="D179" i="24"/>
  <c r="E179" i="24"/>
  <c r="F179" i="24"/>
  <c r="G179" i="24"/>
  <c r="H179" i="24"/>
  <c r="I179" i="24"/>
  <c r="C180" i="24"/>
  <c r="D180" i="24"/>
  <c r="E180" i="24"/>
  <c r="F180" i="24"/>
  <c r="G180" i="24"/>
  <c r="H180" i="24"/>
  <c r="I180" i="24"/>
  <c r="C181" i="24"/>
  <c r="D181" i="24"/>
  <c r="E181" i="24"/>
  <c r="F181" i="24"/>
  <c r="G181" i="24"/>
  <c r="H181" i="24"/>
  <c r="I181" i="24"/>
  <c r="C182" i="24"/>
  <c r="D182" i="24"/>
  <c r="E182" i="24"/>
  <c r="F182" i="24"/>
  <c r="G182" i="24"/>
  <c r="H182" i="24"/>
  <c r="I182" i="24"/>
  <c r="C183" i="24"/>
  <c r="D183" i="24"/>
  <c r="E183" i="24"/>
  <c r="F183" i="24"/>
  <c r="G183" i="24"/>
  <c r="H183" i="24"/>
  <c r="I183" i="24"/>
  <c r="C184" i="24"/>
  <c r="D184" i="24"/>
  <c r="E184" i="24"/>
  <c r="F184" i="24"/>
  <c r="G184" i="24"/>
  <c r="H184" i="24"/>
  <c r="I184" i="24"/>
  <c r="C185" i="24"/>
  <c r="D185" i="24"/>
  <c r="E185" i="24"/>
  <c r="F185" i="24"/>
  <c r="G185" i="24"/>
  <c r="H185" i="24"/>
  <c r="I185" i="24"/>
  <c r="C186" i="24"/>
  <c r="D186" i="24"/>
  <c r="E186" i="24"/>
  <c r="F186" i="24"/>
  <c r="G186" i="24"/>
  <c r="H186" i="24"/>
  <c r="I186" i="24"/>
  <c r="C187" i="24"/>
  <c r="D187" i="24"/>
  <c r="E187" i="24"/>
  <c r="F187" i="24"/>
  <c r="G187" i="24"/>
  <c r="H187" i="24"/>
  <c r="I187" i="24"/>
  <c r="C188" i="24"/>
  <c r="D188" i="24"/>
  <c r="E188" i="24"/>
  <c r="F188" i="24"/>
  <c r="G188" i="24"/>
  <c r="H188" i="24"/>
  <c r="I188" i="24"/>
  <c r="C189" i="24"/>
  <c r="D189" i="24"/>
  <c r="E189" i="24"/>
  <c r="F189" i="24"/>
  <c r="G189" i="24"/>
  <c r="H189" i="24"/>
  <c r="I189" i="24"/>
  <c r="C190" i="24"/>
  <c r="D190" i="24"/>
  <c r="E190" i="24"/>
  <c r="F190" i="24"/>
  <c r="G190" i="24"/>
  <c r="H190" i="24"/>
  <c r="I190" i="24"/>
  <c r="C191" i="24"/>
  <c r="D191" i="24"/>
  <c r="E191" i="24"/>
  <c r="F191" i="24"/>
  <c r="G191" i="24"/>
  <c r="H191" i="24"/>
  <c r="I191" i="24"/>
  <c r="C192" i="24"/>
  <c r="D192" i="24"/>
  <c r="E192" i="24"/>
  <c r="F192" i="24"/>
  <c r="G192" i="24"/>
  <c r="H192" i="24"/>
  <c r="I192" i="24"/>
  <c r="C193" i="24"/>
  <c r="D193" i="24"/>
  <c r="E193" i="24"/>
  <c r="F193" i="24"/>
  <c r="G193" i="24"/>
  <c r="H193" i="24"/>
  <c r="I193" i="24"/>
  <c r="C194" i="24"/>
  <c r="D194" i="24"/>
  <c r="E194" i="24"/>
  <c r="F194" i="24"/>
  <c r="G194" i="24"/>
  <c r="H194" i="24"/>
  <c r="I194" i="24"/>
  <c r="C195" i="24"/>
  <c r="D195" i="24"/>
  <c r="E195" i="24"/>
  <c r="F195" i="24"/>
  <c r="G195" i="24"/>
  <c r="H195" i="24"/>
  <c r="I195" i="24"/>
  <c r="C196" i="24"/>
  <c r="D196" i="24"/>
  <c r="E196" i="24"/>
  <c r="F196" i="24"/>
  <c r="G196" i="24"/>
  <c r="H196" i="24"/>
  <c r="I196" i="24"/>
  <c r="C197" i="24"/>
  <c r="D197" i="24"/>
  <c r="E197" i="24"/>
  <c r="F197" i="24"/>
  <c r="G197" i="24"/>
  <c r="H197" i="24"/>
  <c r="I197" i="24"/>
  <c r="C198" i="24"/>
  <c r="D198" i="24"/>
  <c r="E198" i="24"/>
  <c r="F198" i="24"/>
  <c r="G198" i="24"/>
  <c r="H198" i="24"/>
  <c r="I198" i="24"/>
  <c r="C199" i="24"/>
  <c r="D199" i="24"/>
  <c r="E199" i="24"/>
  <c r="F199" i="24"/>
  <c r="G199" i="24"/>
  <c r="H199" i="24"/>
  <c r="I199" i="24"/>
  <c r="C200" i="24"/>
  <c r="D200" i="24"/>
  <c r="E200" i="24"/>
  <c r="F200" i="24"/>
  <c r="G200" i="24"/>
  <c r="H200" i="24"/>
  <c r="I200" i="24"/>
  <c r="C201" i="24"/>
  <c r="D201" i="24"/>
  <c r="E201" i="24"/>
  <c r="F201" i="24"/>
  <c r="G201" i="24"/>
  <c r="H201" i="24"/>
  <c r="I201" i="24"/>
  <c r="C202" i="24"/>
  <c r="D202" i="24"/>
  <c r="E202" i="24"/>
  <c r="F202" i="24"/>
  <c r="G202" i="24"/>
  <c r="H202" i="24"/>
  <c r="I202" i="24"/>
  <c r="B144" i="24"/>
  <c r="C144" i="24"/>
  <c r="D144" i="24"/>
  <c r="E144" i="24"/>
  <c r="F144" i="24"/>
  <c r="G144" i="24"/>
  <c r="H144" i="24"/>
  <c r="I144" i="24"/>
  <c r="H145" i="24"/>
  <c r="I145" i="24"/>
  <c r="G145" i="24"/>
  <c r="F145" i="24"/>
  <c r="E145" i="24"/>
  <c r="D145" i="24"/>
  <c r="C145" i="24"/>
  <c r="B145" i="24"/>
  <c r="C77" i="24"/>
  <c r="D77" i="24"/>
  <c r="E77" i="24"/>
  <c r="F77" i="24"/>
  <c r="G77" i="24"/>
  <c r="H77" i="24"/>
  <c r="I77" i="24"/>
  <c r="C78" i="24"/>
  <c r="D78" i="24"/>
  <c r="E78" i="24"/>
  <c r="F78" i="24"/>
  <c r="G78" i="24"/>
  <c r="H78" i="24"/>
  <c r="I78" i="24"/>
  <c r="C79" i="24"/>
  <c r="D79" i="24"/>
  <c r="E79" i="24"/>
  <c r="F79" i="24"/>
  <c r="G79" i="24"/>
  <c r="H79" i="24"/>
  <c r="I79" i="24"/>
  <c r="C80" i="24"/>
  <c r="D80" i="24"/>
  <c r="E80" i="24"/>
  <c r="F80" i="24"/>
  <c r="G80" i="24"/>
  <c r="H80" i="24"/>
  <c r="I80" i="24"/>
  <c r="C81" i="24"/>
  <c r="D81" i="24"/>
  <c r="E81" i="24"/>
  <c r="F81" i="24"/>
  <c r="G81" i="24"/>
  <c r="H81" i="24"/>
  <c r="I81" i="24"/>
  <c r="C82" i="24"/>
  <c r="D82" i="24"/>
  <c r="E82" i="24"/>
  <c r="F82" i="24"/>
  <c r="G82" i="24"/>
  <c r="H82" i="24"/>
  <c r="I82" i="24"/>
  <c r="C83" i="24"/>
  <c r="D83" i="24"/>
  <c r="E83" i="24"/>
  <c r="F83" i="24"/>
  <c r="G83" i="24"/>
  <c r="H83" i="24"/>
  <c r="I83" i="24"/>
  <c r="C84" i="24"/>
  <c r="D84" i="24"/>
  <c r="E84" i="24"/>
  <c r="F84" i="24"/>
  <c r="G84" i="24"/>
  <c r="H84" i="24"/>
  <c r="I84" i="24"/>
  <c r="C85" i="24"/>
  <c r="D85" i="24"/>
  <c r="E85" i="24"/>
  <c r="F85" i="24"/>
  <c r="G85" i="24"/>
  <c r="H85" i="24"/>
  <c r="I85" i="24"/>
  <c r="C86" i="24"/>
  <c r="D86" i="24"/>
  <c r="E86" i="24"/>
  <c r="F86" i="24"/>
  <c r="G86" i="24"/>
  <c r="H86" i="24"/>
  <c r="I86" i="24"/>
  <c r="C87" i="24"/>
  <c r="D87" i="24"/>
  <c r="E87" i="24"/>
  <c r="F87" i="24"/>
  <c r="G87" i="24"/>
  <c r="H87" i="24"/>
  <c r="I87" i="24"/>
  <c r="C88" i="24"/>
  <c r="D88" i="24"/>
  <c r="E88" i="24"/>
  <c r="F88" i="24"/>
  <c r="G88" i="24"/>
  <c r="H88" i="24"/>
  <c r="I88" i="24"/>
  <c r="C89" i="24"/>
  <c r="D89" i="24"/>
  <c r="E89" i="24"/>
  <c r="F89" i="24"/>
  <c r="G89" i="24"/>
  <c r="H89" i="24"/>
  <c r="I89" i="24"/>
  <c r="C90" i="24"/>
  <c r="D90" i="24"/>
  <c r="E90" i="24"/>
  <c r="F90" i="24"/>
  <c r="G90" i="24"/>
  <c r="H90" i="24"/>
  <c r="I90" i="24"/>
  <c r="C91" i="24"/>
  <c r="D91" i="24"/>
  <c r="E91" i="24"/>
  <c r="F91" i="24"/>
  <c r="G91" i="24"/>
  <c r="H91" i="24"/>
  <c r="I91" i="24"/>
  <c r="C92" i="24"/>
  <c r="D92" i="24"/>
  <c r="E92" i="24"/>
  <c r="F92" i="24"/>
  <c r="G92" i="24"/>
  <c r="H92" i="24"/>
  <c r="I92" i="24"/>
  <c r="C93" i="24"/>
  <c r="D93" i="24"/>
  <c r="E93" i="24"/>
  <c r="F93" i="24"/>
  <c r="G93" i="24"/>
  <c r="H93" i="24"/>
  <c r="I93" i="24"/>
  <c r="C94" i="24"/>
  <c r="D94" i="24"/>
  <c r="E94" i="24"/>
  <c r="F94" i="24"/>
  <c r="G94" i="24"/>
  <c r="H94" i="24"/>
  <c r="I94" i="24"/>
  <c r="C95" i="24"/>
  <c r="D95" i="24"/>
  <c r="E95" i="24"/>
  <c r="F95" i="24"/>
  <c r="G95" i="24"/>
  <c r="H95" i="24"/>
  <c r="I95" i="24"/>
  <c r="C96" i="24"/>
  <c r="D96" i="24"/>
  <c r="E96" i="24"/>
  <c r="F96" i="24"/>
  <c r="G96" i="24"/>
  <c r="H96" i="24"/>
  <c r="I96" i="24"/>
  <c r="C97" i="24"/>
  <c r="D97" i="24"/>
  <c r="E97" i="24"/>
  <c r="F97" i="24"/>
  <c r="G97" i="24"/>
  <c r="H97" i="24"/>
  <c r="I97" i="24"/>
  <c r="C98" i="24"/>
  <c r="D98" i="24"/>
  <c r="E98" i="24"/>
  <c r="F98" i="24"/>
  <c r="G98" i="24"/>
  <c r="H98" i="24"/>
  <c r="I98" i="24"/>
  <c r="C99" i="24"/>
  <c r="D99" i="24"/>
  <c r="E99" i="24"/>
  <c r="F99" i="24"/>
  <c r="G99" i="24"/>
  <c r="H99" i="24"/>
  <c r="I99" i="24"/>
  <c r="C100" i="24"/>
  <c r="D100" i="24"/>
  <c r="E100" i="24"/>
  <c r="F100" i="24"/>
  <c r="G100" i="24"/>
  <c r="H100" i="24"/>
  <c r="I100" i="24"/>
  <c r="C101" i="24"/>
  <c r="D101" i="24"/>
  <c r="E101" i="24"/>
  <c r="F101" i="24"/>
  <c r="G101" i="24"/>
  <c r="H101" i="24"/>
  <c r="I101" i="24"/>
  <c r="C102" i="24"/>
  <c r="D102" i="24"/>
  <c r="E102" i="24"/>
  <c r="F102" i="24"/>
  <c r="G102" i="24"/>
  <c r="H102" i="24"/>
  <c r="I102" i="24"/>
  <c r="C103" i="24"/>
  <c r="D103" i="24"/>
  <c r="E103" i="24"/>
  <c r="F103" i="24"/>
  <c r="G103" i="24"/>
  <c r="H103" i="24"/>
  <c r="I103" i="24"/>
  <c r="C104" i="24"/>
  <c r="D104" i="24"/>
  <c r="E104" i="24"/>
  <c r="F104" i="24"/>
  <c r="G104" i="24"/>
  <c r="H104" i="24"/>
  <c r="I104" i="24"/>
  <c r="C105" i="24"/>
  <c r="D105" i="24"/>
  <c r="E105" i="24"/>
  <c r="F105" i="24"/>
  <c r="G105" i="24"/>
  <c r="H105" i="24"/>
  <c r="I105" i="24"/>
  <c r="C106" i="24"/>
  <c r="D106" i="24"/>
  <c r="E106" i="24"/>
  <c r="F106" i="24"/>
  <c r="G106" i="24"/>
  <c r="H106" i="24"/>
  <c r="I106" i="24"/>
  <c r="C107" i="24"/>
  <c r="D107" i="24"/>
  <c r="E107" i="24"/>
  <c r="F107" i="24"/>
  <c r="G107" i="24"/>
  <c r="H107" i="24"/>
  <c r="I107" i="24"/>
  <c r="C108" i="24"/>
  <c r="D108" i="24"/>
  <c r="E108" i="24"/>
  <c r="F108" i="24"/>
  <c r="G108" i="24"/>
  <c r="H108" i="24"/>
  <c r="I108" i="24"/>
  <c r="C109" i="24"/>
  <c r="D109" i="24"/>
  <c r="E109" i="24"/>
  <c r="F109" i="24"/>
  <c r="G109" i="24"/>
  <c r="H109" i="24"/>
  <c r="I109" i="24"/>
  <c r="C110" i="24"/>
  <c r="D110" i="24"/>
  <c r="E110" i="24"/>
  <c r="F110" i="24"/>
  <c r="G110" i="24"/>
  <c r="H110" i="24"/>
  <c r="I110" i="24"/>
  <c r="C111" i="24"/>
  <c r="D111" i="24"/>
  <c r="E111" i="24"/>
  <c r="F111" i="24"/>
  <c r="G111" i="24"/>
  <c r="H111" i="24"/>
  <c r="I111" i="24"/>
  <c r="C112" i="24"/>
  <c r="D112" i="24"/>
  <c r="E112" i="24"/>
  <c r="F112" i="24"/>
  <c r="G112" i="24"/>
  <c r="H112" i="24"/>
  <c r="I112" i="24"/>
  <c r="C113" i="24"/>
  <c r="D113" i="24"/>
  <c r="E113" i="24"/>
  <c r="F113" i="24"/>
  <c r="G113" i="24"/>
  <c r="H113" i="24"/>
  <c r="I113" i="24"/>
  <c r="C114" i="24"/>
  <c r="D114" i="24"/>
  <c r="E114" i="24"/>
  <c r="F114" i="24"/>
  <c r="G114" i="24"/>
  <c r="H114" i="24"/>
  <c r="I114" i="24"/>
  <c r="C115" i="24"/>
  <c r="D115" i="24"/>
  <c r="E115" i="24"/>
  <c r="F115" i="24"/>
  <c r="G115" i="24"/>
  <c r="H115" i="24"/>
  <c r="I115" i="24"/>
  <c r="C116" i="24"/>
  <c r="D116" i="24"/>
  <c r="E116" i="24"/>
  <c r="F116" i="24"/>
  <c r="G116" i="24"/>
  <c r="H116" i="24"/>
  <c r="I116" i="24"/>
  <c r="C117" i="24"/>
  <c r="D117" i="24"/>
  <c r="E117" i="24"/>
  <c r="F117" i="24"/>
  <c r="G117" i="24"/>
  <c r="H117" i="24"/>
  <c r="I117" i="24"/>
  <c r="C118" i="24"/>
  <c r="D118" i="24"/>
  <c r="E118" i="24"/>
  <c r="F118" i="24"/>
  <c r="G118" i="24"/>
  <c r="H118" i="24"/>
  <c r="I118" i="24"/>
  <c r="C119" i="24"/>
  <c r="D119" i="24"/>
  <c r="E119" i="24"/>
  <c r="F119" i="24"/>
  <c r="G119" i="24"/>
  <c r="H119" i="24"/>
  <c r="I119" i="24"/>
  <c r="C120" i="24"/>
  <c r="D120" i="24"/>
  <c r="E120" i="24"/>
  <c r="F120" i="24"/>
  <c r="G120" i="24"/>
  <c r="H120" i="24"/>
  <c r="I120" i="24"/>
  <c r="C121" i="24"/>
  <c r="D121" i="24"/>
  <c r="E121" i="24"/>
  <c r="F121" i="24"/>
  <c r="G121" i="24"/>
  <c r="H121" i="24"/>
  <c r="I121" i="24"/>
  <c r="C122" i="24"/>
  <c r="D122" i="24"/>
  <c r="E122" i="24"/>
  <c r="F122" i="24"/>
  <c r="G122" i="24"/>
  <c r="H122" i="24"/>
  <c r="I122" i="24"/>
  <c r="C123" i="24"/>
  <c r="D123" i="24"/>
  <c r="E123" i="24"/>
  <c r="F123" i="24"/>
  <c r="G123" i="24"/>
  <c r="H123" i="24"/>
  <c r="I123" i="24"/>
  <c r="C124" i="24"/>
  <c r="D124" i="24"/>
  <c r="E124" i="24"/>
  <c r="F124" i="24"/>
  <c r="G124" i="24"/>
  <c r="H124" i="24"/>
  <c r="I124" i="24"/>
  <c r="C125" i="24"/>
  <c r="D125" i="24"/>
  <c r="E125" i="24"/>
  <c r="F125" i="24"/>
  <c r="G125" i="24"/>
  <c r="H125" i="24"/>
  <c r="I125" i="24"/>
  <c r="C126" i="24"/>
  <c r="D126" i="24"/>
  <c r="E126" i="24"/>
  <c r="F126" i="24"/>
  <c r="G126" i="24"/>
  <c r="H126" i="24"/>
  <c r="I126" i="24"/>
  <c r="C127" i="24"/>
  <c r="D127" i="24"/>
  <c r="E127" i="24"/>
  <c r="F127" i="24"/>
  <c r="G127" i="24"/>
  <c r="H127" i="24"/>
  <c r="I127" i="24"/>
  <c r="C128" i="24"/>
  <c r="D128" i="24"/>
  <c r="E128" i="24"/>
  <c r="F128" i="24"/>
  <c r="G128" i="24"/>
  <c r="H128" i="24"/>
  <c r="I128" i="24"/>
  <c r="C129" i="24"/>
  <c r="D129" i="24"/>
  <c r="E129" i="24"/>
  <c r="F129" i="24"/>
  <c r="G129" i="24"/>
  <c r="H129" i="24"/>
  <c r="I129" i="24"/>
  <c r="C130" i="24"/>
  <c r="D130" i="24"/>
  <c r="E130" i="24"/>
  <c r="F130" i="24"/>
  <c r="G130" i="24"/>
  <c r="H130" i="24"/>
  <c r="I130" i="24"/>
  <c r="C131" i="24"/>
  <c r="D131" i="24"/>
  <c r="E131" i="24"/>
  <c r="F131" i="24"/>
  <c r="G131" i="24"/>
  <c r="H131" i="24"/>
  <c r="I131" i="24"/>
  <c r="C132" i="24"/>
  <c r="D132" i="24"/>
  <c r="E132" i="24"/>
  <c r="F132" i="24"/>
  <c r="G132" i="24"/>
  <c r="H132" i="24"/>
  <c r="I132" i="24"/>
  <c r="C133" i="24"/>
  <c r="D133" i="24"/>
  <c r="E133" i="24"/>
  <c r="F133" i="24"/>
  <c r="G133" i="24"/>
  <c r="H133" i="24"/>
  <c r="I133" i="24"/>
  <c r="B75" i="24"/>
  <c r="C75" i="24"/>
  <c r="D75" i="24"/>
  <c r="E75" i="24"/>
  <c r="F75" i="24"/>
  <c r="G75" i="24"/>
  <c r="H75" i="24"/>
  <c r="I75" i="24"/>
  <c r="H76" i="24"/>
  <c r="I76" i="24"/>
  <c r="G76" i="24"/>
  <c r="F76" i="24"/>
  <c r="E76" i="24"/>
  <c r="D76" i="24"/>
  <c r="C76" i="24"/>
  <c r="B76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7" i="24"/>
  <c r="B61" i="24"/>
  <c r="C61" i="24"/>
  <c r="D61" i="24"/>
  <c r="E61" i="24"/>
  <c r="F61" i="24"/>
  <c r="G61" i="24"/>
  <c r="I61" i="24"/>
  <c r="B62" i="24"/>
  <c r="C62" i="24"/>
  <c r="D62" i="24"/>
  <c r="E62" i="24"/>
  <c r="F62" i="24"/>
  <c r="G62" i="24"/>
  <c r="I62" i="24"/>
  <c r="B63" i="24"/>
  <c r="C63" i="24"/>
  <c r="D63" i="24"/>
  <c r="E63" i="24"/>
  <c r="F63" i="24"/>
  <c r="G63" i="24"/>
  <c r="I63" i="24"/>
  <c r="B64" i="24"/>
  <c r="C64" i="24"/>
  <c r="D64" i="24"/>
  <c r="E64" i="24"/>
  <c r="F64" i="24"/>
  <c r="G64" i="24"/>
  <c r="I64" i="24"/>
  <c r="B65" i="24"/>
  <c r="C65" i="24"/>
  <c r="D65" i="24"/>
  <c r="E65" i="24"/>
  <c r="F65" i="24"/>
  <c r="G65" i="24"/>
  <c r="I65" i="24"/>
  <c r="B8" i="24"/>
  <c r="C8" i="24"/>
  <c r="D8" i="24"/>
  <c r="E8" i="24"/>
  <c r="F8" i="24"/>
  <c r="G8" i="24"/>
  <c r="I8" i="24"/>
  <c r="B9" i="24"/>
  <c r="C9" i="24"/>
  <c r="D9" i="24"/>
  <c r="E9" i="24"/>
  <c r="F9" i="24"/>
  <c r="G9" i="24"/>
  <c r="I9" i="24"/>
  <c r="B10" i="24"/>
  <c r="C10" i="24"/>
  <c r="D10" i="24"/>
  <c r="E10" i="24"/>
  <c r="F10" i="24"/>
  <c r="G10" i="24"/>
  <c r="I10" i="24"/>
  <c r="B11" i="24"/>
  <c r="C11" i="24"/>
  <c r="D11" i="24"/>
  <c r="E11" i="24"/>
  <c r="F11" i="24"/>
  <c r="G11" i="24"/>
  <c r="I11" i="24"/>
  <c r="B12" i="24"/>
  <c r="C12" i="24"/>
  <c r="D12" i="24"/>
  <c r="E12" i="24"/>
  <c r="F12" i="24"/>
  <c r="G12" i="24"/>
  <c r="I12" i="24"/>
  <c r="B13" i="24"/>
  <c r="C13" i="24"/>
  <c r="D13" i="24"/>
  <c r="E13" i="24"/>
  <c r="F13" i="24"/>
  <c r="G13" i="24"/>
  <c r="I13" i="24"/>
  <c r="B14" i="24"/>
  <c r="C14" i="24"/>
  <c r="D14" i="24"/>
  <c r="E14" i="24"/>
  <c r="F14" i="24"/>
  <c r="G14" i="24"/>
  <c r="I14" i="24"/>
  <c r="B15" i="24"/>
  <c r="C15" i="24"/>
  <c r="D15" i="24"/>
  <c r="E15" i="24"/>
  <c r="F15" i="24"/>
  <c r="G15" i="24"/>
  <c r="I15" i="24"/>
  <c r="B16" i="24"/>
  <c r="C16" i="24"/>
  <c r="D16" i="24"/>
  <c r="E16" i="24"/>
  <c r="F16" i="24"/>
  <c r="G16" i="24"/>
  <c r="I16" i="24"/>
  <c r="B17" i="24"/>
  <c r="C17" i="24"/>
  <c r="D17" i="24"/>
  <c r="E17" i="24"/>
  <c r="F17" i="24"/>
  <c r="G17" i="24"/>
  <c r="I17" i="24"/>
  <c r="B18" i="24"/>
  <c r="C18" i="24"/>
  <c r="D18" i="24"/>
  <c r="E18" i="24"/>
  <c r="F18" i="24"/>
  <c r="G18" i="24"/>
  <c r="I18" i="24"/>
  <c r="B19" i="24"/>
  <c r="C19" i="24"/>
  <c r="D19" i="24"/>
  <c r="E19" i="24"/>
  <c r="F19" i="24"/>
  <c r="G19" i="24"/>
  <c r="I19" i="24"/>
  <c r="B20" i="24"/>
  <c r="C20" i="24"/>
  <c r="D20" i="24"/>
  <c r="E20" i="24"/>
  <c r="F20" i="24"/>
  <c r="G20" i="24"/>
  <c r="I20" i="24"/>
  <c r="B21" i="24"/>
  <c r="C21" i="24"/>
  <c r="D21" i="24"/>
  <c r="E21" i="24"/>
  <c r="F21" i="24"/>
  <c r="G21" i="24"/>
  <c r="I21" i="24"/>
  <c r="B22" i="24"/>
  <c r="C22" i="24"/>
  <c r="D22" i="24"/>
  <c r="E22" i="24"/>
  <c r="F22" i="24"/>
  <c r="G22" i="24"/>
  <c r="I22" i="24"/>
  <c r="B23" i="24"/>
  <c r="C23" i="24"/>
  <c r="D23" i="24"/>
  <c r="E23" i="24"/>
  <c r="F23" i="24"/>
  <c r="G23" i="24"/>
  <c r="I23" i="24"/>
  <c r="B24" i="24"/>
  <c r="C24" i="24"/>
  <c r="D24" i="24"/>
  <c r="E24" i="24"/>
  <c r="F24" i="24"/>
  <c r="G24" i="24"/>
  <c r="I24" i="24"/>
  <c r="B25" i="24"/>
  <c r="C25" i="24"/>
  <c r="D25" i="24"/>
  <c r="E25" i="24"/>
  <c r="F25" i="24"/>
  <c r="G25" i="24"/>
  <c r="I25" i="24"/>
  <c r="B26" i="24"/>
  <c r="C26" i="24"/>
  <c r="D26" i="24"/>
  <c r="E26" i="24"/>
  <c r="F26" i="24"/>
  <c r="G26" i="24"/>
  <c r="I26" i="24"/>
  <c r="B27" i="24"/>
  <c r="C27" i="24"/>
  <c r="D27" i="24"/>
  <c r="E27" i="24"/>
  <c r="F27" i="24"/>
  <c r="G27" i="24"/>
  <c r="I27" i="24"/>
  <c r="B28" i="24"/>
  <c r="C28" i="24"/>
  <c r="D28" i="24"/>
  <c r="E28" i="24"/>
  <c r="F28" i="24"/>
  <c r="G28" i="24"/>
  <c r="I28" i="24"/>
  <c r="B29" i="24"/>
  <c r="C29" i="24"/>
  <c r="D29" i="24"/>
  <c r="E29" i="24"/>
  <c r="F29" i="24"/>
  <c r="G29" i="24"/>
  <c r="I29" i="24"/>
  <c r="B30" i="24"/>
  <c r="C30" i="24"/>
  <c r="D30" i="24"/>
  <c r="E30" i="24"/>
  <c r="F30" i="24"/>
  <c r="G30" i="24"/>
  <c r="I30" i="24"/>
  <c r="B31" i="24"/>
  <c r="C31" i="24"/>
  <c r="D31" i="24"/>
  <c r="E31" i="24"/>
  <c r="F31" i="24"/>
  <c r="G31" i="24"/>
  <c r="I31" i="24"/>
  <c r="B32" i="24"/>
  <c r="C32" i="24"/>
  <c r="D32" i="24"/>
  <c r="E32" i="24"/>
  <c r="F32" i="24"/>
  <c r="G32" i="24"/>
  <c r="I32" i="24"/>
  <c r="B33" i="24"/>
  <c r="C33" i="24"/>
  <c r="D33" i="24"/>
  <c r="E33" i="24"/>
  <c r="F33" i="24"/>
  <c r="G33" i="24"/>
  <c r="I33" i="24"/>
  <c r="B34" i="24"/>
  <c r="C34" i="24"/>
  <c r="D34" i="24"/>
  <c r="E34" i="24"/>
  <c r="F34" i="24"/>
  <c r="G34" i="24"/>
  <c r="I34" i="24"/>
  <c r="B35" i="24"/>
  <c r="C35" i="24"/>
  <c r="D35" i="24"/>
  <c r="E35" i="24"/>
  <c r="F35" i="24"/>
  <c r="G35" i="24"/>
  <c r="I35" i="24"/>
  <c r="B36" i="24"/>
  <c r="C36" i="24"/>
  <c r="D36" i="24"/>
  <c r="E36" i="24"/>
  <c r="F36" i="24"/>
  <c r="G36" i="24"/>
  <c r="I36" i="24"/>
  <c r="B37" i="24"/>
  <c r="C37" i="24"/>
  <c r="D37" i="24"/>
  <c r="E37" i="24"/>
  <c r="F37" i="24"/>
  <c r="G37" i="24"/>
  <c r="I37" i="24"/>
  <c r="B38" i="24"/>
  <c r="C38" i="24"/>
  <c r="D38" i="24"/>
  <c r="E38" i="24"/>
  <c r="F38" i="24"/>
  <c r="G38" i="24"/>
  <c r="I38" i="24"/>
  <c r="B39" i="24"/>
  <c r="C39" i="24"/>
  <c r="D39" i="24"/>
  <c r="E39" i="24"/>
  <c r="F39" i="24"/>
  <c r="G39" i="24"/>
  <c r="I39" i="24"/>
  <c r="B40" i="24"/>
  <c r="C40" i="24"/>
  <c r="D40" i="24"/>
  <c r="E40" i="24"/>
  <c r="F40" i="24"/>
  <c r="G40" i="24"/>
  <c r="I40" i="24"/>
  <c r="B41" i="24"/>
  <c r="C41" i="24"/>
  <c r="D41" i="24"/>
  <c r="E41" i="24"/>
  <c r="F41" i="24"/>
  <c r="G41" i="24"/>
  <c r="I41" i="24"/>
  <c r="B42" i="24"/>
  <c r="C42" i="24"/>
  <c r="D42" i="24"/>
  <c r="E42" i="24"/>
  <c r="F42" i="24"/>
  <c r="G42" i="24"/>
  <c r="I42" i="24"/>
  <c r="B43" i="24"/>
  <c r="C43" i="24"/>
  <c r="D43" i="24"/>
  <c r="E43" i="24"/>
  <c r="F43" i="24"/>
  <c r="G43" i="24"/>
  <c r="I43" i="24"/>
  <c r="B44" i="24"/>
  <c r="C44" i="24"/>
  <c r="D44" i="24"/>
  <c r="E44" i="24"/>
  <c r="F44" i="24"/>
  <c r="G44" i="24"/>
  <c r="I44" i="24"/>
  <c r="B45" i="24"/>
  <c r="C45" i="24"/>
  <c r="D45" i="24"/>
  <c r="E45" i="24"/>
  <c r="F45" i="24"/>
  <c r="G45" i="24"/>
  <c r="I45" i="24"/>
  <c r="B46" i="24"/>
  <c r="C46" i="24"/>
  <c r="D46" i="24"/>
  <c r="E46" i="24"/>
  <c r="F46" i="24"/>
  <c r="G46" i="24"/>
  <c r="I46" i="24"/>
  <c r="B47" i="24"/>
  <c r="C47" i="24"/>
  <c r="D47" i="24"/>
  <c r="E47" i="24"/>
  <c r="F47" i="24"/>
  <c r="G47" i="24"/>
  <c r="I47" i="24"/>
  <c r="B48" i="24"/>
  <c r="C48" i="24"/>
  <c r="D48" i="24"/>
  <c r="E48" i="24"/>
  <c r="F48" i="24"/>
  <c r="G48" i="24"/>
  <c r="I48" i="24"/>
  <c r="B49" i="24"/>
  <c r="C49" i="24"/>
  <c r="D49" i="24"/>
  <c r="E49" i="24"/>
  <c r="F49" i="24"/>
  <c r="G49" i="24"/>
  <c r="I49" i="24"/>
  <c r="B50" i="24"/>
  <c r="C50" i="24"/>
  <c r="D50" i="24"/>
  <c r="E50" i="24"/>
  <c r="F50" i="24"/>
  <c r="G50" i="24"/>
  <c r="I50" i="24"/>
  <c r="B51" i="24"/>
  <c r="C51" i="24"/>
  <c r="D51" i="24"/>
  <c r="E51" i="24"/>
  <c r="F51" i="24"/>
  <c r="G51" i="24"/>
  <c r="I51" i="24"/>
  <c r="B52" i="24"/>
  <c r="C52" i="24"/>
  <c r="D52" i="24"/>
  <c r="E52" i="24"/>
  <c r="F52" i="24"/>
  <c r="G52" i="24"/>
  <c r="I52" i="24"/>
  <c r="B53" i="24"/>
  <c r="C53" i="24"/>
  <c r="D53" i="24"/>
  <c r="E53" i="24"/>
  <c r="F53" i="24"/>
  <c r="G53" i="24"/>
  <c r="I53" i="24"/>
  <c r="B54" i="24"/>
  <c r="C54" i="24"/>
  <c r="D54" i="24"/>
  <c r="E54" i="24"/>
  <c r="F54" i="24"/>
  <c r="G54" i="24"/>
  <c r="I54" i="24"/>
  <c r="B55" i="24"/>
  <c r="C55" i="24"/>
  <c r="D55" i="24"/>
  <c r="E55" i="24"/>
  <c r="F55" i="24"/>
  <c r="G55" i="24"/>
  <c r="I55" i="24"/>
  <c r="B56" i="24"/>
  <c r="C56" i="24"/>
  <c r="D56" i="24"/>
  <c r="E56" i="24"/>
  <c r="F56" i="24"/>
  <c r="G56" i="24"/>
  <c r="I56" i="24"/>
  <c r="B57" i="24"/>
  <c r="C57" i="24"/>
  <c r="D57" i="24"/>
  <c r="E57" i="24"/>
  <c r="F57" i="24"/>
  <c r="G57" i="24"/>
  <c r="I57" i="24"/>
  <c r="B58" i="24"/>
  <c r="C58" i="24"/>
  <c r="D58" i="24"/>
  <c r="E58" i="24"/>
  <c r="F58" i="24"/>
  <c r="G58" i="24"/>
  <c r="I58" i="24"/>
  <c r="B59" i="24"/>
  <c r="C59" i="24"/>
  <c r="D59" i="24"/>
  <c r="E59" i="24"/>
  <c r="F59" i="24"/>
  <c r="G59" i="24"/>
  <c r="I59" i="24"/>
  <c r="B60" i="24"/>
  <c r="C60" i="24"/>
  <c r="D60" i="24"/>
  <c r="E60" i="24"/>
  <c r="F60" i="24"/>
  <c r="G60" i="24"/>
  <c r="I60" i="24"/>
  <c r="I7" i="24"/>
  <c r="G7" i="24"/>
  <c r="F7" i="24"/>
  <c r="E7" i="24"/>
  <c r="D7" i="24"/>
  <c r="C7" i="24"/>
  <c r="B7" i="24"/>
  <c r="T4" i="14"/>
  <c r="B3" i="14"/>
  <c r="C3" i="14"/>
  <c r="D3" i="14"/>
  <c r="E3" i="14"/>
  <c r="F3" i="14"/>
  <c r="G3" i="14"/>
  <c r="H3" i="14"/>
  <c r="I3" i="14"/>
  <c r="J3" i="14"/>
  <c r="K3" i="14"/>
  <c r="L3" i="14"/>
  <c r="M3" i="14"/>
  <c r="N3" i="14"/>
  <c r="O3" i="14"/>
  <c r="P3" i="14"/>
  <c r="Q3" i="14"/>
  <c r="R3" i="14"/>
  <c r="S3" i="14"/>
  <c r="T3" i="14"/>
  <c r="B4" i="14"/>
  <c r="C4" i="14"/>
  <c r="D4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B5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B6" i="14"/>
  <c r="C6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B7" i="14"/>
  <c r="C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B8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B9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B10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B11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B16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B17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B18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B19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B20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B21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B23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B27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B29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B30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B31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B46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B47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B48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B49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B50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B51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B52" i="14"/>
  <c r="C52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B53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B54" i="14"/>
  <c r="C54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B55" i="14"/>
  <c r="C55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B56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B57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B58" i="14"/>
  <c r="C58" i="14"/>
  <c r="D58" i="14"/>
  <c r="E58" i="14"/>
  <c r="F58" i="14"/>
  <c r="G58" i="14"/>
  <c r="H58" i="14"/>
  <c r="I58" i="14"/>
  <c r="J58" i="14"/>
  <c r="K58" i="14"/>
  <c r="L58" i="14"/>
  <c r="M58" i="14"/>
  <c r="N58" i="14"/>
  <c r="O58" i="14"/>
  <c r="P58" i="14"/>
  <c r="Q58" i="14"/>
  <c r="R58" i="14"/>
  <c r="S58" i="14"/>
  <c r="T58" i="14"/>
  <c r="B59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O59" i="14"/>
  <c r="P59" i="14"/>
  <c r="Q59" i="14"/>
  <c r="R59" i="14"/>
  <c r="S59" i="14"/>
  <c r="T59" i="14"/>
  <c r="B60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B61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S2" i="14"/>
  <c r="T2" i="14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B2" i="14"/>
  <c r="C2" i="14"/>
  <c r="D2" i="14"/>
  <c r="E2" i="14"/>
  <c r="A53" i="14"/>
  <c r="A54" i="14"/>
  <c r="A55" i="14"/>
  <c r="A56" i="14"/>
  <c r="A57" i="14"/>
  <c r="A58" i="14"/>
  <c r="A59" i="14"/>
  <c r="A60" i="14"/>
  <c r="A61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2" i="14"/>
  <c r="U6" i="7"/>
  <c r="DS6" i="7"/>
  <c r="U7" i="7"/>
  <c r="DS7" i="7" s="1"/>
  <c r="U8" i="7"/>
  <c r="DS8" i="7"/>
  <c r="AF9" i="7"/>
  <c r="AG9" i="7" s="1"/>
  <c r="AI9" i="7" s="1"/>
  <c r="AJ9" i="7"/>
  <c r="AF10" i="7"/>
  <c r="AG10" i="7"/>
  <c r="AI10" i="7" s="1"/>
  <c r="AJ10" i="7"/>
  <c r="AL10" i="7"/>
  <c r="AO10" i="7"/>
  <c r="DX10" i="7" s="1"/>
  <c r="AS11" i="7"/>
  <c r="AT11" i="7"/>
  <c r="AV11" i="7" s="1"/>
  <c r="AY11" i="7"/>
  <c r="DZ11" i="7" s="1"/>
  <c r="AS12" i="7"/>
  <c r="AT12" i="7"/>
  <c r="AV12" i="7" s="1"/>
  <c r="AY12" i="7"/>
  <c r="DZ12" i="7"/>
  <c r="DS13" i="7"/>
  <c r="EB13" i="7"/>
  <c r="BC14" i="7"/>
  <c r="BD14" i="7"/>
  <c r="BF14" i="7"/>
  <c r="BM15" i="7"/>
  <c r="EC15" i="7" s="1"/>
  <c r="BM16" i="7"/>
  <c r="EC16" i="7" s="1"/>
  <c r="BM17" i="7"/>
  <c r="EC17" i="7"/>
  <c r="BY18" i="7"/>
  <c r="BZ18" i="7" s="1"/>
  <c r="CB18" i="7"/>
  <c r="CE18" i="7"/>
  <c r="EG18" i="7" s="1"/>
  <c r="CI18" i="7"/>
  <c r="CS18" i="7"/>
  <c r="EI18" i="7"/>
  <c r="BY19" i="7"/>
  <c r="BZ19" i="7" s="1"/>
  <c r="CB19" i="7"/>
  <c r="CE19" i="7"/>
  <c r="EG19" i="7" s="1"/>
  <c r="CI19" i="7"/>
  <c r="CS19" i="7"/>
  <c r="EI19" i="7"/>
  <c r="CN20" i="7"/>
  <c r="EH20" i="7" s="1"/>
  <c r="CN21" i="7"/>
  <c r="EH21" i="7"/>
  <c r="CN22" i="7"/>
  <c r="EH22" i="7" s="1"/>
  <c r="DP6" i="7"/>
  <c r="EK6" i="7"/>
  <c r="DP7" i="7"/>
  <c r="EK7" i="7" s="1"/>
  <c r="DP8" i="7"/>
  <c r="EK8" i="7" s="1"/>
  <c r="DP9" i="7"/>
  <c r="EK9" i="7" s="1"/>
  <c r="DP10" i="7"/>
  <c r="EK10" i="7"/>
  <c r="DP11" i="7"/>
  <c r="EK11" i="7"/>
  <c r="DP12" i="7"/>
  <c r="EK12" i="7"/>
  <c r="DP13" i="7"/>
  <c r="EK13" i="7" s="1"/>
  <c r="DP14" i="7"/>
  <c r="EK14" i="7"/>
  <c r="DP15" i="7"/>
  <c r="EK15" i="7"/>
  <c r="DP16" i="7"/>
  <c r="EK16" i="7"/>
  <c r="DP17" i="7"/>
  <c r="EK17" i="7"/>
  <c r="DP18" i="7"/>
  <c r="EK18" i="7"/>
  <c r="DP19" i="7"/>
  <c r="EK19" i="7" s="1"/>
  <c r="DP20" i="7"/>
  <c r="EK20" i="7"/>
  <c r="DP21" i="7"/>
  <c r="EK21" i="7"/>
  <c r="DP22" i="7"/>
  <c r="EK22" i="7"/>
  <c r="DP23" i="7"/>
  <c r="EK23" i="7"/>
  <c r="DP24" i="7"/>
  <c r="EK24" i="7"/>
  <c r="DP25" i="7"/>
  <c r="EK25" i="7" s="1"/>
  <c r="DP26" i="7"/>
  <c r="EK26" i="7" s="1"/>
  <c r="DP27" i="7"/>
  <c r="EK27" i="7"/>
  <c r="DP28" i="7"/>
  <c r="EK28" i="7" s="1"/>
  <c r="DP29" i="7"/>
  <c r="EK29" i="7" s="1"/>
  <c r="DP30" i="7"/>
  <c r="EK30" i="7"/>
  <c r="DP31" i="7"/>
  <c r="EK31" i="7"/>
  <c r="DP32" i="7"/>
  <c r="EK32" i="7"/>
  <c r="DP33" i="7"/>
  <c r="EK33" i="7"/>
  <c r="DP34" i="7"/>
  <c r="EK34" i="7"/>
  <c r="DP35" i="7"/>
  <c r="EK35" i="7" s="1"/>
  <c r="DP36" i="7"/>
  <c r="EK36" i="7"/>
  <c r="DP37" i="7"/>
  <c r="EK37" i="7"/>
  <c r="DP38" i="7"/>
  <c r="EK38" i="7"/>
  <c r="DP39" i="7"/>
  <c r="EK39" i="7"/>
  <c r="DP40" i="7"/>
  <c r="EK40" i="7"/>
  <c r="DP41" i="7"/>
  <c r="EK41" i="7" s="1"/>
  <c r="DP42" i="7"/>
  <c r="EK42" i="7"/>
  <c r="DP43" i="7"/>
  <c r="EK43" i="7"/>
  <c r="DP44" i="7"/>
  <c r="EK44" i="7"/>
  <c r="DP45" i="7"/>
  <c r="EK45" i="7" s="1"/>
  <c r="DP46" i="7"/>
  <c r="EK46" i="7" s="1"/>
  <c r="DP47" i="7"/>
  <c r="EK47" i="7"/>
  <c r="DP48" i="7"/>
  <c r="EK48" i="7" s="1"/>
  <c r="DP49" i="7"/>
  <c r="EK49" i="7"/>
  <c r="DP50" i="7"/>
  <c r="EK50" i="7" s="1"/>
  <c r="DP51" i="7"/>
  <c r="EK51" i="7" s="1"/>
  <c r="DP52" i="7"/>
  <c r="EK52" i="7"/>
  <c r="DP53" i="7"/>
  <c r="EK53" i="7"/>
  <c r="DP54" i="7"/>
  <c r="EK54" i="7"/>
  <c r="DP55" i="7"/>
  <c r="EK55" i="7"/>
  <c r="DP56" i="7"/>
  <c r="EK56" i="7"/>
  <c r="DP57" i="7"/>
  <c r="EK57" i="7" s="1"/>
  <c r="DP58" i="7"/>
  <c r="EK58" i="7"/>
  <c r="DP59" i="7"/>
  <c r="EK59" i="7"/>
  <c r="DP60" i="7"/>
  <c r="EK60" i="7"/>
  <c r="DP61" i="7"/>
  <c r="EK61" i="7" s="1"/>
  <c r="DP62" i="7"/>
  <c r="EK62" i="7"/>
  <c r="DP63" i="7"/>
  <c r="EK63" i="7"/>
  <c r="DP5" i="7"/>
  <c r="EK5" i="7"/>
  <c r="ED6" i="7"/>
  <c r="ED7" i="7"/>
  <c r="ED8" i="7"/>
  <c r="ED9" i="7"/>
  <c r="ED10" i="7"/>
  <c r="ED11" i="7"/>
  <c r="ED12" i="7"/>
  <c r="ED13" i="7"/>
  <c r="ED14" i="7"/>
  <c r="ED15" i="7"/>
  <c r="ED16" i="7"/>
  <c r="ED17" i="7"/>
  <c r="ED18" i="7"/>
  <c r="ED19" i="7"/>
  <c r="ED20" i="7"/>
  <c r="ED21" i="7"/>
  <c r="ED22" i="7"/>
  <c r="ED23" i="7"/>
  <c r="ED24" i="7"/>
  <c r="ED25" i="7"/>
  <c r="ED26" i="7"/>
  <c r="ED27" i="7"/>
  <c r="ED28" i="7"/>
  <c r="ED29" i="7"/>
  <c r="ED30" i="7"/>
  <c r="ED31" i="7"/>
  <c r="ED32" i="7"/>
  <c r="ED33" i="7"/>
  <c r="ED34" i="7"/>
  <c r="ED35" i="7"/>
  <c r="ED36" i="7"/>
  <c r="ED37" i="7"/>
  <c r="ED38" i="7"/>
  <c r="ED39" i="7"/>
  <c r="ED40" i="7"/>
  <c r="ED41" i="7"/>
  <c r="ED42" i="7"/>
  <c r="ED43" i="7"/>
  <c r="ED44" i="7"/>
  <c r="ED45" i="7"/>
  <c r="ED46" i="7"/>
  <c r="ED47" i="7"/>
  <c r="ED48" i="7"/>
  <c r="ED49" i="7"/>
  <c r="ED50" i="7"/>
  <c r="ED51" i="7"/>
  <c r="ED52" i="7"/>
  <c r="ED53" i="7"/>
  <c r="ED54" i="7"/>
  <c r="ED55" i="7"/>
  <c r="ED56" i="7"/>
  <c r="ED57" i="7"/>
  <c r="ED58" i="7"/>
  <c r="ED59" i="7"/>
  <c r="ED60" i="7"/>
  <c r="ED61" i="7"/>
  <c r="ED62" i="7"/>
  <c r="ED63" i="7"/>
  <c r="ED5" i="7"/>
  <c r="DR4" i="7"/>
  <c r="DQ4" i="7"/>
  <c r="G32" i="13"/>
  <c r="G33" i="13"/>
  <c r="G47" i="13"/>
  <c r="G30" i="13"/>
  <c r="G31" i="13"/>
  <c r="G38" i="13"/>
  <c r="G39" i="13"/>
  <c r="G36" i="13"/>
  <c r="G37" i="13"/>
  <c r="BK33" i="6"/>
  <c r="BK32" i="6"/>
  <c r="BK31" i="6"/>
  <c r="BK30" i="6"/>
  <c r="BK29" i="6"/>
  <c r="BK28" i="6"/>
  <c r="BK27" i="6"/>
  <c r="BK26" i="6"/>
  <c r="BK25" i="6"/>
  <c r="BK24" i="6"/>
  <c r="BK23" i="6"/>
  <c r="BK22" i="6"/>
  <c r="BK21" i="6"/>
  <c r="BK20" i="6"/>
  <c r="BK19" i="6"/>
  <c r="BK18" i="6"/>
  <c r="BK17" i="6"/>
  <c r="BK16" i="6"/>
  <c r="BK15" i="6"/>
  <c r="BK14" i="6"/>
  <c r="BK13" i="6"/>
  <c r="BK12" i="6"/>
  <c r="BK11" i="6"/>
  <c r="BK10" i="6"/>
  <c r="BJ33" i="6"/>
  <c r="BJ32" i="6"/>
  <c r="BJ31" i="6"/>
  <c r="BJ30" i="6"/>
  <c r="BJ29" i="6"/>
  <c r="BJ28" i="6"/>
  <c r="BJ27" i="6"/>
  <c r="BJ26" i="6"/>
  <c r="BJ25" i="6"/>
  <c r="BJ24" i="6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K9" i="6"/>
  <c r="BJ9" i="6"/>
  <c r="BK8" i="6"/>
  <c r="BJ8" i="6"/>
  <c r="BK7" i="6"/>
  <c r="BJ7" i="6"/>
  <c r="D8" i="6"/>
  <c r="G40" i="13"/>
  <c r="G41" i="13"/>
  <c r="G42" i="13"/>
  <c r="G43" i="13" s="1"/>
  <c r="G34" i="13"/>
  <c r="G35" i="13"/>
  <c r="G45" i="13"/>
  <c r="BI10" i="6"/>
  <c r="BL10" i="6"/>
  <c r="BI13" i="6"/>
  <c r="BL13" i="6"/>
  <c r="BI16" i="6"/>
  <c r="BL16" i="6"/>
  <c r="BI19" i="6"/>
  <c r="BL19" i="6"/>
  <c r="BI22" i="6"/>
  <c r="BL22" i="6"/>
  <c r="BI25" i="6"/>
  <c r="BL25" i="6"/>
  <c r="BI28" i="6"/>
  <c r="BL28" i="6"/>
  <c r="BI31" i="6"/>
  <c r="BL31" i="6"/>
  <c r="BL7" i="6"/>
  <c r="BI7" i="6"/>
  <c r="AN8" i="6"/>
  <c r="AO8" i="6"/>
  <c r="AP8" i="6"/>
  <c r="AQ8" i="6"/>
  <c r="AR8" i="6"/>
  <c r="AS8" i="6"/>
  <c r="AT8" i="6"/>
  <c r="AU8" i="6"/>
  <c r="AN9" i="6"/>
  <c r="AO9" i="6"/>
  <c r="AP9" i="6"/>
  <c r="AQ9" i="6"/>
  <c r="AR9" i="6"/>
  <c r="AS9" i="6"/>
  <c r="AT9" i="6"/>
  <c r="AU9" i="6"/>
  <c r="AU7" i="6"/>
  <c r="AT7" i="6"/>
  <c r="AS7" i="6"/>
  <c r="AR7" i="6"/>
  <c r="AQ7" i="6"/>
  <c r="AP7" i="6"/>
  <c r="AO7" i="6"/>
  <c r="AN7" i="6"/>
  <c r="AM9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7" i="6"/>
  <c r="T9" i="6"/>
  <c r="T10" i="6" s="1"/>
  <c r="T11" i="6"/>
  <c r="T12" i="6"/>
  <c r="T13" i="6" s="1"/>
  <c r="T14" i="6" s="1"/>
  <c r="T15" i="6" s="1"/>
  <c r="T16" i="6" s="1"/>
  <c r="T17" i="6" s="1"/>
  <c r="T18" i="6" s="1"/>
  <c r="T19" i="6" s="1"/>
  <c r="T20" i="6"/>
  <c r="T21" i="6" s="1"/>
  <c r="T22" i="6" s="1"/>
  <c r="T23" i="6" s="1"/>
  <c r="T24" i="6" s="1"/>
  <c r="T25" i="6" s="1"/>
  <c r="T26" i="6" s="1"/>
  <c r="T27" i="6" s="1"/>
  <c r="T28" i="6" s="1"/>
  <c r="T29" i="6" s="1"/>
  <c r="T30" i="6" s="1"/>
  <c r="T31" i="6" s="1"/>
  <c r="T32" i="6" s="1"/>
  <c r="T33" i="6" s="1"/>
  <c r="T34" i="6" s="1"/>
  <c r="T35" i="6" s="1"/>
  <c r="T36" i="6" s="1"/>
  <c r="T37" i="6" s="1"/>
  <c r="T38" i="6" s="1"/>
  <c r="T39" i="6" s="1"/>
  <c r="T40" i="6" s="1"/>
  <c r="T41" i="6" s="1"/>
  <c r="T42" i="6" s="1"/>
  <c r="T43" i="6" s="1"/>
  <c r="T44" i="6" s="1"/>
  <c r="T45" i="6" s="1"/>
  <c r="T46" i="6" s="1"/>
  <c r="T47" i="6" s="1"/>
  <c r="T48" i="6" s="1"/>
  <c r="T49" i="6" s="1"/>
  <c r="T50" i="6" s="1"/>
  <c r="T51" i="6" s="1"/>
  <c r="T52" i="6" s="1"/>
  <c r="T53" i="6" s="1"/>
  <c r="T54" i="6" s="1"/>
  <c r="T55" i="6" s="1"/>
  <c r="U8" i="6"/>
  <c r="V8" i="6"/>
  <c r="W8" i="6"/>
  <c r="X8" i="6"/>
  <c r="Y8" i="6"/>
  <c r="Z8" i="6"/>
  <c r="AA8" i="6"/>
  <c r="U9" i="6"/>
  <c r="V9" i="6"/>
  <c r="W9" i="6"/>
  <c r="X9" i="6"/>
  <c r="Y9" i="6"/>
  <c r="Z9" i="6"/>
  <c r="AA9" i="6"/>
  <c r="U10" i="6"/>
  <c r="V10" i="6"/>
  <c r="W10" i="6"/>
  <c r="X10" i="6"/>
  <c r="Y10" i="6"/>
  <c r="Z10" i="6"/>
  <c r="AA10" i="6"/>
  <c r="U11" i="6"/>
  <c r="V11" i="6"/>
  <c r="W11" i="6"/>
  <c r="X11" i="6"/>
  <c r="Y11" i="6"/>
  <c r="Z11" i="6"/>
  <c r="AA11" i="6"/>
  <c r="U12" i="6"/>
  <c r="V12" i="6"/>
  <c r="W12" i="6"/>
  <c r="X12" i="6"/>
  <c r="Y12" i="6"/>
  <c r="Z12" i="6"/>
  <c r="AA12" i="6"/>
  <c r="U13" i="6"/>
  <c r="V13" i="6"/>
  <c r="W13" i="6"/>
  <c r="X13" i="6"/>
  <c r="Y13" i="6"/>
  <c r="Z13" i="6"/>
  <c r="AA13" i="6"/>
  <c r="U14" i="6"/>
  <c r="V14" i="6"/>
  <c r="W14" i="6"/>
  <c r="X14" i="6"/>
  <c r="Y14" i="6"/>
  <c r="Z14" i="6"/>
  <c r="AA14" i="6"/>
  <c r="U15" i="6"/>
  <c r="V15" i="6"/>
  <c r="W15" i="6"/>
  <c r="X15" i="6"/>
  <c r="Y15" i="6"/>
  <c r="Z15" i="6"/>
  <c r="AA15" i="6"/>
  <c r="U16" i="6"/>
  <c r="V16" i="6"/>
  <c r="W16" i="6"/>
  <c r="X16" i="6"/>
  <c r="Y16" i="6"/>
  <c r="Z16" i="6"/>
  <c r="AA16" i="6"/>
  <c r="U17" i="6"/>
  <c r="V17" i="6"/>
  <c r="W17" i="6"/>
  <c r="X17" i="6"/>
  <c r="Y17" i="6"/>
  <c r="Z17" i="6"/>
  <c r="AA17" i="6"/>
  <c r="U18" i="6"/>
  <c r="V18" i="6"/>
  <c r="W18" i="6"/>
  <c r="X18" i="6"/>
  <c r="Y18" i="6"/>
  <c r="Z18" i="6"/>
  <c r="AA18" i="6"/>
  <c r="U19" i="6"/>
  <c r="V19" i="6"/>
  <c r="W19" i="6"/>
  <c r="X19" i="6"/>
  <c r="Y19" i="6"/>
  <c r="Z19" i="6"/>
  <c r="AA19" i="6"/>
  <c r="U20" i="6"/>
  <c r="V20" i="6"/>
  <c r="W20" i="6"/>
  <c r="X20" i="6"/>
  <c r="Y20" i="6"/>
  <c r="Z20" i="6"/>
  <c r="AA20" i="6"/>
  <c r="U21" i="6"/>
  <c r="V21" i="6"/>
  <c r="W21" i="6"/>
  <c r="X21" i="6"/>
  <c r="Y21" i="6"/>
  <c r="Z21" i="6"/>
  <c r="AA21" i="6"/>
  <c r="U22" i="6"/>
  <c r="V22" i="6"/>
  <c r="W22" i="6"/>
  <c r="X22" i="6"/>
  <c r="Y22" i="6"/>
  <c r="Z22" i="6"/>
  <c r="AA22" i="6"/>
  <c r="U23" i="6"/>
  <c r="V23" i="6"/>
  <c r="W23" i="6"/>
  <c r="X23" i="6"/>
  <c r="Y23" i="6"/>
  <c r="Z23" i="6"/>
  <c r="AA23" i="6"/>
  <c r="U24" i="6"/>
  <c r="V24" i="6"/>
  <c r="W24" i="6"/>
  <c r="X24" i="6"/>
  <c r="Y24" i="6"/>
  <c r="Z24" i="6"/>
  <c r="AA24" i="6"/>
  <c r="U25" i="6"/>
  <c r="V25" i="6"/>
  <c r="W25" i="6"/>
  <c r="X25" i="6"/>
  <c r="Y25" i="6"/>
  <c r="Z25" i="6"/>
  <c r="AA25" i="6"/>
  <c r="U26" i="6"/>
  <c r="V26" i="6"/>
  <c r="W26" i="6"/>
  <c r="X26" i="6"/>
  <c r="Y26" i="6"/>
  <c r="Z26" i="6"/>
  <c r="AA26" i="6"/>
  <c r="U27" i="6"/>
  <c r="V27" i="6"/>
  <c r="W27" i="6"/>
  <c r="X27" i="6"/>
  <c r="Y27" i="6"/>
  <c r="Z27" i="6"/>
  <c r="AA27" i="6"/>
  <c r="U28" i="6"/>
  <c r="V28" i="6"/>
  <c r="W28" i="6"/>
  <c r="X28" i="6"/>
  <c r="Y28" i="6"/>
  <c r="Z28" i="6"/>
  <c r="AA28" i="6"/>
  <c r="U29" i="6"/>
  <c r="V29" i="6"/>
  <c r="W29" i="6"/>
  <c r="X29" i="6"/>
  <c r="Y29" i="6"/>
  <c r="Z29" i="6"/>
  <c r="AA29" i="6"/>
  <c r="U30" i="6"/>
  <c r="V30" i="6"/>
  <c r="W30" i="6"/>
  <c r="X30" i="6"/>
  <c r="Y30" i="6"/>
  <c r="Z30" i="6"/>
  <c r="AA30" i="6"/>
  <c r="U31" i="6"/>
  <c r="V31" i="6"/>
  <c r="W31" i="6"/>
  <c r="X31" i="6"/>
  <c r="Y31" i="6"/>
  <c r="Z31" i="6"/>
  <c r="AA31" i="6"/>
  <c r="U32" i="6"/>
  <c r="V32" i="6"/>
  <c r="W32" i="6"/>
  <c r="X32" i="6"/>
  <c r="Y32" i="6"/>
  <c r="Z32" i="6"/>
  <c r="AA32" i="6"/>
  <c r="U33" i="6"/>
  <c r="V33" i="6"/>
  <c r="W33" i="6"/>
  <c r="X33" i="6"/>
  <c r="Y33" i="6"/>
  <c r="Z33" i="6"/>
  <c r="AA33" i="6"/>
  <c r="U34" i="6"/>
  <c r="V34" i="6"/>
  <c r="W34" i="6"/>
  <c r="X34" i="6"/>
  <c r="Y34" i="6"/>
  <c r="Z34" i="6"/>
  <c r="AA34" i="6"/>
  <c r="U35" i="6"/>
  <c r="V35" i="6"/>
  <c r="W35" i="6"/>
  <c r="X35" i="6"/>
  <c r="Y35" i="6"/>
  <c r="Z35" i="6"/>
  <c r="AA35" i="6"/>
  <c r="U36" i="6"/>
  <c r="V36" i="6"/>
  <c r="W36" i="6"/>
  <c r="X36" i="6"/>
  <c r="Y36" i="6"/>
  <c r="Z36" i="6"/>
  <c r="AA36" i="6"/>
  <c r="U37" i="6"/>
  <c r="V37" i="6"/>
  <c r="W37" i="6"/>
  <c r="X37" i="6"/>
  <c r="Y37" i="6"/>
  <c r="Z37" i="6"/>
  <c r="AA37" i="6"/>
  <c r="U38" i="6"/>
  <c r="V38" i="6"/>
  <c r="W38" i="6"/>
  <c r="X38" i="6"/>
  <c r="Y38" i="6"/>
  <c r="Z38" i="6"/>
  <c r="AA38" i="6"/>
  <c r="U39" i="6"/>
  <c r="V39" i="6"/>
  <c r="W39" i="6"/>
  <c r="X39" i="6"/>
  <c r="Y39" i="6"/>
  <c r="Z39" i="6"/>
  <c r="AA39" i="6"/>
  <c r="U40" i="6"/>
  <c r="V40" i="6"/>
  <c r="W40" i="6"/>
  <c r="X40" i="6"/>
  <c r="Y40" i="6"/>
  <c r="Z40" i="6"/>
  <c r="AA40" i="6"/>
  <c r="U41" i="6"/>
  <c r="V41" i="6"/>
  <c r="W41" i="6"/>
  <c r="X41" i="6"/>
  <c r="Y41" i="6"/>
  <c r="Z41" i="6"/>
  <c r="AA41" i="6"/>
  <c r="U42" i="6"/>
  <c r="V42" i="6"/>
  <c r="W42" i="6"/>
  <c r="X42" i="6"/>
  <c r="Y42" i="6"/>
  <c r="Z42" i="6"/>
  <c r="AA42" i="6"/>
  <c r="U43" i="6"/>
  <c r="V43" i="6"/>
  <c r="W43" i="6"/>
  <c r="X43" i="6"/>
  <c r="Y43" i="6"/>
  <c r="Z43" i="6"/>
  <c r="AA43" i="6"/>
  <c r="U44" i="6"/>
  <c r="V44" i="6"/>
  <c r="W44" i="6"/>
  <c r="X44" i="6"/>
  <c r="Y44" i="6"/>
  <c r="Z44" i="6"/>
  <c r="AA44" i="6"/>
  <c r="U45" i="6"/>
  <c r="V45" i="6"/>
  <c r="W45" i="6"/>
  <c r="X45" i="6"/>
  <c r="Y45" i="6"/>
  <c r="Z45" i="6"/>
  <c r="AA45" i="6"/>
  <c r="U46" i="6"/>
  <c r="V46" i="6"/>
  <c r="W46" i="6"/>
  <c r="X46" i="6"/>
  <c r="Y46" i="6"/>
  <c r="Z46" i="6"/>
  <c r="AA46" i="6"/>
  <c r="U47" i="6"/>
  <c r="V47" i="6"/>
  <c r="W47" i="6"/>
  <c r="X47" i="6"/>
  <c r="Y47" i="6"/>
  <c r="Z47" i="6"/>
  <c r="AA47" i="6"/>
  <c r="U48" i="6"/>
  <c r="V48" i="6"/>
  <c r="W48" i="6"/>
  <c r="X48" i="6"/>
  <c r="Y48" i="6"/>
  <c r="Z48" i="6"/>
  <c r="AA48" i="6"/>
  <c r="U49" i="6"/>
  <c r="V49" i="6"/>
  <c r="W49" i="6"/>
  <c r="X49" i="6"/>
  <c r="Y49" i="6"/>
  <c r="Z49" i="6"/>
  <c r="AA49" i="6"/>
  <c r="U50" i="6"/>
  <c r="V50" i="6"/>
  <c r="W50" i="6"/>
  <c r="X50" i="6"/>
  <c r="Y50" i="6"/>
  <c r="Z50" i="6"/>
  <c r="AA50" i="6"/>
  <c r="U51" i="6"/>
  <c r="V51" i="6"/>
  <c r="W51" i="6"/>
  <c r="X51" i="6"/>
  <c r="Y51" i="6"/>
  <c r="Z51" i="6"/>
  <c r="AA51" i="6"/>
  <c r="U52" i="6"/>
  <c r="V52" i="6"/>
  <c r="W52" i="6"/>
  <c r="X52" i="6"/>
  <c r="Y52" i="6"/>
  <c r="Z52" i="6"/>
  <c r="AA52" i="6"/>
  <c r="U53" i="6"/>
  <c r="V53" i="6"/>
  <c r="W53" i="6"/>
  <c r="X53" i="6"/>
  <c r="Y53" i="6"/>
  <c r="Z53" i="6"/>
  <c r="AA53" i="6"/>
  <c r="U54" i="6"/>
  <c r="V54" i="6"/>
  <c r="W54" i="6"/>
  <c r="X54" i="6"/>
  <c r="Y54" i="6"/>
  <c r="Z54" i="6"/>
  <c r="AA54" i="6"/>
  <c r="U55" i="6"/>
  <c r="V55" i="6"/>
  <c r="W55" i="6"/>
  <c r="X55" i="6"/>
  <c r="Y55" i="6"/>
  <c r="Z55" i="6"/>
  <c r="AA55" i="6"/>
  <c r="AA7" i="6"/>
  <c r="Z7" i="6"/>
  <c r="Y7" i="6"/>
  <c r="X7" i="6"/>
  <c r="W7" i="6"/>
  <c r="V7" i="6"/>
  <c r="U7" i="6"/>
  <c r="K8" i="6"/>
  <c r="L8" i="6"/>
  <c r="M8" i="6"/>
  <c r="K9" i="6"/>
  <c r="L9" i="6"/>
  <c r="M9" i="6"/>
  <c r="K10" i="6"/>
  <c r="L10" i="6"/>
  <c r="M10" i="6"/>
  <c r="K11" i="6"/>
  <c r="L11" i="6"/>
  <c r="M11" i="6"/>
  <c r="K12" i="6"/>
  <c r="L12" i="6"/>
  <c r="M12" i="6"/>
  <c r="K13" i="6"/>
  <c r="L13" i="6"/>
  <c r="M13" i="6"/>
  <c r="K14" i="6"/>
  <c r="L14" i="6"/>
  <c r="M14" i="6"/>
  <c r="K15" i="6"/>
  <c r="L15" i="6"/>
  <c r="M15" i="6"/>
  <c r="K16" i="6"/>
  <c r="L16" i="6"/>
  <c r="M16" i="6"/>
  <c r="K17" i="6"/>
  <c r="L17" i="6"/>
  <c r="M17" i="6"/>
  <c r="K18" i="6"/>
  <c r="L18" i="6"/>
  <c r="M18" i="6"/>
  <c r="K19" i="6"/>
  <c r="L19" i="6"/>
  <c r="M19" i="6"/>
  <c r="K20" i="6"/>
  <c r="L20" i="6"/>
  <c r="M20" i="6"/>
  <c r="L21" i="6"/>
  <c r="M21" i="6"/>
  <c r="L22" i="6"/>
  <c r="M22" i="6"/>
  <c r="L23" i="6"/>
  <c r="M23" i="6"/>
  <c r="L24" i="6"/>
  <c r="M24" i="6"/>
  <c r="L25" i="6"/>
  <c r="M25" i="6"/>
  <c r="L26" i="6"/>
  <c r="M26" i="6"/>
  <c r="L27" i="6"/>
  <c r="M27" i="6"/>
  <c r="L28" i="6"/>
  <c r="M28" i="6"/>
  <c r="L29" i="6"/>
  <c r="M29" i="6"/>
  <c r="L30" i="6"/>
  <c r="M30" i="6"/>
  <c r="L31" i="6"/>
  <c r="M31" i="6"/>
  <c r="L32" i="6"/>
  <c r="M32" i="6"/>
  <c r="L33" i="6"/>
  <c r="M33" i="6"/>
  <c r="L34" i="6"/>
  <c r="M34" i="6"/>
  <c r="L35" i="6"/>
  <c r="M35" i="6"/>
  <c r="L36" i="6"/>
  <c r="M36" i="6"/>
  <c r="L37" i="6"/>
  <c r="M37" i="6"/>
  <c r="L38" i="6"/>
  <c r="M38" i="6"/>
  <c r="L39" i="6"/>
  <c r="M39" i="6"/>
  <c r="L40" i="6"/>
  <c r="M40" i="6"/>
  <c r="L41" i="6"/>
  <c r="M41" i="6"/>
  <c r="L42" i="6"/>
  <c r="M42" i="6"/>
  <c r="L43" i="6"/>
  <c r="M43" i="6"/>
  <c r="L44" i="6"/>
  <c r="M44" i="6"/>
  <c r="L45" i="6"/>
  <c r="M45" i="6"/>
  <c r="L46" i="6"/>
  <c r="M46" i="6"/>
  <c r="L47" i="6"/>
  <c r="M47" i="6"/>
  <c r="L48" i="6"/>
  <c r="M48" i="6"/>
  <c r="L49" i="6"/>
  <c r="M49" i="6"/>
  <c r="L50" i="6"/>
  <c r="M50" i="6"/>
  <c r="L51" i="6"/>
  <c r="M51" i="6"/>
  <c r="L52" i="6"/>
  <c r="M52" i="6"/>
  <c r="L53" i="6"/>
  <c r="M53" i="6"/>
  <c r="L54" i="6"/>
  <c r="M54" i="6"/>
  <c r="L55" i="6"/>
  <c r="M55" i="6"/>
  <c r="L56" i="6"/>
  <c r="M56" i="6"/>
  <c r="L57" i="6"/>
  <c r="M57" i="6"/>
  <c r="L58" i="6"/>
  <c r="M58" i="6"/>
  <c r="K59" i="6"/>
  <c r="L59" i="6"/>
  <c r="M59" i="6"/>
  <c r="K60" i="6"/>
  <c r="L60" i="6"/>
  <c r="M60" i="6"/>
  <c r="K61" i="6"/>
  <c r="L61" i="6"/>
  <c r="M61" i="6"/>
  <c r="K62" i="6"/>
  <c r="L62" i="6"/>
  <c r="M62" i="6"/>
  <c r="K63" i="6"/>
  <c r="L63" i="6"/>
  <c r="M63" i="6"/>
  <c r="K64" i="6"/>
  <c r="L64" i="6"/>
  <c r="M64" i="6"/>
  <c r="K7" i="6"/>
  <c r="L7" i="6"/>
  <c r="M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G56" i="6"/>
  <c r="H56" i="6"/>
  <c r="I56" i="6"/>
  <c r="G57" i="6"/>
  <c r="H57" i="6"/>
  <c r="I57" i="6"/>
  <c r="G58" i="6"/>
  <c r="H58" i="6"/>
  <c r="I58" i="6"/>
  <c r="G59" i="6"/>
  <c r="H59" i="6"/>
  <c r="I59" i="6"/>
  <c r="G60" i="6"/>
  <c r="H60" i="6"/>
  <c r="I60" i="6"/>
  <c r="G61" i="6"/>
  <c r="H61" i="6"/>
  <c r="I61" i="6"/>
  <c r="G62" i="6"/>
  <c r="H62" i="6"/>
  <c r="I62" i="6"/>
  <c r="G63" i="6"/>
  <c r="H63" i="6"/>
  <c r="I63" i="6"/>
  <c r="G64" i="6"/>
  <c r="H64" i="6"/>
  <c r="I64" i="6"/>
  <c r="H7" i="6"/>
  <c r="I7" i="6"/>
  <c r="G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7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7" i="6"/>
  <c r="C62" i="6"/>
  <c r="C63" i="6"/>
  <c r="C64" i="6"/>
  <c r="C51" i="6"/>
  <c r="C52" i="6"/>
  <c r="C53" i="6"/>
  <c r="C54" i="6"/>
  <c r="C55" i="6"/>
  <c r="C56" i="6"/>
  <c r="C57" i="6"/>
  <c r="C58" i="6"/>
  <c r="C59" i="6"/>
  <c r="C60" i="6"/>
  <c r="C61" i="6"/>
  <c r="C40" i="6"/>
  <c r="C41" i="6"/>
  <c r="C42" i="6"/>
  <c r="C43" i="6"/>
  <c r="C44" i="6"/>
  <c r="C45" i="6"/>
  <c r="C46" i="6"/>
  <c r="C47" i="6"/>
  <c r="C48" i="6"/>
  <c r="C49" i="6"/>
  <c r="C50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7" i="6"/>
  <c r="DM7" i="7"/>
  <c r="DM8" i="7"/>
  <c r="DM9" i="7"/>
  <c r="DM10" i="7"/>
  <c r="DM11" i="7"/>
  <c r="DM12" i="7"/>
  <c r="DM13" i="7"/>
  <c r="DM14" i="7"/>
  <c r="DM15" i="7"/>
  <c r="DM16" i="7"/>
  <c r="DM17" i="7"/>
  <c r="DM18" i="7"/>
  <c r="DM19" i="7"/>
  <c r="DM20" i="7"/>
  <c r="DM21" i="7"/>
  <c r="DM22" i="7"/>
  <c r="DM23" i="7"/>
  <c r="DM25" i="7"/>
  <c r="DM26" i="7"/>
  <c r="DM27" i="7"/>
  <c r="DM28" i="7"/>
  <c r="DM29" i="7"/>
  <c r="DM30" i="7"/>
  <c r="DM32" i="7"/>
  <c r="DM33" i="7"/>
  <c r="DM34" i="7"/>
  <c r="DM35" i="7"/>
  <c r="DM36" i="7"/>
  <c r="DM37" i="7"/>
  <c r="DM38" i="7"/>
  <c r="DM40" i="7"/>
  <c r="DM41" i="7"/>
  <c r="DM43" i="7"/>
  <c r="DM44" i="7"/>
  <c r="DM45" i="7"/>
  <c r="DM46" i="7"/>
  <c r="DM47" i="7"/>
  <c r="DM48" i="7"/>
  <c r="DM49" i="7"/>
  <c r="DM50" i="7"/>
  <c r="DM51" i="7"/>
  <c r="DM52" i="7"/>
  <c r="DM53" i="7"/>
  <c r="DM54" i="7"/>
  <c r="DM55" i="7"/>
  <c r="DM56" i="7"/>
  <c r="DM57" i="7"/>
  <c r="DM58" i="7"/>
  <c r="DM59" i="7"/>
  <c r="DM60" i="7"/>
  <c r="DM61" i="7"/>
  <c r="DM62" i="7"/>
  <c r="DM63" i="7"/>
  <c r="DM6" i="7"/>
  <c r="DL24" i="7"/>
  <c r="DI29" i="7"/>
  <c r="DL31" i="7"/>
  <c r="DL39" i="7"/>
  <c r="DL42" i="7"/>
  <c r="BM6" i="7"/>
  <c r="EC6" i="7" s="1"/>
  <c r="CN6" i="7"/>
  <c r="EH6" i="7" s="1"/>
  <c r="DI7" i="7"/>
  <c r="DI8" i="7"/>
  <c r="DI9" i="7"/>
  <c r="DI10" i="7"/>
  <c r="DI11" i="7"/>
  <c r="DI12" i="7"/>
  <c r="DI13" i="7"/>
  <c r="DI14" i="7"/>
  <c r="DI15" i="7"/>
  <c r="DI16" i="7"/>
  <c r="DI17" i="7"/>
  <c r="DI18" i="7"/>
  <c r="DI19" i="7"/>
  <c r="DI20" i="7"/>
  <c r="DI21" i="7"/>
  <c r="DI22" i="7"/>
  <c r="DI23" i="7"/>
  <c r="DI24" i="7"/>
  <c r="DI25" i="7"/>
  <c r="DI26" i="7"/>
  <c r="DI27" i="7"/>
  <c r="DI28" i="7"/>
  <c r="DI30" i="7"/>
  <c r="DI31" i="7"/>
  <c r="DI32" i="7"/>
  <c r="DI33" i="7"/>
  <c r="DI34" i="7"/>
  <c r="DI35" i="7"/>
  <c r="DI36" i="7"/>
  <c r="DI37" i="7"/>
  <c r="DI38" i="7"/>
  <c r="DI39" i="7"/>
  <c r="DI40" i="7"/>
  <c r="DI41" i="7"/>
  <c r="DI42" i="7"/>
  <c r="DI43" i="7"/>
  <c r="DI44" i="7"/>
  <c r="DI45" i="7"/>
  <c r="DI46" i="7"/>
  <c r="DI47" i="7"/>
  <c r="DI48" i="7"/>
  <c r="DI49" i="7"/>
  <c r="DI50" i="7"/>
  <c r="DI51" i="7"/>
  <c r="DI52" i="7"/>
  <c r="DI53" i="7"/>
  <c r="DI54" i="7"/>
  <c r="DI55" i="7"/>
  <c r="DI56" i="7"/>
  <c r="DI57" i="7"/>
  <c r="DI58" i="7"/>
  <c r="DI59" i="7"/>
  <c r="DI60" i="7"/>
  <c r="DI61" i="7"/>
  <c r="DI62" i="7"/>
  <c r="DI63" i="7"/>
  <c r="DI6" i="7"/>
  <c r="CN8" i="7"/>
  <c r="EH8" i="7"/>
  <c r="BY8" i="7"/>
  <c r="BZ8" i="7" s="1"/>
  <c r="CB8" i="7" s="1"/>
  <c r="BM8" i="7"/>
  <c r="EC8" i="7" s="1"/>
  <c r="BC8" i="7"/>
  <c r="BD8" i="7" s="1"/>
  <c r="BF8" i="7" s="1"/>
  <c r="AS8" i="7"/>
  <c r="AT8" i="7" s="1"/>
  <c r="AV8" i="7" s="1"/>
  <c r="AF8" i="7"/>
  <c r="AG8" i="7"/>
  <c r="AI8" i="7" s="1"/>
  <c r="CS8" i="7"/>
  <c r="EI8" i="7"/>
  <c r="CI8" i="7"/>
  <c r="CE8" i="7"/>
  <c r="EE8" i="7"/>
  <c r="BI8" i="7"/>
  <c r="EB8" i="7" s="1"/>
  <c r="AY8" i="7"/>
  <c r="DZ8" i="7"/>
  <c r="AJ8" i="7"/>
  <c r="AL8" i="7" s="1"/>
  <c r="W8" i="7"/>
  <c r="Y8" i="7"/>
  <c r="Q8" i="7"/>
  <c r="DR8" i="7" s="1"/>
  <c r="N8" i="7"/>
  <c r="DQ8" i="7"/>
  <c r="EL8" i="7" s="1"/>
  <c r="J8" i="7"/>
  <c r="CN9" i="7"/>
  <c r="EH9" i="7" s="1"/>
  <c r="BY9" i="7"/>
  <c r="BZ9" i="7"/>
  <c r="CB9" i="7"/>
  <c r="BM9" i="7"/>
  <c r="EC9" i="7" s="1"/>
  <c r="BC9" i="7"/>
  <c r="BD9" i="7"/>
  <c r="BF9" i="7" s="1"/>
  <c r="EA9" i="7" s="1"/>
  <c r="AS9" i="7"/>
  <c r="AT9" i="7"/>
  <c r="AV9" i="7"/>
  <c r="U9" i="7"/>
  <c r="DS9" i="7"/>
  <c r="CS9" i="7"/>
  <c r="EI9" i="7"/>
  <c r="CI9" i="7"/>
  <c r="CE9" i="7"/>
  <c r="BI9" i="7"/>
  <c r="EB9" i="7"/>
  <c r="AY9" i="7"/>
  <c r="DZ9" i="7"/>
  <c r="W9" i="7"/>
  <c r="Q9" i="7"/>
  <c r="DR9" i="7" s="1"/>
  <c r="N9" i="7"/>
  <c r="DQ9" i="7"/>
  <c r="EL9" i="7"/>
  <c r="J9" i="7"/>
  <c r="CN10" i="7"/>
  <c r="EH10" i="7"/>
  <c r="BY10" i="7"/>
  <c r="BZ10" i="7" s="1"/>
  <c r="CB10" i="7" s="1"/>
  <c r="BM10" i="7"/>
  <c r="EC10" i="7"/>
  <c r="BC10" i="7"/>
  <c r="BD10" i="7" s="1"/>
  <c r="BF10" i="7" s="1"/>
  <c r="BE10" i="7" s="1"/>
  <c r="AS10" i="7"/>
  <c r="AT10" i="7" s="1"/>
  <c r="AV10" i="7" s="1"/>
  <c r="U10" i="7"/>
  <c r="DS10" i="7" s="1"/>
  <c r="CS10" i="7"/>
  <c r="EI10" i="7"/>
  <c r="CI10" i="7"/>
  <c r="CE10" i="7"/>
  <c r="BU10" i="7"/>
  <c r="EE10" i="7" s="1"/>
  <c r="BI10" i="7"/>
  <c r="EB10" i="7"/>
  <c r="AY10" i="7"/>
  <c r="DZ10" i="7" s="1"/>
  <c r="W10" i="7"/>
  <c r="Q10" i="7"/>
  <c r="DR10" i="7" s="1"/>
  <c r="N10" i="7"/>
  <c r="DQ10" i="7"/>
  <c r="EL10" i="7" s="1"/>
  <c r="J10" i="7"/>
  <c r="CN11" i="7"/>
  <c r="EH11" i="7"/>
  <c r="BY11" i="7"/>
  <c r="BZ11" i="7" s="1"/>
  <c r="CB11" i="7" s="1"/>
  <c r="BM11" i="7"/>
  <c r="EC11" i="7"/>
  <c r="BC11" i="7"/>
  <c r="BD11" i="7" s="1"/>
  <c r="BF11" i="7" s="1"/>
  <c r="AF11" i="7"/>
  <c r="AG11" i="7" s="1"/>
  <c r="AI11" i="7" s="1"/>
  <c r="U11" i="7"/>
  <c r="DS11" i="7" s="1"/>
  <c r="CS11" i="7"/>
  <c r="EI11" i="7" s="1"/>
  <c r="CI11" i="7"/>
  <c r="CE11" i="7"/>
  <c r="BU11" i="7"/>
  <c r="EE11" i="7" s="1"/>
  <c r="AJ11" i="7"/>
  <c r="W11" i="7"/>
  <c r="Q11" i="7"/>
  <c r="DR11" i="7" s="1"/>
  <c r="N11" i="7"/>
  <c r="DQ11" i="7" s="1"/>
  <c r="EL11" i="7" s="1"/>
  <c r="J11" i="7"/>
  <c r="CN12" i="7"/>
  <c r="EH12" i="7" s="1"/>
  <c r="BY12" i="7"/>
  <c r="BZ12" i="7" s="1"/>
  <c r="CB12" i="7" s="1"/>
  <c r="BM12" i="7"/>
  <c r="EC12" i="7"/>
  <c r="BC12" i="7"/>
  <c r="BD12" i="7" s="1"/>
  <c r="BF12" i="7" s="1"/>
  <c r="AF12" i="7"/>
  <c r="AG12" i="7" s="1"/>
  <c r="AI12" i="7" s="1"/>
  <c r="U12" i="7"/>
  <c r="DS12" i="7"/>
  <c r="CS12" i="7"/>
  <c r="EI12" i="7" s="1"/>
  <c r="CI12" i="7"/>
  <c r="CE12" i="7"/>
  <c r="BU12" i="7"/>
  <c r="EE12" i="7" s="1"/>
  <c r="BI12" i="7"/>
  <c r="EB12" i="7"/>
  <c r="AO12" i="7"/>
  <c r="DX12" i="7" s="1"/>
  <c r="AJ12" i="7"/>
  <c r="AL12" i="7"/>
  <c r="AB12" i="7"/>
  <c r="DU12" i="7" s="1"/>
  <c r="W12" i="7"/>
  <c r="Y12" i="7"/>
  <c r="Q12" i="7"/>
  <c r="DR12" i="7" s="1"/>
  <c r="N12" i="7"/>
  <c r="DQ12" i="7"/>
  <c r="EL12" i="7"/>
  <c r="J12" i="7"/>
  <c r="EH13" i="7"/>
  <c r="EC13" i="7"/>
  <c r="EI13" i="7"/>
  <c r="EG13" i="7"/>
  <c r="EE13" i="7"/>
  <c r="DZ13" i="7"/>
  <c r="DX13" i="7"/>
  <c r="DU13" i="7"/>
  <c r="DT13" i="7"/>
  <c r="DR13" i="7"/>
  <c r="DQ13" i="7"/>
  <c r="EL13" i="7" s="1"/>
  <c r="J13" i="7"/>
  <c r="CN14" i="7"/>
  <c r="EH14" i="7" s="1"/>
  <c r="BY14" i="7"/>
  <c r="BZ14" i="7"/>
  <c r="CB14" i="7" s="1"/>
  <c r="BM14" i="7"/>
  <c r="EC14" i="7" s="1"/>
  <c r="AS14" i="7"/>
  <c r="AT14" i="7" s="1"/>
  <c r="AV14" i="7" s="1"/>
  <c r="AU14" i="7" s="1"/>
  <c r="AF14" i="7"/>
  <c r="AG14" i="7"/>
  <c r="AI14" i="7" s="1"/>
  <c r="U14" i="7"/>
  <c r="DS14" i="7"/>
  <c r="CS14" i="7"/>
  <c r="EI14" i="7" s="1"/>
  <c r="CI14" i="7"/>
  <c r="CE14" i="7"/>
  <c r="BU14" i="7"/>
  <c r="EE14" i="7" s="1"/>
  <c r="AY14" i="7"/>
  <c r="DZ14" i="7"/>
  <c r="AJ14" i="7"/>
  <c r="W14" i="7"/>
  <c r="Q14" i="7"/>
  <c r="DR14" i="7" s="1"/>
  <c r="N14" i="7"/>
  <c r="DQ14" i="7"/>
  <c r="EL14" i="7" s="1"/>
  <c r="J14" i="7"/>
  <c r="CN15" i="7"/>
  <c r="EH15" i="7"/>
  <c r="BY15" i="7"/>
  <c r="BZ15" i="7" s="1"/>
  <c r="CB15" i="7" s="1"/>
  <c r="BC15" i="7"/>
  <c r="BD15" i="7" s="1"/>
  <c r="BF15" i="7" s="1"/>
  <c r="EA15" i="7" s="1"/>
  <c r="AS15" i="7"/>
  <c r="AT15" i="7"/>
  <c r="AV15" i="7" s="1"/>
  <c r="AF15" i="7"/>
  <c r="AG15" i="7"/>
  <c r="AI15" i="7"/>
  <c r="U15" i="7"/>
  <c r="CS15" i="7"/>
  <c r="EI15" i="7"/>
  <c r="CI15" i="7"/>
  <c r="CE15" i="7"/>
  <c r="BU15" i="7"/>
  <c r="EE15" i="7"/>
  <c r="BI15" i="7"/>
  <c r="EB15" i="7"/>
  <c r="AY15" i="7"/>
  <c r="DZ15" i="7"/>
  <c r="AJ15" i="7"/>
  <c r="AO15" i="7" s="1"/>
  <c r="DX15" i="7" s="1"/>
  <c r="W15" i="7"/>
  <c r="AB15" i="7"/>
  <c r="DU15" i="7" s="1"/>
  <c r="Y15" i="7"/>
  <c r="Q15" i="7"/>
  <c r="DR15" i="7"/>
  <c r="N15" i="7"/>
  <c r="DQ15" i="7" s="1"/>
  <c r="EL15" i="7" s="1"/>
  <c r="J15" i="7"/>
  <c r="CN16" i="7"/>
  <c r="EH16" i="7" s="1"/>
  <c r="BY16" i="7"/>
  <c r="BZ16" i="7"/>
  <c r="CB16" i="7" s="1"/>
  <c r="BC16" i="7"/>
  <c r="BD16" i="7" s="1"/>
  <c r="BF16" i="7" s="1"/>
  <c r="AS16" i="7"/>
  <c r="AT16" i="7" s="1"/>
  <c r="AV16" i="7" s="1"/>
  <c r="AU16" i="7" s="1"/>
  <c r="AF16" i="7"/>
  <c r="AG16" i="7"/>
  <c r="AI16" i="7" s="1"/>
  <c r="U16" i="7"/>
  <c r="DS16" i="7" s="1"/>
  <c r="CS16" i="7"/>
  <c r="EI16" i="7" s="1"/>
  <c r="CI16" i="7"/>
  <c r="CE16" i="7"/>
  <c r="BU16" i="7"/>
  <c r="EE16" i="7" s="1"/>
  <c r="BI16" i="7"/>
  <c r="EB16" i="7"/>
  <c r="AY16" i="7"/>
  <c r="DZ16" i="7" s="1"/>
  <c r="AJ16" i="7"/>
  <c r="W16" i="7"/>
  <c r="Q16" i="7"/>
  <c r="DR16" i="7" s="1"/>
  <c r="N16" i="7"/>
  <c r="DQ16" i="7" s="1"/>
  <c r="EL16" i="7" s="1"/>
  <c r="J16" i="7"/>
  <c r="I16" i="7"/>
  <c r="CN17" i="7"/>
  <c r="EH17" i="7" s="1"/>
  <c r="BY17" i="7"/>
  <c r="BZ17" i="7"/>
  <c r="CB17" i="7" s="1"/>
  <c r="BC17" i="7"/>
  <c r="BD17" i="7" s="1"/>
  <c r="BF17" i="7"/>
  <c r="AS17" i="7"/>
  <c r="AT17" i="7" s="1"/>
  <c r="AV17" i="7" s="1"/>
  <c r="AF17" i="7"/>
  <c r="AG17" i="7"/>
  <c r="AI17" i="7" s="1"/>
  <c r="U17" i="7"/>
  <c r="CS17" i="7"/>
  <c r="EI17" i="7"/>
  <c r="CI17" i="7"/>
  <c r="CE17" i="7"/>
  <c r="BU17" i="7"/>
  <c r="EE17" i="7"/>
  <c r="BI17" i="7"/>
  <c r="EB17" i="7" s="1"/>
  <c r="AY17" i="7"/>
  <c r="DZ17" i="7" s="1"/>
  <c r="AJ17" i="7"/>
  <c r="W17" i="7"/>
  <c r="Q17" i="7"/>
  <c r="DR17" i="7" s="1"/>
  <c r="N17" i="7"/>
  <c r="DQ17" i="7" s="1"/>
  <c r="EL17" i="7" s="1"/>
  <c r="J17" i="7"/>
  <c r="CN18" i="7"/>
  <c r="EH18" i="7" s="1"/>
  <c r="BM18" i="7"/>
  <c r="EC18" i="7" s="1"/>
  <c r="BC18" i="7"/>
  <c r="BD18" i="7" s="1"/>
  <c r="BF18" i="7" s="1"/>
  <c r="AS18" i="7"/>
  <c r="AT18" i="7" s="1"/>
  <c r="AV18" i="7" s="1"/>
  <c r="AF18" i="7"/>
  <c r="AG18" i="7" s="1"/>
  <c r="AI18" i="7"/>
  <c r="U18" i="7"/>
  <c r="DS18" i="7"/>
  <c r="BU18" i="7"/>
  <c r="EE18" i="7"/>
  <c r="BI18" i="7"/>
  <c r="EB18" i="7"/>
  <c r="AY18" i="7"/>
  <c r="DZ18" i="7"/>
  <c r="AJ18" i="7"/>
  <c r="W18" i="7"/>
  <c r="Q18" i="7"/>
  <c r="DR18" i="7" s="1"/>
  <c r="N18" i="7"/>
  <c r="DQ18" i="7"/>
  <c r="EL18" i="7" s="1"/>
  <c r="J18" i="7"/>
  <c r="CN19" i="7"/>
  <c r="EH19" i="7"/>
  <c r="BM19" i="7"/>
  <c r="EC19" i="7" s="1"/>
  <c r="BC19" i="7"/>
  <c r="BD19" i="7"/>
  <c r="BF19" i="7" s="1"/>
  <c r="EA19" i="7" s="1"/>
  <c r="AS19" i="7"/>
  <c r="AT19" i="7"/>
  <c r="AV19" i="7" s="1"/>
  <c r="AF19" i="7"/>
  <c r="AG19" i="7" s="1"/>
  <c r="AI19" i="7" s="1"/>
  <c r="U19" i="7"/>
  <c r="DS19" i="7" s="1"/>
  <c r="BU19" i="7"/>
  <c r="EE19" i="7"/>
  <c r="BI19" i="7"/>
  <c r="EB19" i="7" s="1"/>
  <c r="AY19" i="7"/>
  <c r="DZ19" i="7"/>
  <c r="AO19" i="7"/>
  <c r="DX19" i="7" s="1"/>
  <c r="AJ19" i="7"/>
  <c r="AL19" i="7"/>
  <c r="AB19" i="7"/>
  <c r="DU19" i="7" s="1"/>
  <c r="W19" i="7"/>
  <c r="Y19" i="7"/>
  <c r="Q19" i="7"/>
  <c r="DR19" i="7" s="1"/>
  <c r="N19" i="7"/>
  <c r="DQ19" i="7"/>
  <c r="EL19" i="7" s="1"/>
  <c r="I19" i="7"/>
  <c r="BY20" i="7"/>
  <c r="BZ20" i="7"/>
  <c r="CB20" i="7" s="1"/>
  <c r="BM20" i="7"/>
  <c r="EC20" i="7" s="1"/>
  <c r="BC20" i="7"/>
  <c r="BD20" i="7" s="1"/>
  <c r="BF20" i="7" s="1"/>
  <c r="AS20" i="7"/>
  <c r="AT20" i="7"/>
  <c r="AV20" i="7" s="1"/>
  <c r="AF20" i="7"/>
  <c r="AG20" i="7" s="1"/>
  <c r="AI20" i="7" s="1"/>
  <c r="U20" i="7"/>
  <c r="DS20" i="7" s="1"/>
  <c r="CS20" i="7"/>
  <c r="EI20" i="7"/>
  <c r="CI20" i="7"/>
  <c r="CE20" i="7"/>
  <c r="BU20" i="7"/>
  <c r="EE20" i="7"/>
  <c r="BI20" i="7"/>
  <c r="EB20" i="7" s="1"/>
  <c r="AY20" i="7"/>
  <c r="DZ20" i="7"/>
  <c r="AJ20" i="7"/>
  <c r="AL20" i="7" s="1"/>
  <c r="DW20" i="7" s="1"/>
  <c r="W20" i="7"/>
  <c r="AB20" i="7" s="1"/>
  <c r="DU20" i="7" s="1"/>
  <c r="Q20" i="7"/>
  <c r="DR20" i="7" s="1"/>
  <c r="N20" i="7"/>
  <c r="DQ20" i="7" s="1"/>
  <c r="EL20" i="7" s="1"/>
  <c r="I20" i="7"/>
  <c r="BY21" i="7"/>
  <c r="BZ21" i="7" s="1"/>
  <c r="CB21" i="7"/>
  <c r="BM21" i="7"/>
  <c r="EC21" i="7" s="1"/>
  <c r="BC21" i="7"/>
  <c r="BD21" i="7"/>
  <c r="BF21" i="7" s="1"/>
  <c r="BE21" i="7" s="1"/>
  <c r="AS21" i="7"/>
  <c r="AT21" i="7"/>
  <c r="AV21" i="7" s="1"/>
  <c r="AF21" i="7"/>
  <c r="AG21" i="7" s="1"/>
  <c r="AI21" i="7"/>
  <c r="U21" i="7"/>
  <c r="CS21" i="7"/>
  <c r="EI21" i="7" s="1"/>
  <c r="CI21" i="7"/>
  <c r="CE21" i="7"/>
  <c r="BU21" i="7"/>
  <c r="EE21" i="7" s="1"/>
  <c r="BI21" i="7"/>
  <c r="EB21" i="7" s="1"/>
  <c r="AY21" i="7"/>
  <c r="DZ21" i="7" s="1"/>
  <c r="AJ21" i="7"/>
  <c r="AO21" i="7" s="1"/>
  <c r="DX21" i="7" s="1"/>
  <c r="W21" i="7"/>
  <c r="Y21" i="7" s="1"/>
  <c r="Q21" i="7"/>
  <c r="DR21" i="7"/>
  <c r="N21" i="7"/>
  <c r="DQ21" i="7" s="1"/>
  <c r="EL21" i="7" s="1"/>
  <c r="J21" i="7"/>
  <c r="BY22" i="7"/>
  <c r="BZ22" i="7" s="1"/>
  <c r="CB22" i="7" s="1"/>
  <c r="BM22" i="7"/>
  <c r="EC22" i="7" s="1"/>
  <c r="BC22" i="7"/>
  <c r="BD22" i="7" s="1"/>
  <c r="BF22" i="7"/>
  <c r="AS22" i="7"/>
  <c r="AT22" i="7" s="1"/>
  <c r="AV22" i="7" s="1"/>
  <c r="DY22" i="7" s="1"/>
  <c r="AF22" i="7"/>
  <c r="AG22" i="7" s="1"/>
  <c r="AI22" i="7" s="1"/>
  <c r="U22" i="7"/>
  <c r="DS22" i="7"/>
  <c r="CS22" i="7"/>
  <c r="EI22" i="7" s="1"/>
  <c r="CI22" i="7"/>
  <c r="CE22" i="7"/>
  <c r="BU22" i="7"/>
  <c r="EE22" i="7" s="1"/>
  <c r="BI22" i="7"/>
  <c r="EB22" i="7"/>
  <c r="AY22" i="7"/>
  <c r="DZ22" i="7" s="1"/>
  <c r="AJ22" i="7"/>
  <c r="W22" i="7"/>
  <c r="Y22" i="7" s="1"/>
  <c r="AB22" i="7"/>
  <c r="DU22" i="7" s="1"/>
  <c r="Q22" i="7"/>
  <c r="DR22" i="7" s="1"/>
  <c r="N22" i="7"/>
  <c r="DQ22" i="7" s="1"/>
  <c r="EL22" i="7"/>
  <c r="J22" i="7"/>
  <c r="I22" i="7" s="1"/>
  <c r="CN23" i="7"/>
  <c r="EH23" i="7"/>
  <c r="BY23" i="7"/>
  <c r="BZ23" i="7" s="1"/>
  <c r="CB23" i="7" s="1"/>
  <c r="BM23" i="7"/>
  <c r="EC23" i="7" s="1"/>
  <c r="BC23" i="7"/>
  <c r="BD23" i="7" s="1"/>
  <c r="BF23" i="7"/>
  <c r="AS23" i="7"/>
  <c r="AT23" i="7" s="1"/>
  <c r="AV23" i="7" s="1"/>
  <c r="AF23" i="7"/>
  <c r="AG23" i="7"/>
  <c r="AI23" i="7" s="1"/>
  <c r="U23" i="7"/>
  <c r="DS23" i="7"/>
  <c r="CS23" i="7"/>
  <c r="EI23" i="7" s="1"/>
  <c r="CI23" i="7"/>
  <c r="CE23" i="7"/>
  <c r="BU23" i="7"/>
  <c r="EE23" i="7" s="1"/>
  <c r="BI23" i="7"/>
  <c r="EB23" i="7"/>
  <c r="AY23" i="7"/>
  <c r="DZ23" i="7" s="1"/>
  <c r="AJ23" i="7"/>
  <c r="AL23" i="7"/>
  <c r="W23" i="7"/>
  <c r="Y23" i="7" s="1"/>
  <c r="Q23" i="7"/>
  <c r="DR23" i="7"/>
  <c r="N23" i="7"/>
  <c r="DQ23" i="7" s="1"/>
  <c r="EL23" i="7" s="1"/>
  <c r="J23" i="7"/>
  <c r="CN24" i="7"/>
  <c r="EH24" i="7" s="1"/>
  <c r="BY24" i="7"/>
  <c r="BZ24" i="7"/>
  <c r="CB24" i="7"/>
  <c r="BM24" i="7"/>
  <c r="EC24" i="7" s="1"/>
  <c r="BC24" i="7"/>
  <c r="BD24" i="7" s="1"/>
  <c r="BF24" i="7" s="1"/>
  <c r="AS24" i="7"/>
  <c r="AT24" i="7"/>
  <c r="AV24" i="7"/>
  <c r="AF24" i="7"/>
  <c r="AG24" i="7" s="1"/>
  <c r="AI24" i="7"/>
  <c r="U24" i="7"/>
  <c r="DS24" i="7" s="1"/>
  <c r="CS24" i="7"/>
  <c r="EI24" i="7"/>
  <c r="CI24" i="7"/>
  <c r="CE24" i="7"/>
  <c r="BU24" i="7"/>
  <c r="EE24" i="7"/>
  <c r="BI24" i="7"/>
  <c r="EB24" i="7" s="1"/>
  <c r="AY24" i="7"/>
  <c r="DZ24" i="7"/>
  <c r="AJ24" i="7"/>
  <c r="AL24" i="7" s="1"/>
  <c r="W24" i="7"/>
  <c r="Y24" i="7"/>
  <c r="Q24" i="7"/>
  <c r="DR24" i="7" s="1"/>
  <c r="N24" i="7"/>
  <c r="DQ24" i="7"/>
  <c r="EL24" i="7"/>
  <c r="J24" i="7"/>
  <c r="I24" i="7" s="1"/>
  <c r="CN25" i="7"/>
  <c r="EH25" i="7"/>
  <c r="BY25" i="7"/>
  <c r="BZ25" i="7" s="1"/>
  <c r="CB25" i="7"/>
  <c r="BM25" i="7"/>
  <c r="EC25" i="7" s="1"/>
  <c r="BC25" i="7"/>
  <c r="BD25" i="7"/>
  <c r="BF25" i="7"/>
  <c r="AS25" i="7"/>
  <c r="AT25" i="7" s="1"/>
  <c r="AV25" i="7"/>
  <c r="DY25" i="7"/>
  <c r="AF25" i="7"/>
  <c r="AG25" i="7" s="1"/>
  <c r="AI25" i="7" s="1"/>
  <c r="U25" i="7"/>
  <c r="DS25" i="7" s="1"/>
  <c r="CS25" i="7"/>
  <c r="EI25" i="7"/>
  <c r="CI25" i="7"/>
  <c r="CE25" i="7"/>
  <c r="BU25" i="7"/>
  <c r="EE25" i="7"/>
  <c r="BI25" i="7"/>
  <c r="EB25" i="7" s="1"/>
  <c r="AY25" i="7"/>
  <c r="DZ25" i="7"/>
  <c r="AO25" i="7"/>
  <c r="DX25" i="7" s="1"/>
  <c r="AJ25" i="7"/>
  <c r="AL25" i="7"/>
  <c r="AB25" i="7"/>
  <c r="DU25" i="7" s="1"/>
  <c r="W25" i="7"/>
  <c r="Y25" i="7"/>
  <c r="Q25" i="7"/>
  <c r="DR25" i="7" s="1"/>
  <c r="N25" i="7"/>
  <c r="DQ25" i="7"/>
  <c r="EL25" i="7" s="1"/>
  <c r="J25" i="7"/>
  <c r="EH26" i="7"/>
  <c r="BY26" i="7"/>
  <c r="BZ26" i="7" s="1"/>
  <c r="CB26" i="7" s="1"/>
  <c r="BM26" i="7"/>
  <c r="EC26" i="7"/>
  <c r="BC26" i="7"/>
  <c r="BD26" i="7" s="1"/>
  <c r="BF26" i="7" s="1"/>
  <c r="AS26" i="7"/>
  <c r="AT26" i="7"/>
  <c r="AV26" i="7" s="1"/>
  <c r="DY26" i="7" s="1"/>
  <c r="AF26" i="7"/>
  <c r="AG26" i="7"/>
  <c r="AI26" i="7" s="1"/>
  <c r="U26" i="7"/>
  <c r="DS26" i="7"/>
  <c r="CS26" i="7"/>
  <c r="EI26" i="7"/>
  <c r="CI26" i="7"/>
  <c r="CE26" i="7"/>
  <c r="BU26" i="7"/>
  <c r="EE26" i="7"/>
  <c r="BI26" i="7"/>
  <c r="EB26" i="7"/>
  <c r="AY26" i="7"/>
  <c r="DZ26" i="7"/>
  <c r="AJ26" i="7"/>
  <c r="AL26" i="7"/>
  <c r="W26" i="7"/>
  <c r="Y26" i="7"/>
  <c r="Q26" i="7"/>
  <c r="DR26" i="7"/>
  <c r="N26" i="7"/>
  <c r="DQ26" i="7"/>
  <c r="EL26" i="7" s="1"/>
  <c r="J26" i="7"/>
  <c r="I26" i="7"/>
  <c r="EH27" i="7"/>
  <c r="EC27" i="7"/>
  <c r="DS27" i="7"/>
  <c r="EI27" i="7"/>
  <c r="EE27" i="7"/>
  <c r="EB27" i="7"/>
  <c r="DZ27" i="7"/>
  <c r="DX27" i="7"/>
  <c r="DU27" i="7"/>
  <c r="DT27" i="7"/>
  <c r="DR27" i="7"/>
  <c r="DQ27" i="7"/>
  <c r="EL27" i="7"/>
  <c r="EM27" i="7" s="1"/>
  <c r="CN28" i="7"/>
  <c r="EH28" i="7" s="1"/>
  <c r="BY28" i="7"/>
  <c r="BZ28" i="7" s="1"/>
  <c r="CB28" i="7"/>
  <c r="BM28" i="7"/>
  <c r="EC28" i="7" s="1"/>
  <c r="BC28" i="7"/>
  <c r="BD28" i="7"/>
  <c r="BF28" i="7"/>
  <c r="AS28" i="7"/>
  <c r="AT28" i="7" s="1"/>
  <c r="AV28" i="7"/>
  <c r="AF28" i="7"/>
  <c r="AG28" i="7"/>
  <c r="AI28" i="7" s="1"/>
  <c r="U28" i="7"/>
  <c r="DS28" i="7"/>
  <c r="CS28" i="7"/>
  <c r="EI28" i="7" s="1"/>
  <c r="CI28" i="7"/>
  <c r="CE28" i="7"/>
  <c r="BU28" i="7"/>
  <c r="EE28" i="7" s="1"/>
  <c r="BI28" i="7"/>
  <c r="EB28" i="7"/>
  <c r="AY28" i="7"/>
  <c r="DZ28" i="7" s="1"/>
  <c r="AJ28" i="7"/>
  <c r="AL28" i="7" s="1"/>
  <c r="DW28" i="7" s="1"/>
  <c r="AO28" i="7"/>
  <c r="DX28" i="7" s="1"/>
  <c r="W28" i="7"/>
  <c r="Y28" i="7"/>
  <c r="Q28" i="7"/>
  <c r="DR28" i="7"/>
  <c r="N28" i="7"/>
  <c r="DQ28" i="7"/>
  <c r="EL28" i="7" s="1"/>
  <c r="J28" i="7"/>
  <c r="I28" i="7" s="1"/>
  <c r="CN29" i="7"/>
  <c r="EH29" i="7" s="1"/>
  <c r="BY29" i="7"/>
  <c r="BZ29" i="7"/>
  <c r="CB29" i="7" s="1"/>
  <c r="BM29" i="7"/>
  <c r="EC29" i="7"/>
  <c r="BC29" i="7"/>
  <c r="BD29" i="7" s="1"/>
  <c r="BF29" i="7" s="1"/>
  <c r="AS29" i="7"/>
  <c r="AT29" i="7"/>
  <c r="AV29" i="7"/>
  <c r="AF29" i="7"/>
  <c r="AG29" i="7"/>
  <c r="AI29" i="7"/>
  <c r="U29" i="7"/>
  <c r="DS29" i="7" s="1"/>
  <c r="CS29" i="7"/>
  <c r="EI29" i="7"/>
  <c r="CI29" i="7"/>
  <c r="CE29" i="7"/>
  <c r="BU29" i="7"/>
  <c r="EE29" i="7"/>
  <c r="BI29" i="7"/>
  <c r="EB29" i="7" s="1"/>
  <c r="AY29" i="7"/>
  <c r="DZ29" i="7" s="1"/>
  <c r="AJ29" i="7"/>
  <c r="AO29" i="7" s="1"/>
  <c r="DX29" i="7"/>
  <c r="AL29" i="7"/>
  <c r="W29" i="7"/>
  <c r="AB29" i="7"/>
  <c r="DU29" i="7" s="1"/>
  <c r="Y29" i="7"/>
  <c r="Q29" i="7"/>
  <c r="DR29" i="7" s="1"/>
  <c r="N29" i="7"/>
  <c r="DQ29" i="7"/>
  <c r="EL29" i="7"/>
  <c r="EM29" i="7" s="1"/>
  <c r="J29" i="7"/>
  <c r="CN30" i="7"/>
  <c r="EH30" i="7"/>
  <c r="BY30" i="7"/>
  <c r="BZ30" i="7"/>
  <c r="CB30" i="7"/>
  <c r="BM30" i="7"/>
  <c r="EC30" i="7" s="1"/>
  <c r="BC30" i="7"/>
  <c r="BD30" i="7" s="1"/>
  <c r="BF30" i="7" s="1"/>
  <c r="AS30" i="7"/>
  <c r="AT30" i="7"/>
  <c r="AV30" i="7" s="1"/>
  <c r="AU30" i="7" s="1"/>
  <c r="AF30" i="7"/>
  <c r="AG30" i="7"/>
  <c r="AI30" i="7" s="1"/>
  <c r="U30" i="7"/>
  <c r="DS30" i="7" s="1"/>
  <c r="CS30" i="7"/>
  <c r="EI30" i="7"/>
  <c r="CI30" i="7"/>
  <c r="CE30" i="7"/>
  <c r="BU30" i="7"/>
  <c r="EE30" i="7"/>
  <c r="BI30" i="7"/>
  <c r="EB30" i="7" s="1"/>
  <c r="AY30" i="7"/>
  <c r="DZ30" i="7"/>
  <c r="DX30" i="7"/>
  <c r="AJ30" i="7"/>
  <c r="AO30" i="7"/>
  <c r="AL30" i="7"/>
  <c r="DW30" i="7"/>
  <c r="W30" i="7"/>
  <c r="AB30" i="7"/>
  <c r="DU30" i="7"/>
  <c r="Q30" i="7"/>
  <c r="DR30" i="7" s="1"/>
  <c r="N30" i="7"/>
  <c r="DQ30" i="7"/>
  <c r="EL30" i="7"/>
  <c r="J30" i="7"/>
  <c r="I30" i="7"/>
  <c r="CN31" i="7"/>
  <c r="EH31" i="7"/>
  <c r="BY31" i="7"/>
  <c r="BZ31" i="7"/>
  <c r="CB31" i="7"/>
  <c r="BM31" i="7"/>
  <c r="EC31" i="7" s="1"/>
  <c r="BC31" i="7"/>
  <c r="BD31" i="7" s="1"/>
  <c r="BF31" i="7" s="1"/>
  <c r="AS31" i="7"/>
  <c r="AT31" i="7"/>
  <c r="AV31" i="7" s="1"/>
  <c r="AF31" i="7"/>
  <c r="AG31" i="7" s="1"/>
  <c r="AI31" i="7"/>
  <c r="U31" i="7"/>
  <c r="CS31" i="7"/>
  <c r="EI31" i="7" s="1"/>
  <c r="CI31" i="7"/>
  <c r="CE31" i="7"/>
  <c r="BU31" i="7"/>
  <c r="EE31" i="7" s="1"/>
  <c r="BI31" i="7"/>
  <c r="EB31" i="7"/>
  <c r="AY31" i="7"/>
  <c r="DZ31" i="7" s="1"/>
  <c r="AJ31" i="7"/>
  <c r="AO31" i="7" s="1"/>
  <c r="DX31" i="7" s="1"/>
  <c r="W31" i="7"/>
  <c r="AB31" i="7"/>
  <c r="DU31" i="7" s="1"/>
  <c r="Q31" i="7"/>
  <c r="DR31" i="7" s="1"/>
  <c r="N31" i="7"/>
  <c r="DQ31" i="7"/>
  <c r="EL31" i="7" s="1"/>
  <c r="J31" i="7"/>
  <c r="CN32" i="7"/>
  <c r="EH32" i="7"/>
  <c r="BY32" i="7"/>
  <c r="BZ32" i="7"/>
  <c r="CB32" i="7"/>
  <c r="BM32" i="7"/>
  <c r="EC32" i="7" s="1"/>
  <c r="BC32" i="7"/>
  <c r="BD32" i="7"/>
  <c r="BF32" i="7"/>
  <c r="BE32" i="7" s="1"/>
  <c r="AS32" i="7"/>
  <c r="AT32" i="7"/>
  <c r="AV32" i="7"/>
  <c r="AF32" i="7"/>
  <c r="AG32" i="7"/>
  <c r="AI32" i="7"/>
  <c r="U32" i="7"/>
  <c r="DS32" i="7" s="1"/>
  <c r="CS32" i="7"/>
  <c r="EI32" i="7"/>
  <c r="CI32" i="7"/>
  <c r="CE32" i="7"/>
  <c r="BU32" i="7"/>
  <c r="EE32" i="7"/>
  <c r="BI32" i="7"/>
  <c r="EB32" i="7" s="1"/>
  <c r="AY32" i="7"/>
  <c r="DZ32" i="7"/>
  <c r="AJ32" i="7"/>
  <c r="W32" i="7"/>
  <c r="Q32" i="7"/>
  <c r="DR32" i="7" s="1"/>
  <c r="N32" i="7"/>
  <c r="DQ32" i="7"/>
  <c r="EL32" i="7"/>
  <c r="J32" i="7"/>
  <c r="I32" i="7"/>
  <c r="CN33" i="7"/>
  <c r="EH33" i="7"/>
  <c r="BY33" i="7"/>
  <c r="BZ33" i="7"/>
  <c r="CB33" i="7"/>
  <c r="BM33" i="7"/>
  <c r="EC33" i="7" s="1"/>
  <c r="BC33" i="7"/>
  <c r="BD33" i="7"/>
  <c r="BF33" i="7"/>
  <c r="EA33" i="7" s="1"/>
  <c r="AS33" i="7"/>
  <c r="AT33" i="7"/>
  <c r="AV33" i="7"/>
  <c r="AF33" i="7"/>
  <c r="AG33" i="7"/>
  <c r="AI33" i="7"/>
  <c r="U33" i="7"/>
  <c r="CS33" i="7"/>
  <c r="EI33" i="7"/>
  <c r="CI33" i="7"/>
  <c r="CE33" i="7"/>
  <c r="BU33" i="7"/>
  <c r="EE33" i="7"/>
  <c r="BI33" i="7"/>
  <c r="EB33" i="7"/>
  <c r="AY33" i="7"/>
  <c r="DZ33" i="7"/>
  <c r="AJ33" i="7"/>
  <c r="AO33" i="7"/>
  <c r="DX33" i="7" s="1"/>
  <c r="W33" i="7"/>
  <c r="Y33" i="7" s="1"/>
  <c r="AB33" i="7"/>
  <c r="DU33" i="7"/>
  <c r="Q33" i="7"/>
  <c r="DR33" i="7"/>
  <c r="N33" i="7"/>
  <c r="DQ33" i="7" s="1"/>
  <c r="EL33" i="7" s="1"/>
  <c r="CN34" i="7"/>
  <c r="EH34" i="7"/>
  <c r="BY34" i="7"/>
  <c r="BZ34" i="7"/>
  <c r="CB34" i="7"/>
  <c r="BM34" i="7"/>
  <c r="EC34" i="7" s="1"/>
  <c r="BC34" i="7"/>
  <c r="BD34" i="7"/>
  <c r="BF34" i="7"/>
  <c r="AS34" i="7"/>
  <c r="AT34" i="7"/>
  <c r="AV34" i="7"/>
  <c r="DY34" i="7"/>
  <c r="AF34" i="7"/>
  <c r="AG34" i="7"/>
  <c r="AI34" i="7"/>
  <c r="U34" i="7"/>
  <c r="DS34" i="7" s="1"/>
  <c r="CS34" i="7"/>
  <c r="EI34" i="7"/>
  <c r="CI34" i="7"/>
  <c r="CE34" i="7"/>
  <c r="BU34" i="7"/>
  <c r="EE34" i="7"/>
  <c r="BI34" i="7"/>
  <c r="EB34" i="7" s="1"/>
  <c r="AY34" i="7"/>
  <c r="DZ34" i="7"/>
  <c r="AJ34" i="7"/>
  <c r="W34" i="7"/>
  <c r="Q34" i="7"/>
  <c r="DR34" i="7"/>
  <c r="N34" i="7"/>
  <c r="DQ34" i="7"/>
  <c r="EL34" i="7" s="1"/>
  <c r="J34" i="7"/>
  <c r="I34" i="7"/>
  <c r="EH35" i="7"/>
  <c r="BY35" i="7"/>
  <c r="BZ35" i="7"/>
  <c r="BM35" i="7"/>
  <c r="EC35" i="7"/>
  <c r="BC35" i="7"/>
  <c r="BD35" i="7"/>
  <c r="BF35" i="7"/>
  <c r="AS35" i="7"/>
  <c r="AT35" i="7" s="1"/>
  <c r="AV35" i="7" s="1"/>
  <c r="DY35" i="7" s="1"/>
  <c r="AF35" i="7"/>
  <c r="AG35" i="7" s="1"/>
  <c r="AI35" i="7" s="1"/>
  <c r="U35" i="7"/>
  <c r="DK35" i="7"/>
  <c r="DL35" i="7" s="1"/>
  <c r="EI35" i="7"/>
  <c r="BU35" i="7"/>
  <c r="EE35" i="7"/>
  <c r="BI35" i="7"/>
  <c r="EB35" i="7"/>
  <c r="AY35" i="7"/>
  <c r="DZ35" i="7"/>
  <c r="AJ35" i="7"/>
  <c r="AO35" i="7"/>
  <c r="DX35" i="7"/>
  <c r="W35" i="7"/>
  <c r="AB35" i="7" s="1"/>
  <c r="DU35" i="7" s="1"/>
  <c r="Q35" i="7"/>
  <c r="DR35" i="7"/>
  <c r="N35" i="7"/>
  <c r="DQ35" i="7"/>
  <c r="EL35" i="7"/>
  <c r="J35" i="7"/>
  <c r="CN36" i="7"/>
  <c r="EH36" i="7"/>
  <c r="BY36" i="7"/>
  <c r="BZ36" i="7"/>
  <c r="CB36" i="7" s="1"/>
  <c r="BM36" i="7"/>
  <c r="EC36" i="7"/>
  <c r="BC36" i="7"/>
  <c r="BD36" i="7" s="1"/>
  <c r="BF36" i="7" s="1"/>
  <c r="AS36" i="7"/>
  <c r="AT36" i="7"/>
  <c r="AV36" i="7" s="1"/>
  <c r="AF36" i="7"/>
  <c r="AG36" i="7"/>
  <c r="AI36" i="7"/>
  <c r="U36" i="7"/>
  <c r="DS36" i="7"/>
  <c r="CS36" i="7"/>
  <c r="EI36" i="7"/>
  <c r="CI36" i="7"/>
  <c r="CE36" i="7"/>
  <c r="BU36" i="7"/>
  <c r="EE36" i="7"/>
  <c r="BI36" i="7"/>
  <c r="EB36" i="7"/>
  <c r="AY36" i="7"/>
  <c r="DZ36" i="7"/>
  <c r="AJ36" i="7"/>
  <c r="AO36" i="7"/>
  <c r="DX36" i="7"/>
  <c r="W36" i="7"/>
  <c r="AB36" i="7" s="1"/>
  <c r="DU36" i="7" s="1"/>
  <c r="Q36" i="7"/>
  <c r="DR36" i="7"/>
  <c r="N36" i="7"/>
  <c r="DQ36" i="7"/>
  <c r="EL36" i="7"/>
  <c r="J36" i="7"/>
  <c r="I36" i="7" s="1"/>
  <c r="CN37" i="7"/>
  <c r="EH37" i="7"/>
  <c r="BY37" i="7"/>
  <c r="BZ37" i="7" s="1"/>
  <c r="CB37" i="7" s="1"/>
  <c r="BM37" i="7"/>
  <c r="EC37" i="7"/>
  <c r="BC37" i="7"/>
  <c r="BD37" i="7"/>
  <c r="BF37" i="7"/>
  <c r="BE37" i="7"/>
  <c r="AS37" i="7"/>
  <c r="AT37" i="7"/>
  <c r="AV37" i="7"/>
  <c r="AU37" i="7"/>
  <c r="AF37" i="7"/>
  <c r="AG37" i="7"/>
  <c r="AI37" i="7"/>
  <c r="U37" i="7"/>
  <c r="CS37" i="7"/>
  <c r="EI37" i="7"/>
  <c r="CI37" i="7"/>
  <c r="CE37" i="7"/>
  <c r="BU37" i="7"/>
  <c r="EE37" i="7"/>
  <c r="BI37" i="7"/>
  <c r="EB37" i="7"/>
  <c r="AY37" i="7"/>
  <c r="DZ37" i="7"/>
  <c r="AJ37" i="7"/>
  <c r="AO37" i="7"/>
  <c r="DX37" i="7" s="1"/>
  <c r="W37" i="7"/>
  <c r="AB37" i="7"/>
  <c r="DU37" i="7"/>
  <c r="Q37" i="7"/>
  <c r="DR37" i="7"/>
  <c r="N37" i="7"/>
  <c r="DQ37" i="7"/>
  <c r="EL37" i="7" s="1"/>
  <c r="J37" i="7"/>
  <c r="CN38" i="7"/>
  <c r="EH38" i="7"/>
  <c r="BY38" i="7"/>
  <c r="BZ38" i="7"/>
  <c r="CB38" i="7"/>
  <c r="BM38" i="7"/>
  <c r="EC38" i="7" s="1"/>
  <c r="BC38" i="7"/>
  <c r="BD38" i="7"/>
  <c r="BF38" i="7"/>
  <c r="AS38" i="7"/>
  <c r="AT38" i="7"/>
  <c r="AV38" i="7"/>
  <c r="AF38" i="7"/>
  <c r="AG38" i="7" s="1"/>
  <c r="AI38" i="7" s="1"/>
  <c r="U38" i="7"/>
  <c r="DS38" i="7"/>
  <c r="CS38" i="7"/>
  <c r="EI38" i="7"/>
  <c r="CI38" i="7"/>
  <c r="CE38" i="7"/>
  <c r="BU38" i="7"/>
  <c r="EE38" i="7"/>
  <c r="BI38" i="7"/>
  <c r="EB38" i="7"/>
  <c r="AY38" i="7"/>
  <c r="DZ38" i="7"/>
  <c r="AJ38" i="7"/>
  <c r="AO38" i="7"/>
  <c r="DX38" i="7" s="1"/>
  <c r="W38" i="7"/>
  <c r="AB38" i="7"/>
  <c r="DU38" i="7"/>
  <c r="Q38" i="7"/>
  <c r="DR38" i="7"/>
  <c r="N38" i="7"/>
  <c r="DQ38" i="7"/>
  <c r="EL38" i="7" s="1"/>
  <c r="J38" i="7"/>
  <c r="I38" i="7"/>
  <c r="EH39" i="7"/>
  <c r="BY39" i="7"/>
  <c r="BZ39" i="7"/>
  <c r="BM39" i="7"/>
  <c r="EC39" i="7"/>
  <c r="BC39" i="7"/>
  <c r="BD39" i="7"/>
  <c r="BF39" i="7"/>
  <c r="AS39" i="7"/>
  <c r="AT39" i="7" s="1"/>
  <c r="AV39" i="7" s="1"/>
  <c r="AU39" i="7" s="1"/>
  <c r="AF39" i="7"/>
  <c r="AG39" i="7" s="1"/>
  <c r="AI39" i="7" s="1"/>
  <c r="U39" i="7"/>
  <c r="EI39" i="7"/>
  <c r="BU39" i="7"/>
  <c r="EE39" i="7"/>
  <c r="BI39" i="7"/>
  <c r="EB39" i="7"/>
  <c r="AY39" i="7"/>
  <c r="DZ39" i="7"/>
  <c r="AJ39" i="7"/>
  <c r="AL39" i="7" s="1"/>
  <c r="AO39" i="7"/>
  <c r="DX39" i="7" s="1"/>
  <c r="W39" i="7"/>
  <c r="Y39" i="7" s="1"/>
  <c r="AB39" i="7"/>
  <c r="DU39" i="7" s="1"/>
  <c r="Q39" i="7"/>
  <c r="DR39" i="7"/>
  <c r="N39" i="7"/>
  <c r="DQ39" i="7"/>
  <c r="EL39" i="7"/>
  <c r="J39" i="7"/>
  <c r="CN40" i="7"/>
  <c r="EH40" i="7"/>
  <c r="BY40" i="7"/>
  <c r="BZ40" i="7"/>
  <c r="CB40" i="7" s="1"/>
  <c r="BM40" i="7"/>
  <c r="EC40" i="7"/>
  <c r="BC40" i="7"/>
  <c r="BD40" i="7" s="1"/>
  <c r="BF40" i="7" s="1"/>
  <c r="EA40" i="7" s="1"/>
  <c r="AS40" i="7"/>
  <c r="AT40" i="7" s="1"/>
  <c r="AV40" i="7" s="1"/>
  <c r="AF40" i="7"/>
  <c r="AG40" i="7"/>
  <c r="AI40" i="7" s="1"/>
  <c r="U40" i="7"/>
  <c r="DS40" i="7"/>
  <c r="CS40" i="7"/>
  <c r="EI40" i="7" s="1"/>
  <c r="CI40" i="7"/>
  <c r="CE40" i="7"/>
  <c r="BU40" i="7"/>
  <c r="EE40" i="7" s="1"/>
  <c r="BI40" i="7"/>
  <c r="EB40" i="7"/>
  <c r="AY40" i="7"/>
  <c r="DZ40" i="7" s="1"/>
  <c r="AJ40" i="7"/>
  <c r="AO40" i="7"/>
  <c r="DX40" i="7"/>
  <c r="W40" i="7"/>
  <c r="AB40" i="7"/>
  <c r="DU40" i="7"/>
  <c r="Q40" i="7"/>
  <c r="DR40" i="7" s="1"/>
  <c r="N40" i="7"/>
  <c r="DQ40" i="7"/>
  <c r="EL40" i="7"/>
  <c r="J40" i="7"/>
  <c r="I40" i="7"/>
  <c r="CN41" i="7"/>
  <c r="EH41" i="7"/>
  <c r="BY41" i="7"/>
  <c r="BZ41" i="7"/>
  <c r="CB41" i="7"/>
  <c r="BM41" i="7"/>
  <c r="EC41" i="7" s="1"/>
  <c r="BC41" i="7"/>
  <c r="BD41" i="7"/>
  <c r="BF41" i="7"/>
  <c r="EA41" i="7" s="1"/>
  <c r="AS41" i="7"/>
  <c r="AT41" i="7"/>
  <c r="AV41" i="7"/>
  <c r="AF41" i="7"/>
  <c r="AG41" i="7"/>
  <c r="AI41" i="7"/>
  <c r="U41" i="7"/>
  <c r="CS41" i="7"/>
  <c r="EI41" i="7"/>
  <c r="CI41" i="7"/>
  <c r="CE41" i="7"/>
  <c r="BU41" i="7"/>
  <c r="EE41" i="7"/>
  <c r="BI41" i="7"/>
  <c r="EB41" i="7"/>
  <c r="AY41" i="7"/>
  <c r="DZ41" i="7"/>
  <c r="AJ41" i="7"/>
  <c r="AL41" i="7" s="1"/>
  <c r="AO41" i="7"/>
  <c r="DX41" i="7" s="1"/>
  <c r="W41" i="7"/>
  <c r="Y41" i="7" s="1"/>
  <c r="AB41" i="7"/>
  <c r="DU41" i="7" s="1"/>
  <c r="Q41" i="7"/>
  <c r="DR41" i="7"/>
  <c r="N41" i="7"/>
  <c r="DQ41" i="7"/>
  <c r="EL41" i="7"/>
  <c r="J41" i="7"/>
  <c r="CN42" i="7"/>
  <c r="EH42" i="7"/>
  <c r="BY42" i="7"/>
  <c r="BZ42" i="7"/>
  <c r="CB42" i="7" s="1"/>
  <c r="BM42" i="7"/>
  <c r="EC42" i="7"/>
  <c r="BC42" i="7"/>
  <c r="BD42" i="7" s="1"/>
  <c r="BF42" i="7" s="1"/>
  <c r="EA42" i="7" s="1"/>
  <c r="AS42" i="7"/>
  <c r="AT42" i="7" s="1"/>
  <c r="AV42" i="7" s="1"/>
  <c r="AU42" i="7" s="1"/>
  <c r="AF42" i="7"/>
  <c r="AG42" i="7" s="1"/>
  <c r="AI42" i="7" s="1"/>
  <c r="U42" i="7"/>
  <c r="DS42" i="7"/>
  <c r="CS42" i="7"/>
  <c r="EI42" i="7"/>
  <c r="CI42" i="7"/>
  <c r="CE42" i="7"/>
  <c r="BU42" i="7"/>
  <c r="EE42" i="7"/>
  <c r="BI42" i="7"/>
  <c r="EB42" i="7"/>
  <c r="AY42" i="7"/>
  <c r="DZ42" i="7"/>
  <c r="AJ42" i="7"/>
  <c r="AL42" i="7" s="1"/>
  <c r="AO42" i="7"/>
  <c r="DX42" i="7" s="1"/>
  <c r="W42" i="7"/>
  <c r="Y42" i="7" s="1"/>
  <c r="AB42" i="7"/>
  <c r="DU42" i="7" s="1"/>
  <c r="Q42" i="7"/>
  <c r="DR42" i="7"/>
  <c r="N42" i="7"/>
  <c r="DQ42" i="7"/>
  <c r="EL42" i="7"/>
  <c r="J42" i="7"/>
  <c r="I42" i="7" s="1"/>
  <c r="CN43" i="7"/>
  <c r="EH43" i="7"/>
  <c r="BY43" i="7"/>
  <c r="BZ43" i="7" s="1"/>
  <c r="CB43" i="7" s="1"/>
  <c r="BM43" i="7"/>
  <c r="EC43" i="7"/>
  <c r="BC43" i="7"/>
  <c r="BD43" i="7" s="1"/>
  <c r="BF43" i="7" s="1"/>
  <c r="BE43" i="7"/>
  <c r="AS43" i="7"/>
  <c r="AT43" i="7" s="1"/>
  <c r="AV43" i="7" s="1"/>
  <c r="AU43" i="7" s="1"/>
  <c r="AF43" i="7"/>
  <c r="AG43" i="7" s="1"/>
  <c r="AI43" i="7" s="1"/>
  <c r="U43" i="7"/>
  <c r="CS43" i="7"/>
  <c r="EI43" i="7" s="1"/>
  <c r="CI43" i="7"/>
  <c r="BU43" i="7"/>
  <c r="EE43" i="7" s="1"/>
  <c r="BI43" i="7"/>
  <c r="EB43" i="7"/>
  <c r="AY43" i="7"/>
  <c r="DZ43" i="7" s="1"/>
  <c r="AJ43" i="7"/>
  <c r="AO43" i="7"/>
  <c r="DX43" i="7"/>
  <c r="W43" i="7"/>
  <c r="AB43" i="7"/>
  <c r="DU43" i="7"/>
  <c r="Q43" i="7"/>
  <c r="DR43" i="7" s="1"/>
  <c r="N43" i="7"/>
  <c r="DQ43" i="7"/>
  <c r="EL43" i="7"/>
  <c r="J43" i="7"/>
  <c r="CN44" i="7"/>
  <c r="EH44" i="7"/>
  <c r="BY44" i="7"/>
  <c r="BZ44" i="7" s="1"/>
  <c r="CB44" i="7" s="1"/>
  <c r="BM44" i="7"/>
  <c r="EC44" i="7"/>
  <c r="BC44" i="7"/>
  <c r="BD44" i="7"/>
  <c r="BF44" i="7"/>
  <c r="AS44" i="7"/>
  <c r="AT44" i="7" s="1"/>
  <c r="AV44" i="7" s="1"/>
  <c r="DY44" i="7" s="1"/>
  <c r="AF44" i="7"/>
  <c r="AG44" i="7" s="1"/>
  <c r="AI44" i="7" s="1"/>
  <c r="U44" i="7"/>
  <c r="DS44" i="7"/>
  <c r="CS44" i="7"/>
  <c r="EI44" i="7" s="1"/>
  <c r="CI44" i="7"/>
  <c r="CE44" i="7"/>
  <c r="BU44" i="7"/>
  <c r="EE44" i="7" s="1"/>
  <c r="BI44" i="7"/>
  <c r="EB44" i="7"/>
  <c r="AY44" i="7"/>
  <c r="DZ44" i="7" s="1"/>
  <c r="AO44" i="7"/>
  <c r="DX44" i="7"/>
  <c r="AJ44" i="7"/>
  <c r="AL44" i="7" s="1"/>
  <c r="DW44" i="7" s="1"/>
  <c r="W44" i="7"/>
  <c r="Q44" i="7"/>
  <c r="DR44" i="7" s="1"/>
  <c r="N44" i="7"/>
  <c r="DQ44" i="7"/>
  <c r="EL44" i="7" s="1"/>
  <c r="J44" i="7"/>
  <c r="I44" i="7"/>
  <c r="CN45" i="7"/>
  <c r="EH45" i="7" s="1"/>
  <c r="BY45" i="7"/>
  <c r="BZ45" i="7"/>
  <c r="CB45" i="7"/>
  <c r="BM45" i="7"/>
  <c r="EC45" i="7" s="1"/>
  <c r="BC45" i="7"/>
  <c r="BD45" i="7"/>
  <c r="BF45" i="7" s="1"/>
  <c r="AS45" i="7"/>
  <c r="AT45" i="7"/>
  <c r="AV45" i="7"/>
  <c r="AF45" i="7"/>
  <c r="AG45" i="7" s="1"/>
  <c r="AI45" i="7" s="1"/>
  <c r="U45" i="7"/>
  <c r="CS45" i="7"/>
  <c r="EI45" i="7" s="1"/>
  <c r="CI45" i="7"/>
  <c r="CE45" i="7"/>
  <c r="BU45" i="7"/>
  <c r="EE45" i="7" s="1"/>
  <c r="BI45" i="7"/>
  <c r="EB45" i="7"/>
  <c r="AY45" i="7"/>
  <c r="DZ45" i="7" s="1"/>
  <c r="AJ45" i="7"/>
  <c r="AL45" i="7"/>
  <c r="AB45" i="7"/>
  <c r="DU45" i="7" s="1"/>
  <c r="Y45" i="7"/>
  <c r="Q45" i="7"/>
  <c r="DR45" i="7" s="1"/>
  <c r="N45" i="7"/>
  <c r="DQ45" i="7"/>
  <c r="EL45" i="7" s="1"/>
  <c r="EM45" i="7" s="1"/>
  <c r="CN46" i="7"/>
  <c r="EH46" i="7" s="1"/>
  <c r="BY46" i="7"/>
  <c r="BZ46" i="7"/>
  <c r="CB46" i="7" s="1"/>
  <c r="BM46" i="7"/>
  <c r="EC46" i="7"/>
  <c r="BC46" i="7"/>
  <c r="BD46" i="7" s="1"/>
  <c r="BF46" i="7" s="1"/>
  <c r="EA46" i="7"/>
  <c r="AS46" i="7"/>
  <c r="AT46" i="7" s="1"/>
  <c r="AV46" i="7" s="1"/>
  <c r="AU46" i="7" s="1"/>
  <c r="AF46" i="7"/>
  <c r="AG46" i="7" s="1"/>
  <c r="AI46" i="7" s="1"/>
  <c r="U46" i="7"/>
  <c r="DS46" i="7" s="1"/>
  <c r="CS46" i="7"/>
  <c r="EI46" i="7" s="1"/>
  <c r="CI46" i="7"/>
  <c r="CE46" i="7"/>
  <c r="BU46" i="7"/>
  <c r="EE46" i="7" s="1"/>
  <c r="BI46" i="7"/>
  <c r="EB46" i="7"/>
  <c r="AY46" i="7"/>
  <c r="DZ46" i="7" s="1"/>
  <c r="AJ46" i="7"/>
  <c r="AL46" i="7" s="1"/>
  <c r="W46" i="7"/>
  <c r="Y46" i="7" s="1"/>
  <c r="Q46" i="7"/>
  <c r="DR46" i="7" s="1"/>
  <c r="EM46" i="7" s="1"/>
  <c r="N46" i="7"/>
  <c r="DQ46" i="7" s="1"/>
  <c r="EL46" i="7"/>
  <c r="I46" i="7"/>
  <c r="CN47" i="7"/>
  <c r="EH47" i="7"/>
  <c r="BY47" i="7"/>
  <c r="BZ47" i="7" s="1"/>
  <c r="CB47" i="7" s="1"/>
  <c r="BM47" i="7"/>
  <c r="EC47" i="7" s="1"/>
  <c r="BC47" i="7"/>
  <c r="BD47" i="7" s="1"/>
  <c r="BF47" i="7"/>
  <c r="AS47" i="7"/>
  <c r="AT47" i="7" s="1"/>
  <c r="AV47" i="7" s="1"/>
  <c r="AF47" i="7"/>
  <c r="AG47" i="7"/>
  <c r="AI47" i="7" s="1"/>
  <c r="U47" i="7"/>
  <c r="CS47" i="7"/>
  <c r="EI47" i="7" s="1"/>
  <c r="CI47" i="7"/>
  <c r="CE47" i="7"/>
  <c r="BU47" i="7"/>
  <c r="EE47" i="7" s="1"/>
  <c r="BI47" i="7"/>
  <c r="EB47" i="7" s="1"/>
  <c r="AY47" i="7"/>
  <c r="DZ47" i="7" s="1"/>
  <c r="AJ47" i="7"/>
  <c r="AL47" i="7" s="1"/>
  <c r="W47" i="7"/>
  <c r="Y47" i="7"/>
  <c r="Q47" i="7"/>
  <c r="DR47" i="7" s="1"/>
  <c r="N47" i="7"/>
  <c r="DQ47" i="7"/>
  <c r="EL47" i="7" s="1"/>
  <c r="J47" i="7"/>
  <c r="CN48" i="7"/>
  <c r="EH48" i="7" s="1"/>
  <c r="BY48" i="7"/>
  <c r="BZ48" i="7" s="1"/>
  <c r="CB48" i="7"/>
  <c r="BM48" i="7"/>
  <c r="EC48" i="7" s="1"/>
  <c r="BC48" i="7"/>
  <c r="BD48" i="7"/>
  <c r="BF48" i="7"/>
  <c r="EA48" i="7" s="1"/>
  <c r="AS48" i="7"/>
  <c r="AT48" i="7"/>
  <c r="AV48" i="7"/>
  <c r="AU48" i="7" s="1"/>
  <c r="AF48" i="7"/>
  <c r="AG48" i="7"/>
  <c r="AI48" i="7" s="1"/>
  <c r="U48" i="7"/>
  <c r="DS48" i="7" s="1"/>
  <c r="CS48" i="7"/>
  <c r="EI48" i="7" s="1"/>
  <c r="CI48" i="7"/>
  <c r="CE48" i="7"/>
  <c r="BU48" i="7"/>
  <c r="EE48" i="7" s="1"/>
  <c r="BI48" i="7"/>
  <c r="EB48" i="7" s="1"/>
  <c r="AY48" i="7"/>
  <c r="DZ48" i="7"/>
  <c r="AJ48" i="7"/>
  <c r="AL48" i="7" s="1"/>
  <c r="DW48" i="7" s="1"/>
  <c r="W48" i="7"/>
  <c r="AB48" i="7" s="1"/>
  <c r="DU48" i="7" s="1"/>
  <c r="Y48" i="7"/>
  <c r="Q48" i="7"/>
  <c r="DR48" i="7" s="1"/>
  <c r="N48" i="7"/>
  <c r="DQ48" i="7"/>
  <c r="EL48" i="7" s="1"/>
  <c r="I48" i="7"/>
  <c r="EH49" i="7"/>
  <c r="BY49" i="7"/>
  <c r="BZ49" i="7" s="1"/>
  <c r="BM49" i="7"/>
  <c r="EC49" i="7" s="1"/>
  <c r="BC49" i="7"/>
  <c r="BD49" i="7"/>
  <c r="BF49" i="7" s="1"/>
  <c r="AS49" i="7"/>
  <c r="AT49" i="7"/>
  <c r="AV49" i="7"/>
  <c r="AU49" i="7" s="1"/>
  <c r="AF49" i="7"/>
  <c r="AG49" i="7"/>
  <c r="AI49" i="7" s="1"/>
  <c r="U49" i="7"/>
  <c r="EI49" i="7"/>
  <c r="EG49" i="7"/>
  <c r="EE49" i="7"/>
  <c r="BI49" i="7"/>
  <c r="EB49" i="7" s="1"/>
  <c r="AY49" i="7"/>
  <c r="DZ49" i="7" s="1"/>
  <c r="AJ49" i="7"/>
  <c r="AO49" i="7" s="1"/>
  <c r="DX49" i="7" s="1"/>
  <c r="AL49" i="7"/>
  <c r="W49" i="7"/>
  <c r="AB49" i="7" s="1"/>
  <c r="DU49" i="7" s="1"/>
  <c r="Q49" i="7"/>
  <c r="DR49" i="7"/>
  <c r="N49" i="7"/>
  <c r="DQ49" i="7" s="1"/>
  <c r="EL49" i="7" s="1"/>
  <c r="J49" i="7"/>
  <c r="CN50" i="7"/>
  <c r="EH50" i="7" s="1"/>
  <c r="BY50" i="7"/>
  <c r="BZ50" i="7"/>
  <c r="CB50" i="7" s="1"/>
  <c r="BM50" i="7"/>
  <c r="EC50" i="7"/>
  <c r="BC50" i="7"/>
  <c r="BD50" i="7" s="1"/>
  <c r="BF50" i="7" s="1"/>
  <c r="AS50" i="7"/>
  <c r="AT50" i="7"/>
  <c r="AV50" i="7" s="1"/>
  <c r="AF50" i="7"/>
  <c r="AG50" i="7"/>
  <c r="AI50" i="7" s="1"/>
  <c r="U50" i="7"/>
  <c r="DS50" i="7"/>
  <c r="CS50" i="7"/>
  <c r="EI50" i="7" s="1"/>
  <c r="CI50" i="7"/>
  <c r="CE50" i="7"/>
  <c r="BU50" i="7"/>
  <c r="EE50" i="7" s="1"/>
  <c r="BI50" i="7"/>
  <c r="EB50" i="7"/>
  <c r="AY50" i="7"/>
  <c r="DZ50" i="7" s="1"/>
  <c r="AJ50" i="7"/>
  <c r="AO50" i="7" s="1"/>
  <c r="DX50" i="7" s="1"/>
  <c r="AL50" i="7"/>
  <c r="W50" i="7"/>
  <c r="AB50" i="7" s="1"/>
  <c r="DU50" i="7" s="1"/>
  <c r="Q50" i="7"/>
  <c r="DR50" i="7"/>
  <c r="N50" i="7"/>
  <c r="DQ50" i="7" s="1"/>
  <c r="EL50" i="7" s="1"/>
  <c r="EM50" i="7" s="1"/>
  <c r="EN50" i="7" s="1"/>
  <c r="J50" i="7"/>
  <c r="I50" i="7"/>
  <c r="CN51" i="7"/>
  <c r="EH51" i="7" s="1"/>
  <c r="BY51" i="7"/>
  <c r="BZ51" i="7"/>
  <c r="CB51" i="7"/>
  <c r="BM51" i="7"/>
  <c r="EC51" i="7"/>
  <c r="BC51" i="7"/>
  <c r="BD51" i="7"/>
  <c r="BF51" i="7" s="1"/>
  <c r="EA51" i="7" s="1"/>
  <c r="AS51" i="7"/>
  <c r="AT51" i="7" s="1"/>
  <c r="AV51" i="7" s="1"/>
  <c r="AF51" i="7"/>
  <c r="AG51" i="7"/>
  <c r="AI51" i="7" s="1"/>
  <c r="U51" i="7"/>
  <c r="CS51" i="7"/>
  <c r="EI51" i="7"/>
  <c r="CI51" i="7"/>
  <c r="CE51" i="7"/>
  <c r="BU51" i="7"/>
  <c r="EE51" i="7"/>
  <c r="BI51" i="7"/>
  <c r="EB51" i="7"/>
  <c r="AY51" i="7"/>
  <c r="DZ51" i="7"/>
  <c r="AJ51" i="7"/>
  <c r="AL51" i="7"/>
  <c r="W51" i="7"/>
  <c r="Y51" i="7"/>
  <c r="Q51" i="7"/>
  <c r="DR51" i="7"/>
  <c r="N51" i="7"/>
  <c r="DQ51" i="7"/>
  <c r="EL51" i="7"/>
  <c r="J51" i="7"/>
  <c r="I51" i="7" s="1"/>
  <c r="CN52" i="7"/>
  <c r="EH52" i="7"/>
  <c r="BY52" i="7"/>
  <c r="BZ52" i="7" s="1"/>
  <c r="CB52" i="7" s="1"/>
  <c r="BM52" i="7"/>
  <c r="EC52" i="7"/>
  <c r="BC52" i="7"/>
  <c r="BD52" i="7"/>
  <c r="BF52" i="7"/>
  <c r="AS52" i="7"/>
  <c r="AT52" i="7" s="1"/>
  <c r="AV52" i="7" s="1"/>
  <c r="AF52" i="7"/>
  <c r="AG52" i="7" s="1"/>
  <c r="AI52" i="7" s="1"/>
  <c r="U52" i="7"/>
  <c r="DS52" i="7"/>
  <c r="CS52" i="7"/>
  <c r="EI52" i="7" s="1"/>
  <c r="CI52" i="7"/>
  <c r="CE52" i="7"/>
  <c r="BU52" i="7"/>
  <c r="EE52" i="7" s="1"/>
  <c r="BI52" i="7"/>
  <c r="EB52" i="7"/>
  <c r="AY52" i="7"/>
  <c r="DZ52" i="7" s="1"/>
  <c r="AJ52" i="7"/>
  <c r="AL52" i="7"/>
  <c r="W52" i="7"/>
  <c r="Y52" i="7" s="1"/>
  <c r="Q52" i="7"/>
  <c r="DR52" i="7"/>
  <c r="N52" i="7"/>
  <c r="DQ52" i="7" s="1"/>
  <c r="EL52" i="7" s="1"/>
  <c r="J52" i="7"/>
  <c r="I52" i="7"/>
  <c r="CN53" i="7"/>
  <c r="EH53" i="7"/>
  <c r="BY53" i="7"/>
  <c r="BZ53" i="7"/>
  <c r="CB53" i="7" s="1"/>
  <c r="BM53" i="7"/>
  <c r="EC53" i="7" s="1"/>
  <c r="BC53" i="7"/>
  <c r="BD53" i="7" s="1"/>
  <c r="BF53" i="7"/>
  <c r="AS53" i="7"/>
  <c r="AT53" i="7" s="1"/>
  <c r="AV53" i="7" s="1"/>
  <c r="AF53" i="7"/>
  <c r="AG53" i="7"/>
  <c r="AI53" i="7" s="1"/>
  <c r="U53" i="7"/>
  <c r="CS53" i="7"/>
  <c r="EI53" i="7"/>
  <c r="CI53" i="7"/>
  <c r="CE53" i="7"/>
  <c r="BU53" i="7"/>
  <c r="EE53" i="7"/>
  <c r="BI53" i="7"/>
  <c r="EB53" i="7"/>
  <c r="AY53" i="7"/>
  <c r="DZ53" i="7"/>
  <c r="AJ53" i="7"/>
  <c r="AO53" i="7"/>
  <c r="DX53" i="7" s="1"/>
  <c r="AL53" i="7"/>
  <c r="W53" i="7"/>
  <c r="AB53" i="7"/>
  <c r="DU53" i="7" s="1"/>
  <c r="Y53" i="7"/>
  <c r="Q53" i="7"/>
  <c r="DR53" i="7"/>
  <c r="N53" i="7"/>
  <c r="DQ53" i="7"/>
  <c r="EL53" i="7"/>
  <c r="J53" i="7"/>
  <c r="CN54" i="7"/>
  <c r="EH54" i="7"/>
  <c r="BY54" i="7"/>
  <c r="BZ54" i="7" s="1"/>
  <c r="CB54" i="7" s="1"/>
  <c r="BM54" i="7"/>
  <c r="EC54" i="7"/>
  <c r="BC54" i="7"/>
  <c r="BD54" i="7" s="1"/>
  <c r="BF54" i="7" s="1"/>
  <c r="AS54" i="7"/>
  <c r="AT54" i="7" s="1"/>
  <c r="AV54" i="7" s="1"/>
  <c r="AF54" i="7"/>
  <c r="AG54" i="7"/>
  <c r="AI54" i="7" s="1"/>
  <c r="U54" i="7"/>
  <c r="DS54" i="7"/>
  <c r="CS54" i="7"/>
  <c r="EI54" i="7" s="1"/>
  <c r="CI54" i="7"/>
  <c r="CE54" i="7"/>
  <c r="BU54" i="7"/>
  <c r="EE54" i="7" s="1"/>
  <c r="BI54" i="7"/>
  <c r="EB54" i="7"/>
  <c r="AY54" i="7"/>
  <c r="DZ54" i="7" s="1"/>
  <c r="AJ54" i="7"/>
  <c r="AO54" i="7"/>
  <c r="DX54" i="7"/>
  <c r="AL54" i="7"/>
  <c r="W54" i="7"/>
  <c r="AB54" i="7"/>
  <c r="DU54" i="7"/>
  <c r="Y54" i="7"/>
  <c r="Q54" i="7"/>
  <c r="DR54" i="7"/>
  <c r="N54" i="7"/>
  <c r="DQ54" i="7" s="1"/>
  <c r="EL54" i="7" s="1"/>
  <c r="J54" i="7"/>
  <c r="I54" i="7"/>
  <c r="CN55" i="7"/>
  <c r="EH55" i="7" s="1"/>
  <c r="BY55" i="7"/>
  <c r="BZ55" i="7"/>
  <c r="CB55" i="7" s="1"/>
  <c r="BM55" i="7"/>
  <c r="EC55" i="7"/>
  <c r="BC55" i="7"/>
  <c r="BD55" i="7" s="1"/>
  <c r="BF55" i="7" s="1"/>
  <c r="EA55" i="7" s="1"/>
  <c r="AS55" i="7"/>
  <c r="AT55" i="7" s="1"/>
  <c r="AV55" i="7" s="1"/>
  <c r="AF55" i="7"/>
  <c r="AG55" i="7" s="1"/>
  <c r="AI55" i="7" s="1"/>
  <c r="U55" i="7"/>
  <c r="DK55" i="7"/>
  <c r="DL55" i="7" s="1"/>
  <c r="CS55" i="7"/>
  <c r="EI55" i="7"/>
  <c r="CI55" i="7"/>
  <c r="CE55" i="7"/>
  <c r="BU55" i="7"/>
  <c r="EE55" i="7"/>
  <c r="BI55" i="7"/>
  <c r="EB55" i="7" s="1"/>
  <c r="AY55" i="7"/>
  <c r="DZ55" i="7"/>
  <c r="AJ55" i="7"/>
  <c r="AO55" i="7" s="1"/>
  <c r="W55" i="7"/>
  <c r="AB55" i="7" s="1"/>
  <c r="Q55" i="7"/>
  <c r="DR55" i="7" s="1"/>
  <c r="EM55" i="7" s="1"/>
  <c r="N55" i="7"/>
  <c r="DQ55" i="7"/>
  <c r="EL55" i="7"/>
  <c r="J55" i="7"/>
  <c r="CN56" i="7"/>
  <c r="EH56" i="7"/>
  <c r="BY56" i="7"/>
  <c r="BZ56" i="7" s="1"/>
  <c r="CB56" i="7" s="1"/>
  <c r="BM56" i="7"/>
  <c r="EC56" i="7"/>
  <c r="BC56" i="7"/>
  <c r="BD56" i="7" s="1"/>
  <c r="BF56" i="7" s="1"/>
  <c r="AS56" i="7"/>
  <c r="AT56" i="7" s="1"/>
  <c r="AV56" i="7" s="1"/>
  <c r="AF56" i="7"/>
  <c r="AG56" i="7" s="1"/>
  <c r="AI56" i="7" s="1"/>
  <c r="U56" i="7"/>
  <c r="DS56" i="7" s="1"/>
  <c r="CS56" i="7"/>
  <c r="EI56" i="7"/>
  <c r="CI56" i="7"/>
  <c r="CE56" i="7"/>
  <c r="BU56" i="7"/>
  <c r="EE56" i="7"/>
  <c r="BI56" i="7"/>
  <c r="EB56" i="7" s="1"/>
  <c r="AY56" i="7"/>
  <c r="DZ56" i="7"/>
  <c r="AJ56" i="7"/>
  <c r="AO56" i="7" s="1"/>
  <c r="W56" i="7"/>
  <c r="Y56" i="7" s="1"/>
  <c r="X56" i="7" s="1"/>
  <c r="Q56" i="7"/>
  <c r="DR56" i="7"/>
  <c r="N56" i="7"/>
  <c r="DQ56" i="7" s="1"/>
  <c r="EL56" i="7" s="1"/>
  <c r="J56" i="7"/>
  <c r="I56" i="7" s="1"/>
  <c r="CN57" i="7"/>
  <c r="EH57" i="7"/>
  <c r="BY57" i="7"/>
  <c r="BZ57" i="7" s="1"/>
  <c r="CB57" i="7" s="1"/>
  <c r="BM57" i="7"/>
  <c r="EC57" i="7"/>
  <c r="BC57" i="7"/>
  <c r="BD57" i="7" s="1"/>
  <c r="BF57" i="7" s="1"/>
  <c r="AS57" i="7"/>
  <c r="AT57" i="7" s="1"/>
  <c r="AV57" i="7" s="1"/>
  <c r="AF57" i="7"/>
  <c r="AG57" i="7" s="1"/>
  <c r="AI57" i="7" s="1"/>
  <c r="U57" i="7"/>
  <c r="DK57" i="7"/>
  <c r="DL57" i="7" s="1"/>
  <c r="CS57" i="7"/>
  <c r="EI57" i="7"/>
  <c r="CI57" i="7"/>
  <c r="CE57" i="7"/>
  <c r="BU57" i="7"/>
  <c r="EE57" i="7"/>
  <c r="BI57" i="7"/>
  <c r="EB57" i="7" s="1"/>
  <c r="AY57" i="7"/>
  <c r="DZ57" i="7"/>
  <c r="AJ57" i="7"/>
  <c r="AO57" i="7" s="1"/>
  <c r="W57" i="7"/>
  <c r="AB57" i="7" s="1"/>
  <c r="Q57" i="7"/>
  <c r="DR57" i="7" s="1"/>
  <c r="EM57" i="7" s="1"/>
  <c r="EN57" i="7" s="1"/>
  <c r="N57" i="7"/>
  <c r="DQ57" i="7"/>
  <c r="EL57" i="7" s="1"/>
  <c r="J57" i="7"/>
  <c r="CN58" i="7"/>
  <c r="EH58" i="7"/>
  <c r="BY58" i="7"/>
  <c r="BZ58" i="7" s="1"/>
  <c r="CB58" i="7" s="1"/>
  <c r="BM58" i="7"/>
  <c r="EC58" i="7" s="1"/>
  <c r="BC58" i="7"/>
  <c r="BD58" i="7"/>
  <c r="BF58" i="7"/>
  <c r="BE58" i="7" s="1"/>
  <c r="AS58" i="7"/>
  <c r="AT58" i="7"/>
  <c r="AV58" i="7"/>
  <c r="DY58" i="7" s="1"/>
  <c r="AF58" i="7"/>
  <c r="AG58" i="7"/>
  <c r="AI58" i="7"/>
  <c r="U58" i="7"/>
  <c r="DS58" i="7"/>
  <c r="CS58" i="7"/>
  <c r="EI58" i="7"/>
  <c r="CI58" i="7"/>
  <c r="CE58" i="7"/>
  <c r="BU58" i="7"/>
  <c r="EE58" i="7"/>
  <c r="BI58" i="7"/>
  <c r="EB58" i="7"/>
  <c r="AY58" i="7"/>
  <c r="DZ58" i="7"/>
  <c r="AJ58" i="7"/>
  <c r="AL58" i="7"/>
  <c r="W58" i="7"/>
  <c r="Y58" i="7"/>
  <c r="Q58" i="7"/>
  <c r="DR58" i="7" s="1"/>
  <c r="N58" i="7"/>
  <c r="DQ58" i="7"/>
  <c r="EL58" i="7" s="1"/>
  <c r="J58" i="7"/>
  <c r="I58" i="7"/>
  <c r="CN59" i="7"/>
  <c r="EH59" i="7" s="1"/>
  <c r="BY59" i="7"/>
  <c r="BZ59" i="7"/>
  <c r="CB59" i="7"/>
  <c r="BM59" i="7"/>
  <c r="EC59" i="7" s="1"/>
  <c r="BC59" i="7"/>
  <c r="BD59" i="7"/>
  <c r="BF59" i="7" s="1"/>
  <c r="BE59" i="7" s="1"/>
  <c r="AS59" i="7"/>
  <c r="AT59" i="7"/>
  <c r="AV59" i="7" s="1"/>
  <c r="AF59" i="7"/>
  <c r="AG59" i="7"/>
  <c r="AI59" i="7" s="1"/>
  <c r="U59" i="7"/>
  <c r="CS59" i="7"/>
  <c r="EI59" i="7"/>
  <c r="CI59" i="7"/>
  <c r="CE59" i="7"/>
  <c r="BU59" i="7"/>
  <c r="EE59" i="7"/>
  <c r="BI59" i="7"/>
  <c r="EB59" i="7" s="1"/>
  <c r="AY59" i="7"/>
  <c r="DZ59" i="7"/>
  <c r="AJ59" i="7"/>
  <c r="AL59" i="7" s="1"/>
  <c r="W59" i="7"/>
  <c r="Y59" i="7"/>
  <c r="Q59" i="7"/>
  <c r="DR59" i="7" s="1"/>
  <c r="N59" i="7"/>
  <c r="DQ59" i="7"/>
  <c r="EL59" i="7" s="1"/>
  <c r="EM59" i="7" s="1"/>
  <c r="EN59" i="7" s="1"/>
  <c r="EO59" i="7" s="1"/>
  <c r="EP59" i="7" s="1"/>
  <c r="J59" i="7"/>
  <c r="CN60" i="7"/>
  <c r="EH60" i="7"/>
  <c r="BY60" i="7"/>
  <c r="BZ60" i="7" s="1"/>
  <c r="CB60" i="7" s="1"/>
  <c r="BM60" i="7"/>
  <c r="EC60" i="7" s="1"/>
  <c r="BC60" i="7"/>
  <c r="BD60" i="7"/>
  <c r="BF60" i="7"/>
  <c r="AS60" i="7"/>
  <c r="AT60" i="7" s="1"/>
  <c r="AV60" i="7" s="1"/>
  <c r="AF60" i="7"/>
  <c r="AG60" i="7" s="1"/>
  <c r="AI60" i="7" s="1"/>
  <c r="U60" i="7"/>
  <c r="DS60" i="7" s="1"/>
  <c r="CS60" i="7"/>
  <c r="EI60" i="7"/>
  <c r="CI60" i="7"/>
  <c r="CE60" i="7"/>
  <c r="BU60" i="7"/>
  <c r="EE60" i="7"/>
  <c r="BI60" i="7"/>
  <c r="EB60" i="7" s="1"/>
  <c r="AY60" i="7"/>
  <c r="DZ60" i="7"/>
  <c r="DX60" i="7"/>
  <c r="AJ60" i="7"/>
  <c r="AO60" i="7"/>
  <c r="AL60" i="7"/>
  <c r="W60" i="7"/>
  <c r="AB60" i="7" s="1"/>
  <c r="Q60" i="7"/>
  <c r="DR60" i="7" s="1"/>
  <c r="N60" i="7"/>
  <c r="DQ60" i="7"/>
  <c r="EL60" i="7"/>
  <c r="I60" i="7"/>
  <c r="EH61" i="7"/>
  <c r="BY61" i="7"/>
  <c r="BZ61" i="7"/>
  <c r="CB61" i="7" s="1"/>
  <c r="BM61" i="7"/>
  <c r="EC61" i="7"/>
  <c r="BC61" i="7"/>
  <c r="BD61" i="7" s="1"/>
  <c r="BF61" i="7" s="1"/>
  <c r="BE61" i="7" s="1"/>
  <c r="AS61" i="7"/>
  <c r="AT61" i="7"/>
  <c r="AV61" i="7" s="1"/>
  <c r="AF61" i="7"/>
  <c r="AG61" i="7"/>
  <c r="AI61" i="7"/>
  <c r="U61" i="7"/>
  <c r="DK61" i="7"/>
  <c r="DL61" i="7"/>
  <c r="EI61" i="7"/>
  <c r="CI61" i="7"/>
  <c r="CE61" i="7"/>
  <c r="BU61" i="7"/>
  <c r="EE61" i="7"/>
  <c r="BI61" i="7"/>
  <c r="EB61" i="7"/>
  <c r="AY61" i="7"/>
  <c r="DZ61" i="7"/>
  <c r="AJ61" i="7"/>
  <c r="AO61" i="7"/>
  <c r="DX61" i="7"/>
  <c r="AL61" i="7"/>
  <c r="W61" i="7"/>
  <c r="AB61" i="7"/>
  <c r="DU61" i="7" s="1"/>
  <c r="Y61" i="7"/>
  <c r="Q61" i="7"/>
  <c r="DR61" i="7"/>
  <c r="N61" i="7"/>
  <c r="DQ61" i="7"/>
  <c r="EL61" i="7" s="1"/>
  <c r="EM61" i="7" s="1"/>
  <c r="EN61" i="7" s="1"/>
  <c r="EO61" i="7" s="1"/>
  <c r="EP61" i="7" s="1"/>
  <c r="EQ61" i="7" s="1"/>
  <c r="ER61" i="7" s="1"/>
  <c r="ES61" i="7" s="1"/>
  <c r="ET61" i="7" s="1"/>
  <c r="EU61" i="7" s="1"/>
  <c r="J61" i="7"/>
  <c r="I61" i="7"/>
  <c r="CN62" i="7"/>
  <c r="EH62" i="7" s="1"/>
  <c r="BY62" i="7"/>
  <c r="BZ62" i="7"/>
  <c r="CB62" i="7"/>
  <c r="BM62" i="7"/>
  <c r="EC62" i="7"/>
  <c r="BC62" i="7"/>
  <c r="BD62" i="7"/>
  <c r="BF62" i="7" s="1"/>
  <c r="AS62" i="7"/>
  <c r="AT62" i="7"/>
  <c r="AV62" i="7"/>
  <c r="AF62" i="7"/>
  <c r="AG62" i="7"/>
  <c r="AI62" i="7"/>
  <c r="U62" i="7"/>
  <c r="DS62" i="7" s="1"/>
  <c r="CS62" i="7"/>
  <c r="EI62" i="7"/>
  <c r="CI62" i="7"/>
  <c r="CE62" i="7"/>
  <c r="BU62" i="7"/>
  <c r="EE62" i="7"/>
  <c r="BI62" i="7"/>
  <c r="EB62" i="7" s="1"/>
  <c r="AY62" i="7"/>
  <c r="DZ62" i="7"/>
  <c r="AO62" i="7"/>
  <c r="DX62" i="7" s="1"/>
  <c r="AJ62" i="7"/>
  <c r="AL62" i="7"/>
  <c r="AB62" i="7"/>
  <c r="DU62" i="7" s="1"/>
  <c r="W62" i="7"/>
  <c r="Y62" i="7"/>
  <c r="Q62" i="7"/>
  <c r="DR62" i="7" s="1"/>
  <c r="N62" i="7"/>
  <c r="DQ62" i="7"/>
  <c r="EL62" i="7"/>
  <c r="J62" i="7"/>
  <c r="I62" i="7"/>
  <c r="CN63" i="7"/>
  <c r="EH63" i="7"/>
  <c r="BY63" i="7"/>
  <c r="BZ63" i="7"/>
  <c r="CB63" i="7"/>
  <c r="BM63" i="7"/>
  <c r="EC63" i="7" s="1"/>
  <c r="BC63" i="7"/>
  <c r="BD63" i="7"/>
  <c r="BF63" i="7"/>
  <c r="EA63" i="7" s="1"/>
  <c r="AS63" i="7"/>
  <c r="AT63" i="7"/>
  <c r="AV63" i="7"/>
  <c r="AF63" i="7"/>
  <c r="AG63" i="7"/>
  <c r="AI63" i="7"/>
  <c r="U63" i="7"/>
  <c r="CS63" i="7"/>
  <c r="EI63" i="7"/>
  <c r="CI63" i="7"/>
  <c r="CE63" i="7"/>
  <c r="BU63" i="7"/>
  <c r="EE63" i="7" s="1"/>
  <c r="BI63" i="7"/>
  <c r="EB63" i="7"/>
  <c r="AY63" i="7"/>
  <c r="DZ63" i="7" s="1"/>
  <c r="AJ63" i="7"/>
  <c r="AO63" i="7"/>
  <c r="W63" i="7"/>
  <c r="AB63" i="7" s="1"/>
  <c r="Q63" i="7"/>
  <c r="DR63" i="7"/>
  <c r="N63" i="7"/>
  <c r="DQ63" i="7" s="1"/>
  <c r="EL63" i="7" s="1"/>
  <c r="EM63" i="7" s="1"/>
  <c r="EN63" i="7" s="1"/>
  <c r="J63" i="7"/>
  <c r="CN5" i="7"/>
  <c r="EH5" i="7"/>
  <c r="BY5" i="7"/>
  <c r="BZ5" i="7" s="1"/>
  <c r="CB5" i="7" s="1"/>
  <c r="EF5" i="7" s="1"/>
  <c r="BM5" i="7"/>
  <c r="EC5" i="7" s="1"/>
  <c r="BC5" i="7"/>
  <c r="BD5" i="7"/>
  <c r="BF5" i="7"/>
  <c r="AS5" i="7"/>
  <c r="AT5" i="7" s="1"/>
  <c r="AV5" i="7" s="1"/>
  <c r="AF5" i="7"/>
  <c r="AG5" i="7" s="1"/>
  <c r="AI5" i="7" s="1"/>
  <c r="U5" i="7"/>
  <c r="DS5" i="7"/>
  <c r="CS5" i="7"/>
  <c r="EI5" i="7" s="1"/>
  <c r="CI5" i="7"/>
  <c r="CE5" i="7"/>
  <c r="BU5" i="7"/>
  <c r="EE5" i="7" s="1"/>
  <c r="BI5" i="7"/>
  <c r="EB5" i="7"/>
  <c r="AY5" i="7"/>
  <c r="DZ5" i="7" s="1"/>
  <c r="AJ5" i="7"/>
  <c r="AO5" i="7"/>
  <c r="W5" i="7"/>
  <c r="AB5" i="7" s="1"/>
  <c r="Q5" i="7"/>
  <c r="DR5" i="7"/>
  <c r="N5" i="7"/>
  <c r="DQ5" i="7" s="1"/>
  <c r="EL5" i="7" s="1"/>
  <c r="EM5" i="7" s="1"/>
  <c r="EN5" i="7" s="1"/>
  <c r="I5" i="7"/>
  <c r="BY6" i="7"/>
  <c r="BZ6" i="7"/>
  <c r="CB6" i="7" s="1"/>
  <c r="CA6" i="7" s="1"/>
  <c r="BC6" i="7"/>
  <c r="BD6" i="7"/>
  <c r="BF6" i="7"/>
  <c r="AS6" i="7"/>
  <c r="AT6" i="7" s="1"/>
  <c r="AV6" i="7" s="1"/>
  <c r="AU6" i="7" s="1"/>
  <c r="AF6" i="7"/>
  <c r="AG6" i="7" s="1"/>
  <c r="AI6" i="7" s="1"/>
  <c r="CS6" i="7"/>
  <c r="EI6" i="7"/>
  <c r="CI6" i="7"/>
  <c r="CE6" i="7"/>
  <c r="BU6" i="7"/>
  <c r="EE6" i="7"/>
  <c r="BI6" i="7"/>
  <c r="EB6" i="7" s="1"/>
  <c r="AY6" i="7"/>
  <c r="DZ6" i="7"/>
  <c r="AJ6" i="7"/>
  <c r="AO6" i="7" s="1"/>
  <c r="W6" i="7"/>
  <c r="Y6" i="7" s="1"/>
  <c r="CV6" i="7" s="1"/>
  <c r="AB6" i="7"/>
  <c r="DU6" i="7" s="1"/>
  <c r="Q6" i="7"/>
  <c r="DR6" i="7" s="1"/>
  <c r="N6" i="7"/>
  <c r="DQ6" i="7"/>
  <c r="EL6" i="7"/>
  <c r="J6" i="7"/>
  <c r="CN7" i="7"/>
  <c r="EH7" i="7"/>
  <c r="BY7" i="7"/>
  <c r="BZ7" i="7" s="1"/>
  <c r="CB7" i="7" s="1"/>
  <c r="BM7" i="7"/>
  <c r="EC7" i="7"/>
  <c r="BC7" i="7"/>
  <c r="BD7" i="7" s="1"/>
  <c r="BF7" i="7" s="1"/>
  <c r="AS7" i="7"/>
  <c r="AT7" i="7" s="1"/>
  <c r="AV7" i="7" s="1"/>
  <c r="AF7" i="7"/>
  <c r="AG7" i="7" s="1"/>
  <c r="AI7" i="7" s="1"/>
  <c r="CS7" i="7"/>
  <c r="EI7" i="7"/>
  <c r="CI7" i="7"/>
  <c r="CE7" i="7"/>
  <c r="BU7" i="7"/>
  <c r="EE7" i="7"/>
  <c r="BI7" i="7"/>
  <c r="EB7" i="7" s="1"/>
  <c r="AY7" i="7"/>
  <c r="DZ7" i="7"/>
  <c r="AJ7" i="7"/>
  <c r="AO7" i="7" s="1"/>
  <c r="DX7" i="7" s="1"/>
  <c r="W7" i="7"/>
  <c r="AB7" i="7"/>
  <c r="Q7" i="7"/>
  <c r="DR7" i="7" s="1"/>
  <c r="N7" i="7"/>
  <c r="DQ7" i="7"/>
  <c r="EL7" i="7" s="1"/>
  <c r="EM7" i="7" s="1"/>
  <c r="EN7" i="7" s="1"/>
  <c r="J7" i="7"/>
  <c r="I7" i="7" s="1"/>
  <c r="I8" i="7"/>
  <c r="I9" i="7"/>
  <c r="I10" i="7"/>
  <c r="I11" i="7"/>
  <c r="I12" i="7"/>
  <c r="I13" i="7"/>
  <c r="I14" i="7"/>
  <c r="I15" i="7"/>
  <c r="I17" i="7"/>
  <c r="I18" i="7"/>
  <c r="I21" i="7"/>
  <c r="I23" i="7"/>
  <c r="I25" i="7"/>
  <c r="I29" i="7"/>
  <c r="I31" i="7"/>
  <c r="I33" i="7"/>
  <c r="I35" i="7"/>
  <c r="I37" i="7"/>
  <c r="I39" i="7"/>
  <c r="I41" i="7"/>
  <c r="I43" i="7"/>
  <c r="I45" i="7"/>
  <c r="I47" i="7"/>
  <c r="I49" i="7"/>
  <c r="I53" i="7"/>
  <c r="I55" i="7"/>
  <c r="I57" i="7"/>
  <c r="I59" i="7"/>
  <c r="I63" i="7"/>
  <c r="CR9" i="7"/>
  <c r="CR11" i="7"/>
  <c r="CR12" i="7"/>
  <c r="CR14" i="7"/>
  <c r="CR15" i="7"/>
  <c r="CR16" i="7"/>
  <c r="CR17" i="7"/>
  <c r="CR18" i="7"/>
  <c r="CR19" i="7"/>
  <c r="CR22" i="7"/>
  <c r="CR23" i="7"/>
  <c r="CR24" i="7"/>
  <c r="CR25" i="7"/>
  <c r="CR27" i="7"/>
  <c r="CR28" i="7"/>
  <c r="CR30" i="7"/>
  <c r="CR31" i="7"/>
  <c r="CR32" i="7"/>
  <c r="CR33" i="7"/>
  <c r="CR34" i="7"/>
  <c r="CR35" i="7"/>
  <c r="CR36" i="7"/>
  <c r="CR37" i="7"/>
  <c r="CR38" i="7"/>
  <c r="CR39" i="7"/>
  <c r="CR40" i="7"/>
  <c r="CR42" i="7"/>
  <c r="CR43" i="7"/>
  <c r="CR44" i="7"/>
  <c r="CR46" i="7"/>
  <c r="CR47" i="7"/>
  <c r="CR49" i="7"/>
  <c r="CR50" i="7"/>
  <c r="CR51" i="7"/>
  <c r="CR52" i="7"/>
  <c r="CR56" i="7"/>
  <c r="CR58" i="7"/>
  <c r="CR62" i="7"/>
  <c r="BT5" i="7"/>
  <c r="BT8" i="7"/>
  <c r="BT11" i="7"/>
  <c r="BT14" i="7"/>
  <c r="BT15" i="7"/>
  <c r="BT16" i="7"/>
  <c r="BT17" i="7"/>
  <c r="BT18" i="7"/>
  <c r="BT19" i="7"/>
  <c r="BT20" i="7"/>
  <c r="BT21" i="7"/>
  <c r="BT22" i="7"/>
  <c r="BT24" i="7"/>
  <c r="BT26" i="7"/>
  <c r="BT28" i="7"/>
  <c r="BT30" i="7"/>
  <c r="BT32" i="7"/>
  <c r="BT34" i="7"/>
  <c r="BT36" i="7"/>
  <c r="BT38" i="7"/>
  <c r="BT40" i="7"/>
  <c r="BT42" i="7"/>
  <c r="BT44" i="7"/>
  <c r="BT46" i="7"/>
  <c r="BT50" i="7"/>
  <c r="BT52" i="7"/>
  <c r="BT54" i="7"/>
  <c r="BT56" i="7"/>
  <c r="BT58" i="7"/>
  <c r="BT60" i="7"/>
  <c r="BT62" i="7"/>
  <c r="BT6" i="7"/>
  <c r="BH8" i="7"/>
  <c r="BH15" i="7"/>
  <c r="BH17" i="7"/>
  <c r="BH18" i="7"/>
  <c r="BH19" i="7"/>
  <c r="BH20" i="7"/>
  <c r="BH22" i="7"/>
  <c r="BH29" i="7"/>
  <c r="BH31" i="7"/>
  <c r="BH35" i="7"/>
  <c r="BH37" i="7"/>
  <c r="BH39" i="7"/>
  <c r="BH43" i="7"/>
  <c r="BH47" i="7"/>
  <c r="BH51" i="7"/>
  <c r="BH57" i="7"/>
  <c r="BH63" i="7"/>
  <c r="BH6" i="7"/>
  <c r="AK20" i="7"/>
  <c r="AK28" i="7"/>
  <c r="AK44" i="7"/>
  <c r="AX8" i="7"/>
  <c r="AX9" i="7"/>
  <c r="AX10" i="7"/>
  <c r="AX12" i="7"/>
  <c r="AX14" i="7"/>
  <c r="AX15" i="7"/>
  <c r="AX16" i="7"/>
  <c r="AX18" i="7"/>
  <c r="AX19" i="7"/>
  <c r="AX20" i="7"/>
  <c r="AX21" i="7"/>
  <c r="AX22" i="7"/>
  <c r="AX23" i="7"/>
  <c r="AX24" i="7"/>
  <c r="AX25" i="7"/>
  <c r="AX29" i="7"/>
  <c r="AX30" i="7"/>
  <c r="AX32" i="7"/>
  <c r="AX34" i="7"/>
  <c r="AX36" i="7"/>
  <c r="AX38" i="7"/>
  <c r="AX40" i="7"/>
  <c r="AX42" i="7"/>
  <c r="AX44" i="7"/>
  <c r="AX46" i="7"/>
  <c r="AX48" i="7"/>
  <c r="AX52" i="7"/>
  <c r="AX54" i="7"/>
  <c r="AX62" i="7"/>
  <c r="AX5" i="7"/>
  <c r="AN10" i="7"/>
  <c r="AN15" i="7"/>
  <c r="AN19" i="7"/>
  <c r="AN21" i="7"/>
  <c r="AN28" i="7"/>
  <c r="AN29" i="7"/>
  <c r="AN31" i="7"/>
  <c r="AN36" i="7"/>
  <c r="AN38" i="7"/>
  <c r="AN40" i="7"/>
  <c r="AN42" i="7"/>
  <c r="AN44" i="7"/>
  <c r="AN50" i="7"/>
  <c r="AN54" i="7"/>
  <c r="AN60" i="7"/>
  <c r="AN62" i="7"/>
  <c r="AA12" i="7"/>
  <c r="AA15" i="7"/>
  <c r="AA19" i="7"/>
  <c r="AA20" i="7"/>
  <c r="AA22" i="7"/>
  <c r="AA25" i="7"/>
  <c r="AA29" i="7"/>
  <c r="AA30" i="7"/>
  <c r="AA31" i="7"/>
  <c r="AA33" i="7"/>
  <c r="AA35" i="7"/>
  <c r="AA37" i="7"/>
  <c r="AA39" i="7"/>
  <c r="AA43" i="7"/>
  <c r="AA45" i="7"/>
  <c r="AA61" i="7"/>
  <c r="P8" i="7"/>
  <c r="P11" i="7"/>
  <c r="P12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5" i="7"/>
  <c r="P46" i="7"/>
  <c r="P47" i="7"/>
  <c r="P48" i="7"/>
  <c r="P49" i="7"/>
  <c r="P50" i="7"/>
  <c r="P51" i="7"/>
  <c r="P52" i="7"/>
  <c r="P53" i="7"/>
  <c r="P54" i="7"/>
  <c r="P55" i="7"/>
  <c r="P56" i="7"/>
  <c r="P58" i="7"/>
  <c r="P59" i="7"/>
  <c r="P60" i="7"/>
  <c r="P61" i="7"/>
  <c r="P62" i="7"/>
  <c r="P5" i="7"/>
  <c r="M10" i="7"/>
  <c r="M11" i="7"/>
  <c r="M12" i="7"/>
  <c r="M14" i="7"/>
  <c r="M15" i="7"/>
  <c r="M16" i="7"/>
  <c r="M17" i="7"/>
  <c r="M18" i="7"/>
  <c r="M20" i="7"/>
  <c r="M21" i="7"/>
  <c r="M22" i="7"/>
  <c r="M24" i="7"/>
  <c r="M26" i="7"/>
  <c r="M28" i="7"/>
  <c r="M29" i="7"/>
  <c r="M30" i="7"/>
  <c r="M31" i="7"/>
  <c r="M32" i="7"/>
  <c r="M33" i="7"/>
  <c r="M34" i="7"/>
  <c r="M36" i="7"/>
  <c r="M38" i="7"/>
  <c r="M39" i="7"/>
  <c r="M40" i="7"/>
  <c r="M42" i="7"/>
  <c r="M43" i="7"/>
  <c r="M44" i="7"/>
  <c r="M46" i="7"/>
  <c r="M48" i="7"/>
  <c r="M50" i="7"/>
  <c r="M52" i="7"/>
  <c r="M54" i="7"/>
  <c r="M56" i="7"/>
  <c r="M58" i="7"/>
  <c r="M60" i="7"/>
  <c r="M62" i="7"/>
  <c r="P6" i="7"/>
  <c r="I6" i="7"/>
  <c r="DW27" i="7"/>
  <c r="DY27" i="7"/>
  <c r="DV13" i="7"/>
  <c r="DV27" i="7"/>
  <c r="DW13" i="7"/>
  <c r="DY13" i="7"/>
  <c r="M63" i="7"/>
  <c r="M61" i="7"/>
  <c r="M59" i="7"/>
  <c r="M57" i="7"/>
  <c r="M55" i="7"/>
  <c r="M53" i="7"/>
  <c r="M49" i="7"/>
  <c r="M47" i="7"/>
  <c r="M6" i="7"/>
  <c r="P7" i="7"/>
  <c r="AA62" i="7"/>
  <c r="AA54" i="7"/>
  <c r="AA50" i="7"/>
  <c r="AA48" i="7"/>
  <c r="AA42" i="7"/>
  <c r="AA40" i="7"/>
  <c r="AA38" i="7"/>
  <c r="AN61" i="7"/>
  <c r="AN49" i="7"/>
  <c r="AN43" i="7"/>
  <c r="AN39" i="7"/>
  <c r="AN37" i="7"/>
  <c r="AN35" i="7"/>
  <c r="AN33" i="7"/>
  <c r="AX6" i="7"/>
  <c r="AX63" i="7"/>
  <c r="AX61" i="7"/>
  <c r="AX59" i="7"/>
  <c r="AX57" i="7"/>
  <c r="AX55" i="7"/>
  <c r="AX53" i="7"/>
  <c r="AX51" i="7"/>
  <c r="AX49" i="7"/>
  <c r="AX47" i="7"/>
  <c r="AX45" i="7"/>
  <c r="AX43" i="7"/>
  <c r="AX41" i="7"/>
  <c r="AX39" i="7"/>
  <c r="AX37" i="7"/>
  <c r="AX35" i="7"/>
  <c r="AX33" i="7"/>
  <c r="AX31" i="7"/>
  <c r="BH60" i="7"/>
  <c r="BH58" i="7"/>
  <c r="BH54" i="7"/>
  <c r="BH52" i="7"/>
  <c r="BH46" i="7"/>
  <c r="BH44" i="7"/>
  <c r="BH42" i="7"/>
  <c r="BH40" i="7"/>
  <c r="BH38" i="7"/>
  <c r="BH34" i="7"/>
  <c r="BH32" i="7"/>
  <c r="BH30" i="7"/>
  <c r="BH28" i="7"/>
  <c r="BH26" i="7"/>
  <c r="BH24" i="7"/>
  <c r="BH5" i="7"/>
  <c r="BT63" i="7"/>
  <c r="BT61" i="7"/>
  <c r="BT59" i="7"/>
  <c r="BT57" i="7"/>
  <c r="BT55" i="7"/>
  <c r="BT53" i="7"/>
  <c r="BT51" i="7"/>
  <c r="BT49" i="7"/>
  <c r="BT47" i="7"/>
  <c r="BT41" i="7"/>
  <c r="BT39" i="7"/>
  <c r="BT37" i="7"/>
  <c r="BT33" i="7"/>
  <c r="BT31" i="7"/>
  <c r="BT29" i="7"/>
  <c r="BT25" i="7"/>
  <c r="BT23" i="7"/>
  <c r="CR21" i="7"/>
  <c r="EG6" i="7"/>
  <c r="EG59" i="7"/>
  <c r="EG55" i="7"/>
  <c r="EG51" i="7"/>
  <c r="EG47" i="7"/>
  <c r="EG41" i="7"/>
  <c r="EG37" i="7"/>
  <c r="EG35" i="7"/>
  <c r="EG33" i="7"/>
  <c r="EG31" i="7"/>
  <c r="EG29" i="7"/>
  <c r="EG27" i="7"/>
  <c r="EG25" i="7"/>
  <c r="EG23" i="7"/>
  <c r="EG14" i="7"/>
  <c r="EG11" i="7"/>
  <c r="EG9" i="7"/>
  <c r="EG8" i="7"/>
  <c r="DK60" i="7"/>
  <c r="DL60" i="7" s="1"/>
  <c r="DK58" i="7"/>
  <c r="DL58" i="7"/>
  <c r="DK56" i="7"/>
  <c r="DL56" i="7" s="1"/>
  <c r="DK54" i="7"/>
  <c r="DL54" i="7"/>
  <c r="DK48" i="7"/>
  <c r="DL48" i="7" s="1"/>
  <c r="DK46" i="7"/>
  <c r="DL46" i="7"/>
  <c r="DK40" i="7"/>
  <c r="DL40" i="7" s="1"/>
  <c r="DK32" i="7"/>
  <c r="DL32" i="7" s="1"/>
  <c r="DK27" i="7"/>
  <c r="DL27" i="7" s="1"/>
  <c r="DK11" i="7"/>
  <c r="DL11" i="7" s="1"/>
  <c r="DK6" i="7"/>
  <c r="DL6" i="7" s="1"/>
  <c r="DS63" i="7"/>
  <c r="DS61" i="7"/>
  <c r="DS59" i="7"/>
  <c r="DS55" i="7"/>
  <c r="DS53" i="7"/>
  <c r="DS51" i="7"/>
  <c r="DS49" i="7"/>
  <c r="DS47" i="7"/>
  <c r="DS45" i="7"/>
  <c r="DS43" i="7"/>
  <c r="DS41" i="7"/>
  <c r="DS39" i="7"/>
  <c r="DS21" i="7"/>
  <c r="DS17" i="7"/>
  <c r="DS15" i="7"/>
  <c r="DK24" i="7"/>
  <c r="DM24" i="7" s="1"/>
  <c r="DK10" i="7"/>
  <c r="DL10" i="7"/>
  <c r="DK22" i="7"/>
  <c r="DL22" i="7" s="1"/>
  <c r="DK20" i="7"/>
  <c r="DL20" i="7"/>
  <c r="DK13" i="7"/>
  <c r="DL13" i="7" s="1"/>
  <c r="EG45" i="7"/>
  <c r="EG48" i="7"/>
  <c r="EG30" i="7"/>
  <c r="EG22" i="7"/>
  <c r="EG15" i="7"/>
  <c r="EG5" i="7"/>
  <c r="EG50" i="7"/>
  <c r="EG10" i="7"/>
  <c r="EG28" i="7"/>
  <c r="EG21" i="7"/>
  <c r="EG20" i="7"/>
  <c r="EG17" i="7"/>
  <c r="EG12" i="7"/>
  <c r="EF13" i="7"/>
  <c r="EF27" i="7"/>
  <c r="EF35" i="7"/>
  <c r="CA35" i="7"/>
  <c r="EG7" i="7"/>
  <c r="EG32" i="7"/>
  <c r="EG26" i="7"/>
  <c r="EG24" i="7"/>
  <c r="EG16" i="7"/>
  <c r="EG36" i="7"/>
  <c r="EG34" i="7"/>
  <c r="EG60" i="7"/>
  <c r="EG58" i="7"/>
  <c r="EG57" i="7"/>
  <c r="EG53" i="7"/>
  <c r="EG61" i="7"/>
  <c r="EG52" i="7"/>
  <c r="EG44" i="7"/>
  <c r="EG43" i="7"/>
  <c r="EG40" i="7"/>
  <c r="EG39" i="7"/>
  <c r="CR63" i="7"/>
  <c r="CR61" i="7"/>
  <c r="CR59" i="7"/>
  <c r="CR57" i="7"/>
  <c r="CR53" i="7"/>
  <c r="CR45" i="7"/>
  <c r="CR41" i="7"/>
  <c r="EG56" i="7"/>
  <c r="EG54" i="7"/>
  <c r="CA39" i="7"/>
  <c r="EF39" i="7"/>
  <c r="CA49" i="7"/>
  <c r="EF49" i="7"/>
  <c r="EG63" i="7"/>
  <c r="EG62" i="7"/>
  <c r="EG46" i="7"/>
  <c r="EG42" i="7"/>
  <c r="EG38" i="7"/>
  <c r="CA24" i="7"/>
  <c r="EF24" i="7"/>
  <c r="EF59" i="7"/>
  <c r="CA59" i="7"/>
  <c r="CA63" i="7"/>
  <c r="EF63" i="7"/>
  <c r="EF53" i="7"/>
  <c r="CA53" i="7"/>
  <c r="EF51" i="7"/>
  <c r="CA51" i="7"/>
  <c r="CA62" i="7"/>
  <c r="EF62" i="7"/>
  <c r="CA31" i="7"/>
  <c r="EF31" i="7"/>
  <c r="CA46" i="7"/>
  <c r="EF46" i="7"/>
  <c r="EF45" i="7"/>
  <c r="CA45" i="7"/>
  <c r="CA42" i="7"/>
  <c r="EF42" i="7"/>
  <c r="CA32" i="7"/>
  <c r="EF32" i="7"/>
  <c r="CA38" i="7"/>
  <c r="EF38" i="7"/>
  <c r="CA52" i="7"/>
  <c r="EF52" i="7"/>
  <c r="EF41" i="7"/>
  <c r="CA41" i="7"/>
  <c r="CA48" i="7"/>
  <c r="EF48" i="7"/>
  <c r="CA47" i="7"/>
  <c r="EF47" i="7"/>
  <c r="EF44" i="7"/>
  <c r="CA44" i="7"/>
  <c r="CA43" i="7"/>
  <c r="EF43" i="7"/>
  <c r="CA37" i="7"/>
  <c r="EF37" i="7"/>
  <c r="EF40" i="7"/>
  <c r="CA40" i="7"/>
  <c r="EF34" i="7"/>
  <c r="CA34" i="7"/>
  <c r="EF33" i="7"/>
  <c r="CA33" i="7"/>
  <c r="EF30" i="7"/>
  <c r="CA30" i="7"/>
  <c r="CA36" i="7"/>
  <c r="EF36" i="7"/>
  <c r="CA28" i="7"/>
  <c r="EF28" i="7"/>
  <c r="CA29" i="7"/>
  <c r="EF29" i="7"/>
  <c r="CA25" i="7"/>
  <c r="EF25" i="7"/>
  <c r="CA26" i="7"/>
  <c r="EF26" i="7"/>
  <c r="EF23" i="7"/>
  <c r="CA23" i="7"/>
  <c r="CA22" i="7"/>
  <c r="EF22" i="7"/>
  <c r="CA20" i="7"/>
  <c r="EF20" i="7"/>
  <c r="EF21" i="7"/>
  <c r="CA21" i="7"/>
  <c r="EF19" i="7"/>
  <c r="CA19" i="7"/>
  <c r="EF18" i="7"/>
  <c r="CA18" i="7"/>
  <c r="CA16" i="7"/>
  <c r="EF16" i="7"/>
  <c r="CA17" i="7"/>
  <c r="EF17" i="7"/>
  <c r="CA15" i="7"/>
  <c r="EF15" i="7"/>
  <c r="CA14" i="7"/>
  <c r="EF14" i="7"/>
  <c r="CA12" i="7"/>
  <c r="EF12" i="7"/>
  <c r="CA11" i="7"/>
  <c r="EF11" i="7"/>
  <c r="EF10" i="7"/>
  <c r="CA10" i="7"/>
  <c r="CA9" i="7"/>
  <c r="EF9" i="7"/>
  <c r="EF8" i="7"/>
  <c r="CA8" i="7"/>
  <c r="DK63" i="7"/>
  <c r="DL63" i="7"/>
  <c r="DK53" i="7"/>
  <c r="DL53" i="7" s="1"/>
  <c r="BT48" i="7"/>
  <c r="DK49" i="7"/>
  <c r="DL49" i="7" s="1"/>
  <c r="BT45" i="7"/>
  <c r="DK44" i="7"/>
  <c r="DL44" i="7"/>
  <c r="DK43" i="7"/>
  <c r="DL43" i="7" s="1"/>
  <c r="BT43" i="7"/>
  <c r="DK39" i="7"/>
  <c r="DM39" i="7" s="1"/>
  <c r="BT35" i="7"/>
  <c r="DK26" i="7"/>
  <c r="DL26" i="7"/>
  <c r="BH36" i="7"/>
  <c r="BH48" i="7"/>
  <c r="BH62" i="7"/>
  <c r="BH53" i="7"/>
  <c r="BH45" i="7"/>
  <c r="BH41" i="7"/>
  <c r="BH33" i="7"/>
  <c r="BH23" i="7"/>
  <c r="BH16" i="7"/>
  <c r="BH14" i="7"/>
  <c r="BH12" i="7"/>
  <c r="BH10" i="7"/>
  <c r="EA13" i="7"/>
  <c r="BH59" i="7"/>
  <c r="BH50" i="7"/>
  <c r="BE41" i="7"/>
  <c r="BE33" i="7"/>
  <c r="BH25" i="7"/>
  <c r="BH21" i="7"/>
  <c r="EA11" i="7"/>
  <c r="AX60" i="7"/>
  <c r="AX58" i="7"/>
  <c r="AX17" i="7"/>
  <c r="AX11" i="7"/>
  <c r="AX7" i="7"/>
  <c r="AX50" i="7"/>
  <c r="AU58" i="7"/>
  <c r="AX56" i="7"/>
  <c r="DY46" i="7"/>
  <c r="DY49" i="7"/>
  <c r="DY48" i="7"/>
  <c r="AU44" i="7"/>
  <c r="DY43" i="7"/>
  <c r="DY39" i="7"/>
  <c r="DY42" i="7"/>
  <c r="DY37" i="7"/>
  <c r="AU34" i="7"/>
  <c r="AU35" i="7"/>
  <c r="DY30" i="7"/>
  <c r="AX28" i="7"/>
  <c r="AU26" i="7"/>
  <c r="AX26" i="7"/>
  <c r="AU25" i="7"/>
  <c r="AU22" i="7"/>
  <c r="DY14" i="7"/>
  <c r="AN53" i="7"/>
  <c r="AN30" i="7"/>
  <c r="AN12" i="7"/>
  <c r="DW62" i="7"/>
  <c r="AK62" i="7"/>
  <c r="DV62" i="7"/>
  <c r="AH62" i="7"/>
  <c r="DW61" i="7"/>
  <c r="AK61" i="7"/>
  <c r="AK60" i="7"/>
  <c r="DW60" i="7"/>
  <c r="AK58" i="7"/>
  <c r="DW58" i="7"/>
  <c r="DV58" i="7"/>
  <c r="AH58" i="7"/>
  <c r="AK53" i="7"/>
  <c r="DW53" i="7"/>
  <c r="AH53" i="7"/>
  <c r="DV53" i="7"/>
  <c r="DW52" i="7"/>
  <c r="AK52" i="7"/>
  <c r="AK51" i="7"/>
  <c r="DW51" i="7"/>
  <c r="AH51" i="7"/>
  <c r="DV51" i="7"/>
  <c r="DW54" i="7"/>
  <c r="AK54" i="7"/>
  <c r="DW50" i="7"/>
  <c r="AK50" i="7"/>
  <c r="DW49" i="7"/>
  <c r="AK49" i="7"/>
  <c r="AK48" i="7"/>
  <c r="AK47" i="7"/>
  <c r="DW47" i="7"/>
  <c r="DV47" i="7"/>
  <c r="AH47" i="7"/>
  <c r="DV46" i="7"/>
  <c r="AH46" i="7"/>
  <c r="DW45" i="7"/>
  <c r="AK45" i="7"/>
  <c r="DV44" i="7"/>
  <c r="AH44" i="7"/>
  <c r="AH43" i="7"/>
  <c r="DV43" i="7"/>
  <c r="DW42" i="7"/>
  <c r="AK42" i="7"/>
  <c r="AH42" i="7"/>
  <c r="DV42" i="7"/>
  <c r="DW41" i="7"/>
  <c r="AK41" i="7"/>
  <c r="DV41" i="7"/>
  <c r="AH41" i="7"/>
  <c r="AN41" i="7"/>
  <c r="DV40" i="7"/>
  <c r="AH40" i="7"/>
  <c r="DW39" i="7"/>
  <c r="AK39" i="7"/>
  <c r="AH39" i="7"/>
  <c r="DV39" i="7"/>
  <c r="DV38" i="7"/>
  <c r="AH38" i="7"/>
  <c r="DV37" i="7"/>
  <c r="AH37" i="7"/>
  <c r="DV36" i="7"/>
  <c r="AH36" i="7"/>
  <c r="AH35" i="7"/>
  <c r="DV35" i="7"/>
  <c r="AH34" i="7"/>
  <c r="DV34" i="7"/>
  <c r="DV33" i="7"/>
  <c r="AH33" i="7"/>
  <c r="AH32" i="7"/>
  <c r="DV32" i="7"/>
  <c r="DV31" i="7"/>
  <c r="AH31" i="7"/>
  <c r="DV30" i="7"/>
  <c r="AH30" i="7"/>
  <c r="AK30" i="7"/>
  <c r="AH29" i="7"/>
  <c r="DV29" i="7"/>
  <c r="AK29" i="7"/>
  <c r="DW29" i="7"/>
  <c r="AH28" i="7"/>
  <c r="DV28" i="7"/>
  <c r="DV26" i="7"/>
  <c r="AH26" i="7"/>
  <c r="DW26" i="7"/>
  <c r="AK26" i="7"/>
  <c r="AH25" i="7"/>
  <c r="DV25" i="7"/>
  <c r="DW25" i="7"/>
  <c r="AK25" i="7"/>
  <c r="AN25" i="7"/>
  <c r="AK24" i="7"/>
  <c r="DW24" i="7"/>
  <c r="DV24" i="7"/>
  <c r="AH24" i="7"/>
  <c r="DV23" i="7"/>
  <c r="AH23" i="7"/>
  <c r="DW23" i="7"/>
  <c r="AK23" i="7"/>
  <c r="DV22" i="7"/>
  <c r="AH22" i="7"/>
  <c r="DV21" i="7"/>
  <c r="AH21" i="7"/>
  <c r="DV20" i="7"/>
  <c r="AH20" i="7"/>
  <c r="DW19" i="7"/>
  <c r="AK19" i="7"/>
  <c r="DV19" i="7"/>
  <c r="AH19" i="7"/>
  <c r="DV18" i="7"/>
  <c r="AH18" i="7"/>
  <c r="AH17" i="7"/>
  <c r="DV17" i="7"/>
  <c r="DV16" i="7"/>
  <c r="AH16" i="7"/>
  <c r="AH15" i="7"/>
  <c r="DV15" i="7"/>
  <c r="DV14" i="7"/>
  <c r="AH14" i="7"/>
  <c r="AK12" i="7"/>
  <c r="DW12" i="7"/>
  <c r="AH12" i="7"/>
  <c r="DV12" i="7"/>
  <c r="AH11" i="7"/>
  <c r="DV11" i="7"/>
  <c r="DV10" i="7"/>
  <c r="AH10" i="7"/>
  <c r="DW10" i="7"/>
  <c r="AK10" i="7"/>
  <c r="AH9" i="7"/>
  <c r="DV9" i="7"/>
  <c r="AK8" i="7"/>
  <c r="DW8" i="7"/>
  <c r="AH8" i="7"/>
  <c r="DV8" i="7"/>
  <c r="DY16" i="7"/>
  <c r="AU12" i="7"/>
  <c r="DY12" i="7"/>
  <c r="AU8" i="7"/>
  <c r="DY8" i="7"/>
  <c r="AA49" i="7"/>
  <c r="M5" i="7"/>
  <c r="DS57" i="7"/>
  <c r="AA53" i="7"/>
  <c r="DK38" i="7"/>
  <c r="DL38" i="7" s="1"/>
  <c r="DS37" i="7"/>
  <c r="AA36" i="7"/>
  <c r="DS35" i="7"/>
  <c r="DS33" i="7"/>
  <c r="EN33" i="7" s="1"/>
  <c r="EO33" i="7" s="1"/>
  <c r="EP33" i="7" s="1"/>
  <c r="EQ33" i="7" s="1"/>
  <c r="ER33" i="7" s="1"/>
  <c r="ES33" i="7" s="1"/>
  <c r="ET33" i="7" s="1"/>
  <c r="EU33" i="7" s="1"/>
  <c r="EV33" i="7" s="1"/>
  <c r="EW33" i="7" s="1"/>
  <c r="EX33" i="7" s="1"/>
  <c r="EY33" i="7" s="1"/>
  <c r="EZ33" i="7" s="1"/>
  <c r="FA33" i="7" s="1"/>
  <c r="FB33" i="7" s="1"/>
  <c r="FC33" i="7" s="1"/>
  <c r="FD33" i="7" s="1"/>
  <c r="DS31" i="7"/>
  <c r="EN29" i="7"/>
  <c r="EO29" i="7" s="1"/>
  <c r="EP29" i="7" s="1"/>
  <c r="EQ29" i="7" s="1"/>
  <c r="ER29" i="7" s="1"/>
  <c r="ES29" i="7" s="1"/>
  <c r="DK25" i="7"/>
  <c r="DL25" i="7" s="1"/>
  <c r="M51" i="7"/>
  <c r="M45" i="7"/>
  <c r="M41" i="7"/>
  <c r="M37" i="7"/>
  <c r="M35" i="7"/>
  <c r="M25" i="7"/>
  <c r="M23" i="7"/>
  <c r="M19" i="7"/>
  <c r="M8" i="7"/>
  <c r="P63" i="7"/>
  <c r="DT62" i="7"/>
  <c r="X62" i="7"/>
  <c r="CV62" i="7"/>
  <c r="DT61" i="7"/>
  <c r="X61" i="7"/>
  <c r="DT59" i="7"/>
  <c r="X59" i="7"/>
  <c r="DT58" i="7"/>
  <c r="X58" i="7"/>
  <c r="P57" i="7"/>
  <c r="DT56" i="7"/>
  <c r="X54" i="7"/>
  <c r="DT54" i="7"/>
  <c r="CV54" i="7"/>
  <c r="CV53" i="7"/>
  <c r="X53" i="7"/>
  <c r="DT53" i="7"/>
  <c r="EM53" i="7"/>
  <c r="EN53" i="7"/>
  <c r="DT52" i="7"/>
  <c r="X52" i="7"/>
  <c r="EM52" i="7"/>
  <c r="EN52" i="7"/>
  <c r="EO52" i="7" s="1"/>
  <c r="X51" i="7"/>
  <c r="DT51" i="7"/>
  <c r="EM51" i="7"/>
  <c r="EN51" i="7" s="1"/>
  <c r="EO51" i="7" s="1"/>
  <c r="DT48" i="7"/>
  <c r="X48" i="7"/>
  <c r="X47" i="7"/>
  <c r="DT47" i="7"/>
  <c r="DT46" i="7"/>
  <c r="X46" i="7"/>
  <c r="DT45" i="7"/>
  <c r="X45" i="7"/>
  <c r="P44" i="7"/>
  <c r="DT42" i="7"/>
  <c r="X42" i="7"/>
  <c r="CV42" i="7"/>
  <c r="EM42" i="7"/>
  <c r="EN42" i="7"/>
  <c r="EO42" i="7"/>
  <c r="EP42" i="7" s="1"/>
  <c r="EQ42" i="7" s="1"/>
  <c r="ER42" i="7" s="1"/>
  <c r="ES42" i="7" s="1"/>
  <c r="ET42" i="7" s="1"/>
  <c r="EU42" i="7" s="1"/>
  <c r="EV42" i="7" s="1"/>
  <c r="EW42" i="7" s="1"/>
  <c r="EX42" i="7" s="1"/>
  <c r="EY42" i="7" s="1"/>
  <c r="EZ42" i="7" s="1"/>
  <c r="FA42" i="7" s="1"/>
  <c r="FB42" i="7" s="1"/>
  <c r="FC42" i="7" s="1"/>
  <c r="FD42" i="7" s="1"/>
  <c r="X41" i="7"/>
  <c r="DT41" i="7"/>
  <c r="CV41" i="7"/>
  <c r="AA41" i="7"/>
  <c r="DT39" i="7"/>
  <c r="X39" i="7"/>
  <c r="EM36" i="7"/>
  <c r="EN36" i="7"/>
  <c r="DT33" i="7"/>
  <c r="X33" i="7"/>
  <c r="EM33" i="7"/>
  <c r="X29" i="7"/>
  <c r="DT29" i="7"/>
  <c r="ET29" i="7"/>
  <c r="EU29" i="7" s="1"/>
  <c r="EV29" i="7" s="1"/>
  <c r="EW29" i="7" s="1"/>
  <c r="EX29" i="7" s="1"/>
  <c r="EY29" i="7" s="1"/>
  <c r="EZ29" i="7" s="1"/>
  <c r="FA29" i="7" s="1"/>
  <c r="FB29" i="7" s="1"/>
  <c r="FC29" i="7" s="1"/>
  <c r="FD29" i="7" s="1"/>
  <c r="CV29" i="7"/>
  <c r="DT28" i="7"/>
  <c r="X28" i="7"/>
  <c r="DT26" i="7"/>
  <c r="X26" i="7"/>
  <c r="X25" i="7"/>
  <c r="DT25" i="7"/>
  <c r="CV25" i="7"/>
  <c r="EM25" i="7"/>
  <c r="EN25" i="7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DT24" i="7"/>
  <c r="X24" i="7"/>
  <c r="X23" i="7"/>
  <c r="DT23" i="7"/>
  <c r="DT22" i="7"/>
  <c r="X22" i="7"/>
  <c r="DT21" i="7"/>
  <c r="X21" i="7"/>
  <c r="X19" i="7"/>
  <c r="DT19" i="7"/>
  <c r="CV19" i="7"/>
  <c r="EM18" i="7"/>
  <c r="EN18" i="7" s="1"/>
  <c r="EM16" i="7"/>
  <c r="EN16" i="7"/>
  <c r="DT15" i="7"/>
  <c r="X15" i="7"/>
  <c r="EM14" i="7"/>
  <c r="EN14" i="7"/>
  <c r="CV12" i="7"/>
  <c r="DT12" i="7"/>
  <c r="X12" i="7"/>
  <c r="EM12" i="7"/>
  <c r="EN12" i="7"/>
  <c r="EO12" i="7"/>
  <c r="EP12" i="7" s="1"/>
  <c r="EQ12" i="7" s="1"/>
  <c r="ER12" i="7" s="1"/>
  <c r="ES12" i="7" s="1"/>
  <c r="ET12" i="7" s="1"/>
  <c r="EU12" i="7" s="1"/>
  <c r="EV12" i="7" s="1"/>
  <c r="EW12" i="7" s="1"/>
  <c r="EX12" i="7" s="1"/>
  <c r="EY12" i="7" s="1"/>
  <c r="EZ12" i="7" s="1"/>
  <c r="FA12" i="7" s="1"/>
  <c r="FB12" i="7" s="1"/>
  <c r="FC12" i="7" s="1"/>
  <c r="FD12" i="7" s="1"/>
  <c r="EM11" i="7"/>
  <c r="EN11" i="7" s="1"/>
  <c r="X8" i="7"/>
  <c r="DT8" i="7"/>
  <c r="AA6" i="7"/>
  <c r="EM22" i="7"/>
  <c r="EN22" i="7" s="1"/>
  <c r="EO22" i="7" s="1"/>
  <c r="EP22" i="7" s="1"/>
  <c r="EQ22" i="7" s="1"/>
  <c r="M7" i="7"/>
  <c r="P10" i="7"/>
  <c r="EM9" i="7"/>
  <c r="EN9" i="7"/>
  <c r="EM40" i="7"/>
  <c r="EN40" i="7" s="1"/>
  <c r="EN45" i="7"/>
  <c r="EO45" i="7"/>
  <c r="EP45" i="7" s="1"/>
  <c r="EM44" i="7"/>
  <c r="EN44" i="7" s="1"/>
  <c r="EM41" i="7"/>
  <c r="EN41" i="7"/>
  <c r="EO41" i="7"/>
  <c r="EP41" i="7"/>
  <c r="EQ41" i="7" s="1"/>
  <c r="ER41" i="7" s="1"/>
  <c r="ES41" i="7" s="1"/>
  <c r="ET41" i="7" s="1"/>
  <c r="EU41" i="7" s="1"/>
  <c r="EV41" i="7" s="1"/>
  <c r="EW41" i="7" s="1"/>
  <c r="EX41" i="7" s="1"/>
  <c r="EY41" i="7" s="1"/>
  <c r="EZ41" i="7" s="1"/>
  <c r="FA41" i="7" s="1"/>
  <c r="FB41" i="7" s="1"/>
  <c r="FC41" i="7" s="1"/>
  <c r="FD41" i="7" s="1"/>
  <c r="EM30" i="7"/>
  <c r="EN30" i="7" s="1"/>
  <c r="EM28" i="7"/>
  <c r="EN28" i="7"/>
  <c r="EO28" i="7"/>
  <c r="EM23" i="7"/>
  <c r="EN23" i="7" s="1"/>
  <c r="EO23" i="7"/>
  <c r="EM20" i="7"/>
  <c r="EN20" i="7"/>
  <c r="EM15" i="7"/>
  <c r="EN15" i="7"/>
  <c r="EO15" i="7"/>
  <c r="EP15" i="7" s="1"/>
  <c r="EQ15" i="7" s="1"/>
  <c r="EM13" i="7"/>
  <c r="EN13" i="7" s="1"/>
  <c r="EO13" i="7"/>
  <c r="EP13" i="7" s="1"/>
  <c r="EQ13" i="7" s="1"/>
  <c r="ER13" i="7" s="1"/>
  <c r="ES13" i="7" s="1"/>
  <c r="ET13" i="7"/>
  <c r="EU13" i="7" s="1"/>
  <c r="EV13" i="7" s="1"/>
  <c r="EW13" i="7" s="1"/>
  <c r="EX13" i="7" s="1"/>
  <c r="EY13" i="7" s="1"/>
  <c r="EZ13" i="7" s="1"/>
  <c r="FA13" i="7" s="1"/>
  <c r="FB13" i="7" s="1"/>
  <c r="FC13" i="7" s="1"/>
  <c r="FD13" i="7" s="1"/>
  <c r="EM54" i="7"/>
  <c r="EN54" i="7" s="1"/>
  <c r="EO54" i="7" s="1"/>
  <c r="EP54" i="7" s="1"/>
  <c r="EM19" i="7"/>
  <c r="EN19" i="7" s="1"/>
  <c r="EO19" i="7" s="1"/>
  <c r="EP19" i="7"/>
  <c r="EQ19" i="7" s="1"/>
  <c r="ER19" i="7" s="1"/>
  <c r="ES19" i="7" s="1"/>
  <c r="ET19" i="7" s="1"/>
  <c r="EU19" i="7" s="1"/>
  <c r="EV19" i="7" s="1"/>
  <c r="EW19" i="7" s="1"/>
  <c r="EX19" i="7" s="1"/>
  <c r="EY19" i="7" s="1"/>
  <c r="EZ19" i="7" s="1"/>
  <c r="FA19" i="7" s="1"/>
  <c r="FB19" i="7" s="1"/>
  <c r="FC19" i="7" s="1"/>
  <c r="FD19" i="7" s="1"/>
  <c r="EN55" i="7"/>
  <c r="EM47" i="7"/>
  <c r="EN47" i="7" s="1"/>
  <c r="EO47" i="7" s="1"/>
  <c r="EM37" i="7"/>
  <c r="EN37" i="7"/>
  <c r="EM31" i="7"/>
  <c r="EN31" i="7"/>
  <c r="EM60" i="7"/>
  <c r="EN60" i="7"/>
  <c r="EM35" i="7"/>
  <c r="EN35" i="7" s="1"/>
  <c r="EM62" i="7"/>
  <c r="EN62" i="7" s="1"/>
  <c r="EO62" i="7" s="1"/>
  <c r="EP62" i="7" s="1"/>
  <c r="EQ62" i="7" s="1"/>
  <c r="ER62" i="7" s="1"/>
  <c r="ES62" i="7" s="1"/>
  <c r="ET62" i="7" s="1"/>
  <c r="EU62" i="7" s="1"/>
  <c r="EV62" i="7" s="1"/>
  <c r="EW62" i="7" s="1"/>
  <c r="EX62" i="7" s="1"/>
  <c r="EY62" i="7" s="1"/>
  <c r="EZ62" i="7" s="1"/>
  <c r="FA62" i="7" s="1"/>
  <c r="FB62" i="7" s="1"/>
  <c r="FC62" i="7" s="1"/>
  <c r="FD62" i="7" s="1"/>
  <c r="EM56" i="7"/>
  <c r="EN56" i="7" s="1"/>
  <c r="EO56" i="7" s="1"/>
  <c r="EP56" i="7" s="1"/>
  <c r="EM49" i="7"/>
  <c r="EN49" i="7"/>
  <c r="EM48" i="7"/>
  <c r="EN48" i="7" s="1"/>
  <c r="EO48" i="7" s="1"/>
  <c r="EP48" i="7" s="1"/>
  <c r="EM39" i="7"/>
  <c r="EN39" i="7" s="1"/>
  <c r="EO39" i="7" s="1"/>
  <c r="EP39" i="7" s="1"/>
  <c r="EQ39" i="7" s="1"/>
  <c r="ER39" i="7" s="1"/>
  <c r="ES39" i="7" s="1"/>
  <c r="ET39" i="7" s="1"/>
  <c r="EU39" i="7" s="1"/>
  <c r="EV39" i="7" s="1"/>
  <c r="EW39" i="7" s="1"/>
  <c r="EX39" i="7" s="1"/>
  <c r="EY39" i="7" s="1"/>
  <c r="EZ39" i="7" s="1"/>
  <c r="FA39" i="7" s="1"/>
  <c r="FB39" i="7" s="1"/>
  <c r="FC39" i="7" s="1"/>
  <c r="FD39" i="7" s="1"/>
  <c r="EM38" i="7"/>
  <c r="EN38" i="7"/>
  <c r="EM34" i="7"/>
  <c r="EN34" i="7"/>
  <c r="EM32" i="7"/>
  <c r="EN32" i="7" s="1"/>
  <c r="EM26" i="7"/>
  <c r="EN26" i="7"/>
  <c r="EO26" i="7" s="1"/>
  <c r="EM24" i="7"/>
  <c r="EN24" i="7" s="1"/>
  <c r="EO24" i="7" s="1"/>
  <c r="EM21" i="7"/>
  <c r="EN21" i="7"/>
  <c r="EO21" i="7" s="1"/>
  <c r="EM17" i="7"/>
  <c r="EN17" i="7" s="1"/>
  <c r="EM10" i="7"/>
  <c r="EN10" i="7" s="1"/>
  <c r="M9" i="7"/>
  <c r="P9" i="7"/>
  <c r="EO53" i="7"/>
  <c r="EP53" i="7" s="1"/>
  <c r="EQ53" i="7" s="1"/>
  <c r="ER53" i="7" s="1"/>
  <c r="ES53" i="7" s="1"/>
  <c r="DY62" i="7"/>
  <c r="AU62" i="7"/>
  <c r="DY52" i="7"/>
  <c r="AU52" i="7"/>
  <c r="AU47" i="7"/>
  <c r="DY47" i="7"/>
  <c r="DY41" i="7"/>
  <c r="AU41" i="7"/>
  <c r="DY38" i="7"/>
  <c r="AU38" i="7"/>
  <c r="DY33" i="7"/>
  <c r="AU33" i="7"/>
  <c r="DY31" i="7"/>
  <c r="AU31" i="7"/>
  <c r="AU28" i="7"/>
  <c r="DY28" i="7"/>
  <c r="AU23" i="7"/>
  <c r="DY23" i="7"/>
  <c r="AU20" i="7"/>
  <c r="DY20" i="7"/>
  <c r="DY18" i="7"/>
  <c r="AU18" i="7"/>
  <c r="DY15" i="7"/>
  <c r="AU15" i="7"/>
  <c r="AU9" i="7"/>
  <c r="DY9" i="7"/>
  <c r="AU50" i="7"/>
  <c r="DY50" i="7"/>
  <c r="DY45" i="7"/>
  <c r="AU45" i="7"/>
  <c r="DY40" i="7"/>
  <c r="AU40" i="7"/>
  <c r="DY36" i="7"/>
  <c r="AU36" i="7"/>
  <c r="DY32" i="7"/>
  <c r="AU32" i="7"/>
  <c r="AU29" i="7"/>
  <c r="DY29" i="7"/>
  <c r="DY24" i="7"/>
  <c r="AU24" i="7"/>
  <c r="AU21" i="7"/>
  <c r="DY21" i="7"/>
  <c r="DY19" i="7"/>
  <c r="AU19" i="7"/>
  <c r="DY17" i="7"/>
  <c r="AU17" i="7"/>
  <c r="AU10" i="7"/>
  <c r="DY10" i="7"/>
  <c r="DY11" i="7"/>
  <c r="AU11" i="7"/>
  <c r="DK7" i="7"/>
  <c r="DL7" i="7" s="1"/>
  <c r="DK8" i="7"/>
  <c r="DL8" i="7" s="1"/>
  <c r="DK14" i="7"/>
  <c r="DL14" i="7" s="1"/>
  <c r="DK18" i="7"/>
  <c r="DL18" i="7" s="1"/>
  <c r="DK30" i="7"/>
  <c r="DL30" i="7" s="1"/>
  <c r="DK36" i="7"/>
  <c r="DL36" i="7" s="1"/>
  <c r="DK42" i="7"/>
  <c r="DM42" i="7" s="1"/>
  <c r="DK52" i="7"/>
  <c r="DL52" i="7" s="1"/>
  <c r="CU41" i="7"/>
  <c r="CU42" i="7"/>
  <c r="DK31" i="7"/>
  <c r="DM31" i="7" s="1"/>
  <c r="DK37" i="7"/>
  <c r="DL37" i="7" s="1"/>
  <c r="DK45" i="7"/>
  <c r="DL45" i="7" s="1"/>
  <c r="DK19" i="7"/>
  <c r="DL19" i="7" s="1"/>
  <c r="DK28" i="7"/>
  <c r="DL28" i="7" s="1"/>
  <c r="DK29" i="7"/>
  <c r="DL29" i="7" s="1"/>
  <c r="DK9" i="7"/>
  <c r="DL9" i="7" s="1"/>
  <c r="DK34" i="7"/>
  <c r="DL34" i="7" s="1"/>
  <c r="DK62" i="7"/>
  <c r="DL62" i="7" s="1"/>
  <c r="DK59" i="7"/>
  <c r="DL59" i="7" s="1"/>
  <c r="DK41" i="7"/>
  <c r="DL41" i="7" s="1"/>
  <c r="DK17" i="7"/>
  <c r="DL17" i="7" s="1"/>
  <c r="DK33" i="7"/>
  <c r="DL33" i="7" s="1"/>
  <c r="BE38" i="7"/>
  <c r="EA38" i="7"/>
  <c r="CU38" i="7"/>
  <c r="BE54" i="7"/>
  <c r="EA54" i="7"/>
  <c r="EA30" i="7"/>
  <c r="CU30" i="7"/>
  <c r="EA62" i="7"/>
  <c r="BE62" i="7"/>
  <c r="BE35" i="7"/>
  <c r="EA35" i="7"/>
  <c r="EA34" i="7"/>
  <c r="BE34" i="7"/>
  <c r="CU34" i="7"/>
  <c r="BE31" i="7"/>
  <c r="EA31" i="7"/>
  <c r="CU31" i="7"/>
  <c r="BE20" i="7"/>
  <c r="CU20" i="7"/>
  <c r="EA20" i="7"/>
  <c r="EA17" i="7"/>
  <c r="BE17" i="7"/>
  <c r="CU17" i="7"/>
  <c r="EA16" i="7"/>
  <c r="CU16" i="7"/>
  <c r="EA8" i="7"/>
  <c r="BE8" i="7"/>
  <c r="CU8" i="7"/>
  <c r="BE14" i="7"/>
  <c r="CU14" i="7"/>
  <c r="EA14" i="7"/>
  <c r="BE60" i="7"/>
  <c r="EA60" i="7"/>
  <c r="EA53" i="7"/>
  <c r="BE53" i="7"/>
  <c r="BE52" i="7"/>
  <c r="EA52" i="7"/>
  <c r="EA49" i="7"/>
  <c r="BE49" i="7"/>
  <c r="BE47" i="7"/>
  <c r="EA47" i="7"/>
  <c r="EA45" i="7"/>
  <c r="BE45" i="7"/>
  <c r="CU45" i="7"/>
  <c r="BE44" i="7"/>
  <c r="CU44" i="7"/>
  <c r="EA44" i="7"/>
  <c r="EA39" i="7"/>
  <c r="BE39" i="7"/>
  <c r="EA36" i="7"/>
  <c r="BE36" i="7"/>
  <c r="CU36" i="7"/>
  <c r="BE29" i="7"/>
  <c r="EA29" i="7"/>
  <c r="CU29" i="7"/>
  <c r="CX29" i="7" s="1"/>
  <c r="BE28" i="7"/>
  <c r="EA28" i="7"/>
  <c r="CU28" i="7"/>
  <c r="EA26" i="7"/>
  <c r="BE26" i="7"/>
  <c r="CU26" i="7"/>
  <c r="EA25" i="7"/>
  <c r="CU25" i="7"/>
  <c r="CX25" i="7"/>
  <c r="BE25" i="7"/>
  <c r="BE24" i="7"/>
  <c r="EA24" i="7"/>
  <c r="CU24" i="7"/>
  <c r="EA23" i="7"/>
  <c r="BE23" i="7"/>
  <c r="CU23" i="7"/>
  <c r="BE22" i="7"/>
  <c r="EA22" i="7"/>
  <c r="CU22" i="7"/>
  <c r="BE18" i="7"/>
  <c r="CU18" i="7"/>
  <c r="EA18" i="7"/>
  <c r="BE12" i="7"/>
  <c r="EA12" i="7"/>
  <c r="CU12" i="7"/>
  <c r="CX12" i="7" s="1"/>
  <c r="BE48" i="7"/>
  <c r="EA58" i="7"/>
  <c r="BH56" i="7"/>
  <c r="BH61" i="7"/>
  <c r="BH55" i="7"/>
  <c r="BH49" i="7"/>
  <c r="EN27" i="7"/>
  <c r="EO27" i="7" s="1"/>
  <c r="EP27" i="7" s="1"/>
  <c r="EQ27" i="7" s="1"/>
  <c r="ER27" i="7" s="1"/>
  <c r="ES27" i="7" s="1"/>
  <c r="ET27" i="7" s="1"/>
  <c r="EU27" i="7" s="1"/>
  <c r="EV27" i="7" s="1"/>
  <c r="EW27" i="7" s="1"/>
  <c r="EX27" i="7" s="1"/>
  <c r="EY27" i="7" s="1"/>
  <c r="EZ27" i="7" s="1"/>
  <c r="FA27" i="7" s="1"/>
  <c r="FB27" i="7" s="1"/>
  <c r="FC27" i="7" s="1"/>
  <c r="FD27" i="7" s="1"/>
  <c r="EB11" i="7"/>
  <c r="BH11" i="7"/>
  <c r="EE9" i="7"/>
  <c r="BT9" i="7"/>
  <c r="BH9" i="7"/>
  <c r="BH7" i="7"/>
  <c r="BT12" i="7"/>
  <c r="BT10" i="7"/>
  <c r="BT7" i="7"/>
  <c r="CR60" i="7"/>
  <c r="DK50" i="7"/>
  <c r="DL50" i="7" s="1"/>
  <c r="DK47" i="7"/>
  <c r="DL47" i="7"/>
  <c r="CR26" i="7"/>
  <c r="DK23" i="7"/>
  <c r="DL23" i="7" s="1"/>
  <c r="DK21" i="7"/>
  <c r="DL21" i="7" s="1"/>
  <c r="CR20" i="7"/>
  <c r="DK16" i="7"/>
  <c r="DL16" i="7"/>
  <c r="DK12" i="7"/>
  <c r="DL12" i="7"/>
  <c r="CR10" i="7"/>
  <c r="CR7" i="7"/>
  <c r="CX41" i="7"/>
  <c r="BE55" i="7"/>
  <c r="BE51" i="7"/>
  <c r="CU51" i="7"/>
  <c r="EA43" i="7"/>
  <c r="CU43" i="7"/>
  <c r="CX43" i="7" s="1"/>
  <c r="EA32" i="7"/>
  <c r="CU32" i="7"/>
  <c r="EA21" i="7"/>
  <c r="CU21" i="7"/>
  <c r="BE15" i="7"/>
  <c r="CU15" i="7"/>
  <c r="EA10" i="7"/>
  <c r="CU10" i="7"/>
  <c r="CU19" i="7"/>
  <c r="CX19" i="7"/>
  <c r="CU33" i="7"/>
  <c r="CU58" i="7"/>
  <c r="BE16" i="7"/>
  <c r="BE19" i="7"/>
  <c r="BE30" i="7"/>
  <c r="BE42" i="7"/>
  <c r="EA27" i="7"/>
  <c r="BE63" i="7"/>
  <c r="CU63" i="7"/>
  <c r="BE46" i="7"/>
  <c r="CU46" i="7"/>
  <c r="BE40" i="7"/>
  <c r="CU40" i="7"/>
  <c r="EA37" i="7"/>
  <c r="CU37" i="7"/>
  <c r="BE11" i="7"/>
  <c r="CU11" i="7"/>
  <c r="BE9" i="7"/>
  <c r="CU9" i="7"/>
  <c r="CX42" i="7"/>
  <c r="CU52" i="7"/>
  <c r="CU47" i="7"/>
  <c r="CU62" i="7"/>
  <c r="CX62" i="7" s="1"/>
  <c r="CR55" i="7"/>
  <c r="CR29" i="7"/>
  <c r="CR8" i="7"/>
  <c r="CR6" i="7"/>
  <c r="CR5" i="7"/>
  <c r="AN7" i="7"/>
  <c r="CA7" i="7"/>
  <c r="EF7" i="7"/>
  <c r="DX6" i="7"/>
  <c r="AN6" i="7"/>
  <c r="BE6" i="7"/>
  <c r="EA6" i="7"/>
  <c r="AA5" i="7"/>
  <c r="DU5" i="7"/>
  <c r="EA5" i="7"/>
  <c r="BE5" i="7"/>
  <c r="AN63" i="7"/>
  <c r="DX63" i="7"/>
  <c r="AH63" i="7"/>
  <c r="DV63" i="7"/>
  <c r="AH61" i="7"/>
  <c r="DV61" i="7"/>
  <c r="CA61" i="7"/>
  <c r="EF61" i="7"/>
  <c r="AH60" i="7"/>
  <c r="DV60" i="7"/>
  <c r="DU7" i="7"/>
  <c r="AA7" i="7"/>
  <c r="DV7" i="7"/>
  <c r="AH7" i="7"/>
  <c r="AU7" i="7"/>
  <c r="DY7" i="7"/>
  <c r="EM6" i="7"/>
  <c r="EN6" i="7" s="1"/>
  <c r="AH6" i="7"/>
  <c r="DV6" i="7"/>
  <c r="AN5" i="7"/>
  <c r="DX5" i="7"/>
  <c r="DV5" i="7"/>
  <c r="AH5" i="7"/>
  <c r="DY5" i="7"/>
  <c r="AU5" i="7"/>
  <c r="DU63" i="7"/>
  <c r="AA63" i="7"/>
  <c r="DY63" i="7"/>
  <c r="AU63" i="7"/>
  <c r="AU61" i="7"/>
  <c r="DY61" i="7"/>
  <c r="Y7" i="7"/>
  <c r="AL7" i="7"/>
  <c r="AL6" i="7"/>
  <c r="Y5" i="7"/>
  <c r="AL5" i="7"/>
  <c r="Y63" i="7"/>
  <c r="AL63" i="7"/>
  <c r="CV63" i="7"/>
  <c r="CX63" i="7" s="1"/>
  <c r="AB59" i="7"/>
  <c r="AO59" i="7"/>
  <c r="AB58" i="7"/>
  <c r="AO58" i="7"/>
  <c r="AB56" i="7"/>
  <c r="AB52" i="7"/>
  <c r="AO52" i="7"/>
  <c r="AB51" i="7"/>
  <c r="AO51" i="7"/>
  <c r="AO48" i="7"/>
  <c r="AB47" i="7"/>
  <c r="AO47" i="7"/>
  <c r="AB46" i="7"/>
  <c r="AO46" i="7"/>
  <c r="AO45" i="7"/>
  <c r="AN45" i="7" s="1"/>
  <c r="EM43" i="7"/>
  <c r="EN43" i="7"/>
  <c r="Y43" i="7"/>
  <c r="AL43" i="7"/>
  <c r="Y40" i="7"/>
  <c r="AL40" i="7"/>
  <c r="Y38" i="7"/>
  <c r="AL38" i="7"/>
  <c r="Y37" i="7"/>
  <c r="AL37" i="7"/>
  <c r="Y36" i="7"/>
  <c r="AL36" i="7"/>
  <c r="Y35" i="7"/>
  <c r="AL35" i="7"/>
  <c r="AL33" i="7"/>
  <c r="Y31" i="7"/>
  <c r="CV31" i="7" s="1"/>
  <c r="CX31" i="7" s="1"/>
  <c r="AL31" i="7"/>
  <c r="Y30" i="7"/>
  <c r="AB28" i="7"/>
  <c r="AB26" i="7"/>
  <c r="CV26" i="7" s="1"/>
  <c r="AO26" i="7"/>
  <c r="AB24" i="7"/>
  <c r="AO24" i="7"/>
  <c r="AB23" i="7"/>
  <c r="CV23" i="7" s="1"/>
  <c r="AO23" i="7"/>
  <c r="AB21" i="7"/>
  <c r="AO20" i="7"/>
  <c r="AO18" i="7"/>
  <c r="AL18" i="7"/>
  <c r="Y17" i="7"/>
  <c r="AB17" i="7"/>
  <c r="AL16" i="7"/>
  <c r="CV16" i="7" s="1"/>
  <c r="CX16" i="7" s="1"/>
  <c r="AO16" i="7"/>
  <c r="Y10" i="7"/>
  <c r="AB10" i="7"/>
  <c r="AL17" i="7"/>
  <c r="CV17" i="7" s="1"/>
  <c r="AO17" i="7"/>
  <c r="Y16" i="7"/>
  <c r="AB16" i="7"/>
  <c r="AB8" i="7"/>
  <c r="DU8" i="7" s="1"/>
  <c r="AO8" i="7"/>
  <c r="AN8" i="7" s="1"/>
  <c r="DX8" i="7"/>
  <c r="CV8" i="7"/>
  <c r="CX8" i="7" s="1"/>
  <c r="DU16" i="7"/>
  <c r="AA16" i="7"/>
  <c r="DX17" i="7"/>
  <c r="AN17" i="7"/>
  <c r="DU10" i="7"/>
  <c r="AA10" i="7"/>
  <c r="CV10" i="7"/>
  <c r="CX10" i="7" s="1"/>
  <c r="DX16" i="7"/>
  <c r="AN16" i="7"/>
  <c r="DU17" i="7"/>
  <c r="AA17" i="7"/>
  <c r="DW18" i="7"/>
  <c r="AK18" i="7"/>
  <c r="DX20" i="7"/>
  <c r="AN20" i="7"/>
  <c r="DX23" i="7"/>
  <c r="AN23" i="7"/>
  <c r="CX23" i="7"/>
  <c r="DX24" i="7"/>
  <c r="AN24" i="7"/>
  <c r="CV24" i="7"/>
  <c r="CX24" i="7"/>
  <c r="DX26" i="7"/>
  <c r="AN26" i="7"/>
  <c r="CX26" i="7"/>
  <c r="DU28" i="7"/>
  <c r="EP28" i="7"/>
  <c r="EQ28" i="7" s="1"/>
  <c r="ER28" i="7" s="1"/>
  <c r="ES28" i="7" s="1"/>
  <c r="ET28" i="7" s="1"/>
  <c r="EU28" i="7" s="1"/>
  <c r="EV28" i="7" s="1"/>
  <c r="EW28" i="7" s="1"/>
  <c r="EX28" i="7" s="1"/>
  <c r="EY28" i="7" s="1"/>
  <c r="EZ28" i="7" s="1"/>
  <c r="FA28" i="7" s="1"/>
  <c r="FB28" i="7" s="1"/>
  <c r="FC28" i="7" s="1"/>
  <c r="FD28" i="7" s="1"/>
  <c r="AA28" i="7"/>
  <c r="CV28" i="7"/>
  <c r="CX28" i="7" s="1"/>
  <c r="AK31" i="7"/>
  <c r="DW31" i="7"/>
  <c r="DW33" i="7"/>
  <c r="AK33" i="7"/>
  <c r="CV33" i="7"/>
  <c r="CX33" i="7"/>
  <c r="DT35" i="7"/>
  <c r="EO35" i="7"/>
  <c r="EP35" i="7" s="1"/>
  <c r="EQ35" i="7" s="1"/>
  <c r="ER35" i="7" s="1"/>
  <c r="ES35" i="7" s="1"/>
  <c r="ET35" i="7" s="1"/>
  <c r="X35" i="7"/>
  <c r="DT36" i="7"/>
  <c r="EO36" i="7" s="1"/>
  <c r="EP36" i="7" s="1"/>
  <c r="EQ36" i="7" s="1"/>
  <c r="X36" i="7"/>
  <c r="X37" i="7"/>
  <c r="DT37" i="7"/>
  <c r="DT38" i="7"/>
  <c r="EO38" i="7" s="1"/>
  <c r="EP38" i="7"/>
  <c r="EQ38" i="7" s="1"/>
  <c r="ER38" i="7" s="1"/>
  <c r="X38" i="7"/>
  <c r="X40" i="7"/>
  <c r="DT40" i="7"/>
  <c r="EO40" i="7" s="1"/>
  <c r="EP40" i="7"/>
  <c r="EQ40" i="7" s="1"/>
  <c r="ER40" i="7" s="1"/>
  <c r="DT43" i="7"/>
  <c r="X43" i="7"/>
  <c r="DX45" i="7"/>
  <c r="CV45" i="7"/>
  <c r="CX45" i="7" s="1"/>
  <c r="DU46" i="7"/>
  <c r="AA46" i="7"/>
  <c r="DX51" i="7"/>
  <c r="CV51" i="7"/>
  <c r="CX51" i="7"/>
  <c r="AN51" i="7"/>
  <c r="DX52" i="7"/>
  <c r="AN52" i="7"/>
  <c r="CV52" i="7"/>
  <c r="CX52" i="7" s="1"/>
  <c r="DU56" i="7"/>
  <c r="AA56" i="7"/>
  <c r="DU58" i="7"/>
  <c r="AA58" i="7"/>
  <c r="DU59" i="7"/>
  <c r="AA59" i="7"/>
  <c r="DT63" i="7"/>
  <c r="EO63" i="7"/>
  <c r="EP63" i="7" s="1"/>
  <c r="EQ63" i="7" s="1"/>
  <c r="ER63" i="7" s="1"/>
  <c r="ES63" i="7" s="1"/>
  <c r="ET63" i="7" s="1"/>
  <c r="EU63" i="7" s="1"/>
  <c r="EV63" i="7" s="1"/>
  <c r="EW63" i="7" s="1"/>
  <c r="EX63" i="7" s="1"/>
  <c r="EY63" i="7" s="1"/>
  <c r="EZ63" i="7" s="1"/>
  <c r="FA63" i="7" s="1"/>
  <c r="FB63" i="7" s="1"/>
  <c r="FC63" i="7" s="1"/>
  <c r="FD63" i="7" s="1"/>
  <c r="X63" i="7"/>
  <c r="X5" i="7"/>
  <c r="DT5" i="7"/>
  <c r="EO5" i="7" s="1"/>
  <c r="EP5" i="7" s="1"/>
  <c r="EQ5" i="7"/>
  <c r="ER5" i="7" s="1"/>
  <c r="ES5" i="7" s="1"/>
  <c r="ET5" i="7" s="1"/>
  <c r="EU5" i="7" s="1"/>
  <c r="EV5" i="7" s="1"/>
  <c r="EW5" i="7" s="1"/>
  <c r="EX5" i="7" s="1"/>
  <c r="EY5" i="7" s="1"/>
  <c r="EZ5" i="7" s="1"/>
  <c r="FA5" i="7" s="1"/>
  <c r="FB5" i="7" s="1"/>
  <c r="FC5" i="7" s="1"/>
  <c r="FD5" i="7" s="1"/>
  <c r="DW7" i="7"/>
  <c r="AK7" i="7"/>
  <c r="X16" i="7"/>
  <c r="DT16" i="7"/>
  <c r="EO16" i="7" s="1"/>
  <c r="EP16" i="7" s="1"/>
  <c r="EQ16" i="7" s="1"/>
  <c r="ER16" i="7" s="1"/>
  <c r="ES16" i="7" s="1"/>
  <c r="ET16" i="7" s="1"/>
  <c r="EU16" i="7" s="1"/>
  <c r="EV16" i="7" s="1"/>
  <c r="EW16" i="7" s="1"/>
  <c r="EX16" i="7" s="1"/>
  <c r="EY16" i="7" s="1"/>
  <c r="EZ16" i="7" s="1"/>
  <c r="FA16" i="7" s="1"/>
  <c r="FB16" i="7" s="1"/>
  <c r="FC16" i="7" s="1"/>
  <c r="FD16" i="7" s="1"/>
  <c r="DW17" i="7"/>
  <c r="AK17" i="7"/>
  <c r="X10" i="7"/>
  <c r="DT10" i="7"/>
  <c r="EO10" i="7" s="1"/>
  <c r="EP10" i="7" s="1"/>
  <c r="EQ10" i="7" s="1"/>
  <c r="ER10" i="7" s="1"/>
  <c r="ES10" i="7" s="1"/>
  <c r="ET10" i="7" s="1"/>
  <c r="EU10" i="7" s="1"/>
  <c r="EV10" i="7" s="1"/>
  <c r="EW10" i="7" s="1"/>
  <c r="EX10" i="7" s="1"/>
  <c r="EY10" i="7" s="1"/>
  <c r="EZ10" i="7" s="1"/>
  <c r="FA10" i="7" s="1"/>
  <c r="FB10" i="7" s="1"/>
  <c r="FC10" i="7" s="1"/>
  <c r="FD10" i="7" s="1"/>
  <c r="DW16" i="7"/>
  <c r="AK16" i="7"/>
  <c r="DT17" i="7"/>
  <c r="EO17" i="7"/>
  <c r="EP17" i="7" s="1"/>
  <c r="EQ17" i="7" s="1"/>
  <c r="ER17" i="7" s="1"/>
  <c r="ES17" i="7" s="1"/>
  <c r="ET17" i="7" s="1"/>
  <c r="EU17" i="7" s="1"/>
  <c r="EV17" i="7" s="1"/>
  <c r="EW17" i="7" s="1"/>
  <c r="EX17" i="7" s="1"/>
  <c r="EY17" i="7" s="1"/>
  <c r="EZ17" i="7" s="1"/>
  <c r="FA17" i="7" s="1"/>
  <c r="FB17" i="7" s="1"/>
  <c r="FC17" i="7" s="1"/>
  <c r="FD17" i="7" s="1"/>
  <c r="X17" i="7"/>
  <c r="DX18" i="7"/>
  <c r="AN18" i="7"/>
  <c r="DU21" i="7"/>
  <c r="EP21" i="7" s="1"/>
  <c r="EQ21" i="7" s="1"/>
  <c r="AA21" i="7"/>
  <c r="DU23" i="7"/>
  <c r="EP23" i="7" s="1"/>
  <c r="EQ23" i="7" s="1"/>
  <c r="ER23" i="7" s="1"/>
  <c r="ES23" i="7"/>
  <c r="ET23" i="7" s="1"/>
  <c r="EU23" i="7" s="1"/>
  <c r="EV23" i="7" s="1"/>
  <c r="EW23" i="7" s="1"/>
  <c r="EX23" i="7" s="1"/>
  <c r="EY23" i="7" s="1"/>
  <c r="EZ23" i="7" s="1"/>
  <c r="FA23" i="7" s="1"/>
  <c r="FB23" i="7" s="1"/>
  <c r="FC23" i="7" s="1"/>
  <c r="FD23" i="7" s="1"/>
  <c r="AA23" i="7"/>
  <c r="DU24" i="7"/>
  <c r="EP24" i="7" s="1"/>
  <c r="EQ24" i="7" s="1"/>
  <c r="ER24" i="7" s="1"/>
  <c r="ES24" i="7" s="1"/>
  <c r="ET24" i="7" s="1"/>
  <c r="EU24" i="7" s="1"/>
  <c r="EV24" i="7" s="1"/>
  <c r="EW24" i="7" s="1"/>
  <c r="EX24" i="7" s="1"/>
  <c r="EY24" i="7" s="1"/>
  <c r="EZ24" i="7" s="1"/>
  <c r="FA24" i="7" s="1"/>
  <c r="FB24" i="7" s="1"/>
  <c r="FC24" i="7" s="1"/>
  <c r="FD24" i="7" s="1"/>
  <c r="AA24" i="7"/>
  <c r="DU26" i="7"/>
  <c r="EP26" i="7" s="1"/>
  <c r="EQ26" i="7"/>
  <c r="ER26" i="7" s="1"/>
  <c r="ES26" i="7" s="1"/>
  <c r="ET26" i="7" s="1"/>
  <c r="EU26" i="7"/>
  <c r="EV26" i="7" s="1"/>
  <c r="EW26" i="7" s="1"/>
  <c r="EX26" i="7" s="1"/>
  <c r="EY26" i="7" s="1"/>
  <c r="EZ26" i="7" s="1"/>
  <c r="FA26" i="7" s="1"/>
  <c r="FB26" i="7" s="1"/>
  <c r="FC26" i="7" s="1"/>
  <c r="FD26" i="7" s="1"/>
  <c r="AA26" i="7"/>
  <c r="DT30" i="7"/>
  <c r="EO30" i="7"/>
  <c r="EP30" i="7" s="1"/>
  <c r="EQ30" i="7" s="1"/>
  <c r="ER30" i="7" s="1"/>
  <c r="ES30" i="7" s="1"/>
  <c r="ET30" i="7" s="1"/>
  <c r="EU30" i="7" s="1"/>
  <c r="EV30" i="7" s="1"/>
  <c r="EW30" i="7" s="1"/>
  <c r="EX30" i="7" s="1"/>
  <c r="EY30" i="7" s="1"/>
  <c r="EZ30" i="7" s="1"/>
  <c r="FA30" i="7" s="1"/>
  <c r="FB30" i="7" s="1"/>
  <c r="FC30" i="7" s="1"/>
  <c r="FD30" i="7" s="1"/>
  <c r="CV30" i="7"/>
  <c r="CX30" i="7" s="1"/>
  <c r="X30" i="7"/>
  <c r="X31" i="7"/>
  <c r="DT31" i="7"/>
  <c r="EO31" i="7" s="1"/>
  <c r="EP31" i="7" s="1"/>
  <c r="EQ31" i="7" s="1"/>
  <c r="ER31" i="7" s="1"/>
  <c r="ES31" i="7" s="1"/>
  <c r="ET31" i="7" s="1"/>
  <c r="EU31" i="7" s="1"/>
  <c r="EV31" i="7" s="1"/>
  <c r="EW31" i="7" s="1"/>
  <c r="EX31" i="7" s="1"/>
  <c r="EY31" i="7" s="1"/>
  <c r="EZ31" i="7" s="1"/>
  <c r="FA31" i="7" s="1"/>
  <c r="FB31" i="7" s="1"/>
  <c r="FC31" i="7" s="1"/>
  <c r="FD31" i="7" s="1"/>
  <c r="DW35" i="7"/>
  <c r="AK35" i="7"/>
  <c r="DW36" i="7"/>
  <c r="AK36" i="7"/>
  <c r="CV36" i="7"/>
  <c r="CX36" i="7" s="1"/>
  <c r="AK37" i="7"/>
  <c r="DW37" i="7"/>
  <c r="CV37" i="7"/>
  <c r="CX37" i="7" s="1"/>
  <c r="DW38" i="7"/>
  <c r="CV38" i="7"/>
  <c r="CX38" i="7" s="1"/>
  <c r="AK38" i="7"/>
  <c r="DW40" i="7"/>
  <c r="AK40" i="7"/>
  <c r="CV40" i="7"/>
  <c r="CX40" i="7" s="1"/>
  <c r="DW43" i="7"/>
  <c r="AK43" i="7"/>
  <c r="CV43" i="7"/>
  <c r="EO43" i="7"/>
  <c r="EP43" i="7"/>
  <c r="EQ43" i="7" s="1"/>
  <c r="ER43" i="7" s="1"/>
  <c r="ES43" i="7" s="1"/>
  <c r="ET43" i="7"/>
  <c r="EU43" i="7" s="1"/>
  <c r="EV43" i="7" s="1"/>
  <c r="EW43" i="7" s="1"/>
  <c r="EX43" i="7" s="1"/>
  <c r="EY43" i="7" s="1"/>
  <c r="EZ43" i="7" s="1"/>
  <c r="FA43" i="7" s="1"/>
  <c r="FB43" i="7" s="1"/>
  <c r="FC43" i="7" s="1"/>
  <c r="FD43" i="7" s="1"/>
  <c r="DX46" i="7"/>
  <c r="CV46" i="7"/>
  <c r="CX46" i="7" s="1"/>
  <c r="AN46" i="7"/>
  <c r="DX47" i="7"/>
  <c r="AN47" i="7"/>
  <c r="CV47" i="7"/>
  <c r="CX47" i="7" s="1"/>
  <c r="DX48" i="7"/>
  <c r="AN48" i="7"/>
  <c r="CV48" i="7"/>
  <c r="DU51" i="7"/>
  <c r="EP51" i="7"/>
  <c r="EQ51" i="7" s="1"/>
  <c r="ER51" i="7" s="1"/>
  <c r="ES51" i="7" s="1"/>
  <c r="AA51" i="7"/>
  <c r="DU52" i="7"/>
  <c r="AA52" i="7"/>
  <c r="DX58" i="7"/>
  <c r="AN58" i="7"/>
  <c r="CV58" i="7"/>
  <c r="CX58" i="7"/>
  <c r="DX59" i="7"/>
  <c r="AN59" i="7"/>
  <c r="CV59" i="7"/>
  <c r="DW63" i="7"/>
  <c r="AK63" i="7"/>
  <c r="AK5" i="7"/>
  <c r="DW5" i="7"/>
  <c r="DW6" i="7"/>
  <c r="AK6" i="7"/>
  <c r="DT7" i="7"/>
  <c r="EO7" i="7" s="1"/>
  <c r="EP7" i="7" s="1"/>
  <c r="EQ7" i="7" s="1"/>
  <c r="ER7" i="7" s="1"/>
  <c r="ES7" i="7" s="1"/>
  <c r="ET7" i="7" s="1"/>
  <c r="EU7" i="7" s="1"/>
  <c r="X7" i="7"/>
  <c r="CV5" i="7"/>
  <c r="ES38" i="7"/>
  <c r="ET38" i="7" s="1"/>
  <c r="EU38" i="7" s="1"/>
  <c r="EV38" i="7" s="1"/>
  <c r="EW38" i="7" s="1"/>
  <c r="EX38" i="7" s="1"/>
  <c r="EY38" i="7" s="1"/>
  <c r="EZ38" i="7" s="1"/>
  <c r="FA38" i="7" s="1"/>
  <c r="FB38" i="7" s="1"/>
  <c r="FC38" i="7" s="1"/>
  <c r="FD38" i="7" s="1"/>
  <c r="ER36" i="7"/>
  <c r="ES36" i="7" s="1"/>
  <c r="ET36" i="7" s="1"/>
  <c r="EU36" i="7" s="1"/>
  <c r="EV36" i="7"/>
  <c r="EW36" i="7" s="1"/>
  <c r="EX36" i="7" s="1"/>
  <c r="EY36" i="7" s="1"/>
  <c r="EZ36" i="7" s="1"/>
  <c r="FA36" i="7" s="1"/>
  <c r="FB36" i="7" s="1"/>
  <c r="FC36" i="7" s="1"/>
  <c r="FD36" i="7" s="1"/>
  <c r="EU35" i="7"/>
  <c r="EV35" i="7" s="1"/>
  <c r="EW35" i="7" s="1"/>
  <c r="EX35" i="7" s="1"/>
  <c r="EY35" i="7"/>
  <c r="EZ35" i="7" s="1"/>
  <c r="FA35" i="7" s="1"/>
  <c r="FB35" i="7" s="1"/>
  <c r="FC35" i="7" s="1"/>
  <c r="FD35" i="7" s="1"/>
  <c r="ES40" i="7"/>
  <c r="ET40" i="7" s="1"/>
  <c r="EU40" i="7" s="1"/>
  <c r="EV40" i="7" s="1"/>
  <c r="EW40" i="7"/>
  <c r="EX40" i="7" s="1"/>
  <c r="EY40" i="7" s="1"/>
  <c r="EZ40" i="7" s="1"/>
  <c r="FA40" i="7" s="1"/>
  <c r="FB40" i="7" s="1"/>
  <c r="FC40" i="7" s="1"/>
  <c r="FD40" i="7" s="1"/>
  <c r="EP52" i="7" l="1"/>
  <c r="EQ48" i="7"/>
  <c r="ER48" i="7" s="1"/>
  <c r="ES48" i="7" s="1"/>
  <c r="ET48" i="7" s="1"/>
  <c r="EU48" i="7" s="1"/>
  <c r="EV48" i="7" s="1"/>
  <c r="EW48" i="7" s="1"/>
  <c r="EX48" i="7" s="1"/>
  <c r="EY48" i="7" s="1"/>
  <c r="EZ48" i="7" s="1"/>
  <c r="FA48" i="7" s="1"/>
  <c r="FB48" i="7" s="1"/>
  <c r="FC48" i="7" s="1"/>
  <c r="FD48" i="7" s="1"/>
  <c r="EQ45" i="7"/>
  <c r="ER45" i="7" s="1"/>
  <c r="ES45" i="7" s="1"/>
  <c r="ET45" i="7" s="1"/>
  <c r="EU45" i="7" s="1"/>
  <c r="EV45" i="7" s="1"/>
  <c r="EW45" i="7" s="1"/>
  <c r="EX45" i="7" s="1"/>
  <c r="EY45" i="7" s="1"/>
  <c r="EZ45" i="7" s="1"/>
  <c r="FA45" i="7" s="1"/>
  <c r="FB45" i="7" s="1"/>
  <c r="FC45" i="7" s="1"/>
  <c r="FD45" i="7" s="1"/>
  <c r="AH59" i="7"/>
  <c r="DV59" i="7"/>
  <c r="EQ59" i="7" s="1"/>
  <c r="EA56" i="7"/>
  <c r="BE56" i="7"/>
  <c r="CU56" i="7"/>
  <c r="DY54" i="7"/>
  <c r="AU54" i="7"/>
  <c r="EA50" i="7"/>
  <c r="CU50" i="7"/>
  <c r="AA8" i="7"/>
  <c r="DT6" i="7"/>
  <c r="EO6" i="7" s="1"/>
  <c r="EP6" i="7" s="1"/>
  <c r="EQ6" i="7" s="1"/>
  <c r="ER6" i="7" s="1"/>
  <c r="ES6" i="7" s="1"/>
  <c r="X6" i="7"/>
  <c r="CU5" i="7"/>
  <c r="CX5" i="7" s="1"/>
  <c r="CA5" i="7"/>
  <c r="EF60" i="7"/>
  <c r="CA60" i="7"/>
  <c r="CU60" i="7"/>
  <c r="BE57" i="7"/>
  <c r="CU57" i="7"/>
  <c r="DX55" i="7"/>
  <c r="AN55" i="7"/>
  <c r="CA54" i="7"/>
  <c r="EF54" i="7"/>
  <c r="CU54" i="7"/>
  <c r="CX54" i="7" s="1"/>
  <c r="DV50" i="7"/>
  <c r="AH50" i="7"/>
  <c r="AK46" i="7"/>
  <c r="DW46" i="7"/>
  <c r="CV7" i="7"/>
  <c r="EA61" i="7"/>
  <c r="EV61" i="7" s="1"/>
  <c r="EW61" i="7" s="1"/>
  <c r="EX61" i="7" s="1"/>
  <c r="EY61" i="7" s="1"/>
  <c r="EZ61" i="7" s="1"/>
  <c r="FA61" i="7" s="1"/>
  <c r="FB61" i="7" s="1"/>
  <c r="FC61" i="7" s="1"/>
  <c r="FD61" i="7" s="1"/>
  <c r="CX17" i="7"/>
  <c r="BE7" i="7"/>
  <c r="EA7" i="7"/>
  <c r="EV7" i="7" s="1"/>
  <c r="EW7" i="7" s="1"/>
  <c r="EX7" i="7" s="1"/>
  <c r="EY7" i="7" s="1"/>
  <c r="EZ7" i="7" s="1"/>
  <c r="FA7" i="7" s="1"/>
  <c r="FB7" i="7" s="1"/>
  <c r="FC7" i="7" s="1"/>
  <c r="FD7" i="7" s="1"/>
  <c r="CU7" i="7"/>
  <c r="EF6" i="7"/>
  <c r="CU6" i="7"/>
  <c r="CX6" i="7" s="1"/>
  <c r="EA59" i="7"/>
  <c r="CU59" i="7"/>
  <c r="CX59" i="7" s="1"/>
  <c r="DV55" i="7"/>
  <c r="AH55" i="7"/>
  <c r="CU55" i="7"/>
  <c r="AU53" i="7"/>
  <c r="DY53" i="7"/>
  <c r="ET53" i="7" s="1"/>
  <c r="EU53" i="7" s="1"/>
  <c r="EV53" i="7" s="1"/>
  <c r="EW53" i="7" s="1"/>
  <c r="EX53" i="7" s="1"/>
  <c r="EY53" i="7" s="1"/>
  <c r="EZ53" i="7" s="1"/>
  <c r="FA53" i="7" s="1"/>
  <c r="FB53" i="7" s="1"/>
  <c r="FC53" i="7" s="1"/>
  <c r="FD53" i="7" s="1"/>
  <c r="CU53" i="7"/>
  <c r="CX53" i="7" s="1"/>
  <c r="AH48" i="7"/>
  <c r="DV48" i="7"/>
  <c r="CU48" i="7"/>
  <c r="CX48" i="7" s="1"/>
  <c r="DU47" i="7"/>
  <c r="EP47" i="7" s="1"/>
  <c r="EQ47" i="7" s="1"/>
  <c r="ER47" i="7" s="1"/>
  <c r="ES47" i="7" s="1"/>
  <c r="ET47" i="7" s="1"/>
  <c r="EU47" i="7" s="1"/>
  <c r="EV47" i="7" s="1"/>
  <c r="EW47" i="7" s="1"/>
  <c r="EX47" i="7" s="1"/>
  <c r="EY47" i="7" s="1"/>
  <c r="EZ47" i="7" s="1"/>
  <c r="FA47" i="7" s="1"/>
  <c r="FB47" i="7" s="1"/>
  <c r="FC47" i="7" s="1"/>
  <c r="FD47" i="7" s="1"/>
  <c r="AA47" i="7"/>
  <c r="DY6" i="7"/>
  <c r="BE50" i="7"/>
  <c r="EA57" i="7"/>
  <c r="EO37" i="7"/>
  <c r="EP37" i="7" s="1"/>
  <c r="EQ37" i="7" s="1"/>
  <c r="ER37" i="7" s="1"/>
  <c r="ES37" i="7" s="1"/>
  <c r="ET37" i="7" s="1"/>
  <c r="EU37" i="7" s="1"/>
  <c r="EV37" i="7" s="1"/>
  <c r="EW37" i="7" s="1"/>
  <c r="EX37" i="7" s="1"/>
  <c r="EY37" i="7" s="1"/>
  <c r="EZ37" i="7" s="1"/>
  <c r="FA37" i="7" s="1"/>
  <c r="FB37" i="7" s="1"/>
  <c r="FC37" i="7" s="1"/>
  <c r="FD37" i="7" s="1"/>
  <c r="DW59" i="7"/>
  <c r="AK59" i="7"/>
  <c r="EM58" i="7"/>
  <c r="EN58" i="7" s="1"/>
  <c r="EO58" i="7" s="1"/>
  <c r="EP58" i="7" s="1"/>
  <c r="EQ58" i="7" s="1"/>
  <c r="ER58" i="7" s="1"/>
  <c r="ES58" i="7" s="1"/>
  <c r="ET58" i="7" s="1"/>
  <c r="EU58" i="7" s="1"/>
  <c r="EV58" i="7" s="1"/>
  <c r="EW58" i="7" s="1"/>
  <c r="EX58" i="7" s="1"/>
  <c r="EY58" i="7" s="1"/>
  <c r="EZ58" i="7" s="1"/>
  <c r="FA58" i="7" s="1"/>
  <c r="FB58" i="7" s="1"/>
  <c r="FC58" i="7" s="1"/>
  <c r="FD58" i="7" s="1"/>
  <c r="DU57" i="7"/>
  <c r="AA57" i="7"/>
  <c r="AU55" i="7"/>
  <c r="DY55" i="7"/>
  <c r="EF55" i="7"/>
  <c r="CA55" i="7"/>
  <c r="DV52" i="7"/>
  <c r="AH52" i="7"/>
  <c r="AH45" i="7"/>
  <c r="DV45" i="7"/>
  <c r="DY59" i="7"/>
  <c r="AU59" i="7"/>
  <c r="EF58" i="7"/>
  <c r="CA58" i="7"/>
  <c r="AN57" i="7"/>
  <c r="DX57" i="7"/>
  <c r="AH57" i="7"/>
  <c r="DV57" i="7"/>
  <c r="DV56" i="7"/>
  <c r="EQ56" i="7" s="1"/>
  <c r="AH56" i="7"/>
  <c r="AH54" i="7"/>
  <c r="DV54" i="7"/>
  <c r="EQ54" i="7" s="1"/>
  <c r="ER54" i="7" s="1"/>
  <c r="ES54" i="7" s="1"/>
  <c r="ET54" i="7" s="1"/>
  <c r="EU54" i="7" s="1"/>
  <c r="EV54" i="7" s="1"/>
  <c r="EW54" i="7" s="1"/>
  <c r="EX54" i="7" s="1"/>
  <c r="EY54" i="7" s="1"/>
  <c r="EZ54" i="7" s="1"/>
  <c r="FA54" i="7" s="1"/>
  <c r="FB54" i="7" s="1"/>
  <c r="FC54" i="7" s="1"/>
  <c r="FD54" i="7" s="1"/>
  <c r="DY51" i="7"/>
  <c r="ET51" i="7" s="1"/>
  <c r="EU51" i="7" s="1"/>
  <c r="EV51" i="7" s="1"/>
  <c r="EW51" i="7" s="1"/>
  <c r="EX51" i="7" s="1"/>
  <c r="EY51" i="7" s="1"/>
  <c r="EZ51" i="7" s="1"/>
  <c r="FA51" i="7" s="1"/>
  <c r="FB51" i="7" s="1"/>
  <c r="FC51" i="7" s="1"/>
  <c r="FD51" i="7" s="1"/>
  <c r="AU51" i="7"/>
  <c r="EN46" i="7"/>
  <c r="EO46" i="7" s="1"/>
  <c r="EP46" i="7" s="1"/>
  <c r="EQ46" i="7" s="1"/>
  <c r="ER46" i="7" s="1"/>
  <c r="ES46" i="7" s="1"/>
  <c r="ET46" i="7" s="1"/>
  <c r="EU46" i="7" s="1"/>
  <c r="EV46" i="7" s="1"/>
  <c r="EW46" i="7" s="1"/>
  <c r="EX46" i="7" s="1"/>
  <c r="EY46" i="7" s="1"/>
  <c r="EZ46" i="7" s="1"/>
  <c r="FA46" i="7" s="1"/>
  <c r="FB46" i="7" s="1"/>
  <c r="FC46" i="7" s="1"/>
  <c r="FD46" i="7" s="1"/>
  <c r="AA60" i="7"/>
  <c r="DU60" i="7"/>
  <c r="AU60" i="7"/>
  <c r="DY60" i="7"/>
  <c r="AU57" i="7"/>
  <c r="DY57" i="7"/>
  <c r="CA57" i="7"/>
  <c r="EF57" i="7"/>
  <c r="DX56" i="7"/>
  <c r="AN56" i="7"/>
  <c r="AU56" i="7"/>
  <c r="DY56" i="7"/>
  <c r="EF56" i="7"/>
  <c r="CA56" i="7"/>
  <c r="DU55" i="7"/>
  <c r="AA55" i="7"/>
  <c r="CA50" i="7"/>
  <c r="EF50" i="7"/>
  <c r="DV49" i="7"/>
  <c r="AH49" i="7"/>
  <c r="AO9" i="7"/>
  <c r="AL9" i="7"/>
  <c r="CR54" i="7"/>
  <c r="Y60" i="7"/>
  <c r="Y57" i="7"/>
  <c r="AL57" i="7"/>
  <c r="CV57" i="7" s="1"/>
  <c r="AL56" i="7"/>
  <c r="Y55" i="7"/>
  <c r="CV55" i="7" s="1"/>
  <c r="AL55" i="7"/>
  <c r="AB44" i="7"/>
  <c r="Y44" i="7"/>
  <c r="AB34" i="7"/>
  <c r="Y34" i="7"/>
  <c r="AB32" i="7"/>
  <c r="Y32" i="7"/>
  <c r="CR48" i="7"/>
  <c r="DK51" i="7"/>
  <c r="DL51" i="7" s="1"/>
  <c r="Y50" i="7"/>
  <c r="AO34" i="7"/>
  <c r="AL34" i="7"/>
  <c r="AO32" i="7"/>
  <c r="AL32" i="7"/>
  <c r="Y49" i="7"/>
  <c r="Y18" i="7"/>
  <c r="AB18" i="7"/>
  <c r="AO14" i="7"/>
  <c r="AL14" i="7"/>
  <c r="Y11" i="7"/>
  <c r="AB11" i="7"/>
  <c r="AB9" i="7"/>
  <c r="Y9" i="7"/>
  <c r="EM8" i="7"/>
  <c r="EN8" i="7" s="1"/>
  <c r="EO8" i="7" s="1"/>
  <c r="EP8" i="7" s="1"/>
  <c r="EQ8" i="7" s="1"/>
  <c r="ER8" i="7" s="1"/>
  <c r="ES8" i="7" s="1"/>
  <c r="ET8" i="7" s="1"/>
  <c r="EU8" i="7" s="1"/>
  <c r="EV8" i="7" s="1"/>
  <c r="EW8" i="7" s="1"/>
  <c r="EX8" i="7" s="1"/>
  <c r="EY8" i="7" s="1"/>
  <c r="EZ8" i="7" s="1"/>
  <c r="FA8" i="7" s="1"/>
  <c r="FB8" i="7" s="1"/>
  <c r="FC8" i="7" s="1"/>
  <c r="FD8" i="7" s="1"/>
  <c r="AO22" i="7"/>
  <c r="AL22" i="7"/>
  <c r="AB14" i="7"/>
  <c r="Y14" i="7"/>
  <c r="AL21" i="7"/>
  <c r="Y20" i="7"/>
  <c r="AL15" i="7"/>
  <c r="AO11" i="7"/>
  <c r="AL11" i="7"/>
  <c r="DK15" i="7"/>
  <c r="DL15" i="7" s="1"/>
  <c r="DT14" i="7" l="1"/>
  <c r="EO14" i="7" s="1"/>
  <c r="X14" i="7"/>
  <c r="DT18" i="7"/>
  <c r="EO18" i="7" s="1"/>
  <c r="X18" i="7"/>
  <c r="DT60" i="7"/>
  <c r="EO60" i="7" s="1"/>
  <c r="EP60" i="7" s="1"/>
  <c r="EQ60" i="7" s="1"/>
  <c r="ER60" i="7" s="1"/>
  <c r="ES60" i="7" s="1"/>
  <c r="ET60" i="7" s="1"/>
  <c r="EU60" i="7" s="1"/>
  <c r="EV60" i="7" s="1"/>
  <c r="EW60" i="7" s="1"/>
  <c r="EX60" i="7" s="1"/>
  <c r="EY60" i="7" s="1"/>
  <c r="EZ60" i="7" s="1"/>
  <c r="FA60" i="7" s="1"/>
  <c r="FB60" i="7" s="1"/>
  <c r="FC60" i="7" s="1"/>
  <c r="FD60" i="7" s="1"/>
  <c r="X60" i="7"/>
  <c r="CV60" i="7"/>
  <c r="DU14" i="7"/>
  <c r="AA14" i="7"/>
  <c r="AK14" i="7"/>
  <c r="DW14" i="7"/>
  <c r="DT49" i="7"/>
  <c r="EO49" i="7" s="1"/>
  <c r="EP49" i="7" s="1"/>
  <c r="EQ49" i="7" s="1"/>
  <c r="ER49" i="7" s="1"/>
  <c r="ES49" i="7" s="1"/>
  <c r="ET49" i="7" s="1"/>
  <c r="EU49" i="7" s="1"/>
  <c r="EV49" i="7" s="1"/>
  <c r="EW49" i="7" s="1"/>
  <c r="EX49" i="7" s="1"/>
  <c r="EY49" i="7" s="1"/>
  <c r="EZ49" i="7" s="1"/>
  <c r="FA49" i="7" s="1"/>
  <c r="FB49" i="7" s="1"/>
  <c r="FC49" i="7" s="1"/>
  <c r="FD49" i="7" s="1"/>
  <c r="X49" i="7"/>
  <c r="DX34" i="7"/>
  <c r="AN34" i="7"/>
  <c r="CV34" i="7"/>
  <c r="CX34" i="7" s="1"/>
  <c r="DT32" i="7"/>
  <c r="EO32" i="7" s="1"/>
  <c r="X32" i="7"/>
  <c r="X44" i="7"/>
  <c r="DT44" i="7"/>
  <c r="EO44" i="7" s="1"/>
  <c r="AK56" i="7"/>
  <c r="DW56" i="7"/>
  <c r="ER56" i="7" s="1"/>
  <c r="ES56" i="7" s="1"/>
  <c r="ET56" i="7" s="1"/>
  <c r="EU56" i="7" s="1"/>
  <c r="EV56" i="7" s="1"/>
  <c r="EW56" i="7" s="1"/>
  <c r="EX56" i="7" s="1"/>
  <c r="EY56" i="7" s="1"/>
  <c r="EZ56" i="7" s="1"/>
  <c r="FA56" i="7" s="1"/>
  <c r="FB56" i="7" s="1"/>
  <c r="FC56" i="7" s="1"/>
  <c r="FD56" i="7" s="1"/>
  <c r="CV56" i="7"/>
  <c r="CX7" i="7"/>
  <c r="CX60" i="7"/>
  <c r="AK34" i="7"/>
  <c r="DW34" i="7"/>
  <c r="DU34" i="7"/>
  <c r="AA34" i="7"/>
  <c r="AK15" i="7"/>
  <c r="DW15" i="7"/>
  <c r="ER15" i="7" s="1"/>
  <c r="ES15" i="7" s="1"/>
  <c r="ET15" i="7" s="1"/>
  <c r="EU15" i="7" s="1"/>
  <c r="EV15" i="7" s="1"/>
  <c r="EW15" i="7" s="1"/>
  <c r="EX15" i="7" s="1"/>
  <c r="EY15" i="7" s="1"/>
  <c r="EZ15" i="7" s="1"/>
  <c r="FA15" i="7" s="1"/>
  <c r="FB15" i="7" s="1"/>
  <c r="FC15" i="7" s="1"/>
  <c r="FD15" i="7" s="1"/>
  <c r="CV15" i="7"/>
  <c r="CX15" i="7" s="1"/>
  <c r="X9" i="7"/>
  <c r="DT9" i="7"/>
  <c r="EO9" i="7" s="1"/>
  <c r="EP9" i="7" s="1"/>
  <c r="EQ9" i="7" s="1"/>
  <c r="DT20" i="7"/>
  <c r="EO20" i="7" s="1"/>
  <c r="EP20" i="7" s="1"/>
  <c r="EQ20" i="7" s="1"/>
  <c r="ER20" i="7" s="1"/>
  <c r="ES20" i="7" s="1"/>
  <c r="ET20" i="7" s="1"/>
  <c r="EU20" i="7" s="1"/>
  <c r="EV20" i="7" s="1"/>
  <c r="EW20" i="7" s="1"/>
  <c r="EX20" i="7" s="1"/>
  <c r="EY20" i="7" s="1"/>
  <c r="EZ20" i="7" s="1"/>
  <c r="FA20" i="7" s="1"/>
  <c r="FB20" i="7" s="1"/>
  <c r="FC20" i="7" s="1"/>
  <c r="FD20" i="7" s="1"/>
  <c r="X20" i="7"/>
  <c r="CV20" i="7"/>
  <c r="CX20" i="7" s="1"/>
  <c r="AK22" i="7"/>
  <c r="DW22" i="7"/>
  <c r="ER22" i="7" s="1"/>
  <c r="DU9" i="7"/>
  <c r="AA9" i="7"/>
  <c r="DX14" i="7"/>
  <c r="AN14" i="7"/>
  <c r="CV14" i="7"/>
  <c r="CX14" i="7" s="1"/>
  <c r="DW32" i="7"/>
  <c r="AK32" i="7"/>
  <c r="CV50" i="7"/>
  <c r="X50" i="7"/>
  <c r="DT50" i="7"/>
  <c r="EO50" i="7" s="1"/>
  <c r="EP50" i="7" s="1"/>
  <c r="EQ50" i="7" s="1"/>
  <c r="ER50" i="7" s="1"/>
  <c r="ES50" i="7" s="1"/>
  <c r="ET50" i="7" s="1"/>
  <c r="EU50" i="7" s="1"/>
  <c r="EV50" i="7" s="1"/>
  <c r="EW50" i="7" s="1"/>
  <c r="EX50" i="7" s="1"/>
  <c r="EY50" i="7" s="1"/>
  <c r="EZ50" i="7" s="1"/>
  <c r="FA50" i="7" s="1"/>
  <c r="FB50" i="7" s="1"/>
  <c r="FC50" i="7" s="1"/>
  <c r="FD50" i="7" s="1"/>
  <c r="DU32" i="7"/>
  <c r="AA32" i="7"/>
  <c r="DU44" i="7"/>
  <c r="AA44" i="7"/>
  <c r="CV44" i="7"/>
  <c r="CX44" i="7" s="1"/>
  <c r="AK57" i="7"/>
  <c r="DW57" i="7"/>
  <c r="AK9" i="7"/>
  <c r="DW9" i="7"/>
  <c r="CX55" i="7"/>
  <c r="CX50" i="7"/>
  <c r="CX56" i="7"/>
  <c r="ER59" i="7"/>
  <c r="ES59" i="7" s="1"/>
  <c r="ET59" i="7" s="1"/>
  <c r="EU59" i="7" s="1"/>
  <c r="EV59" i="7" s="1"/>
  <c r="EW59" i="7" s="1"/>
  <c r="EX59" i="7" s="1"/>
  <c r="EY59" i="7" s="1"/>
  <c r="EZ59" i="7" s="1"/>
  <c r="FA59" i="7" s="1"/>
  <c r="FB59" i="7" s="1"/>
  <c r="FC59" i="7" s="1"/>
  <c r="FD59" i="7" s="1"/>
  <c r="DX11" i="7"/>
  <c r="AN11" i="7"/>
  <c r="CV11" i="7"/>
  <c r="CX11" i="7" s="1"/>
  <c r="DT11" i="7"/>
  <c r="EO11" i="7" s="1"/>
  <c r="X11" i="7"/>
  <c r="DT55" i="7"/>
  <c r="EO55" i="7" s="1"/>
  <c r="EP55" i="7" s="1"/>
  <c r="EQ55" i="7" s="1"/>
  <c r="X55" i="7"/>
  <c r="DW11" i="7"/>
  <c r="AK11" i="7"/>
  <c r="DW21" i="7"/>
  <c r="ER21" i="7" s="1"/>
  <c r="ES21" i="7" s="1"/>
  <c r="ET21" i="7" s="1"/>
  <c r="EU21" i="7" s="1"/>
  <c r="EV21" i="7" s="1"/>
  <c r="EW21" i="7" s="1"/>
  <c r="EX21" i="7" s="1"/>
  <c r="EY21" i="7" s="1"/>
  <c r="EZ21" i="7" s="1"/>
  <c r="FA21" i="7" s="1"/>
  <c r="FB21" i="7" s="1"/>
  <c r="FC21" i="7" s="1"/>
  <c r="FD21" i="7" s="1"/>
  <c r="AK21" i="7"/>
  <c r="CV21" i="7"/>
  <c r="CX21" i="7" s="1"/>
  <c r="DX22" i="7"/>
  <c r="CV22" i="7"/>
  <c r="CX22" i="7" s="1"/>
  <c r="AN22" i="7"/>
  <c r="DU11" i="7"/>
  <c r="AA11" i="7"/>
  <c r="DU18" i="7"/>
  <c r="AA18" i="7"/>
  <c r="CV18" i="7"/>
  <c r="CX18" i="7" s="1"/>
  <c r="DX32" i="7"/>
  <c r="AN32" i="7"/>
  <c r="CV32" i="7"/>
  <c r="CX32" i="7" s="1"/>
  <c r="X34" i="7"/>
  <c r="DT34" i="7"/>
  <c r="EO34" i="7" s="1"/>
  <c r="EP34" i="7" s="1"/>
  <c r="EQ34" i="7" s="1"/>
  <c r="ER34" i="7" s="1"/>
  <c r="DW55" i="7"/>
  <c r="AK55" i="7"/>
  <c r="X57" i="7"/>
  <c r="DT57" i="7"/>
  <c r="EO57" i="7" s="1"/>
  <c r="EP57" i="7" s="1"/>
  <c r="EQ57" i="7" s="1"/>
  <c r="DX9" i="7"/>
  <c r="AN9" i="7"/>
  <c r="CV9" i="7"/>
  <c r="CX9" i="7" s="1"/>
  <c r="CX57" i="7"/>
  <c r="ET6" i="7"/>
  <c r="EU6" i="7" s="1"/>
  <c r="EV6" i="7" s="1"/>
  <c r="EW6" i="7" s="1"/>
  <c r="EX6" i="7" s="1"/>
  <c r="EY6" i="7" s="1"/>
  <c r="EZ6" i="7" s="1"/>
  <c r="FA6" i="7" s="1"/>
  <c r="FB6" i="7" s="1"/>
  <c r="FC6" i="7" s="1"/>
  <c r="FD6" i="7" s="1"/>
  <c r="EQ52" i="7"/>
  <c r="ER52" i="7" s="1"/>
  <c r="ES52" i="7" s="1"/>
  <c r="ET52" i="7" s="1"/>
  <c r="EU52" i="7" s="1"/>
  <c r="EV52" i="7" s="1"/>
  <c r="EW52" i="7" s="1"/>
  <c r="EX52" i="7" s="1"/>
  <c r="EY52" i="7" s="1"/>
  <c r="EZ52" i="7" s="1"/>
  <c r="FA52" i="7" s="1"/>
  <c r="FB52" i="7" s="1"/>
  <c r="FC52" i="7" s="1"/>
  <c r="FD52" i="7" s="1"/>
  <c r="ER9" i="7" l="1"/>
  <c r="ES9" i="7" s="1"/>
  <c r="ET9" i="7" s="1"/>
  <c r="EU9" i="7" s="1"/>
  <c r="EV9" i="7" s="1"/>
  <c r="EW9" i="7" s="1"/>
  <c r="EX9" i="7" s="1"/>
  <c r="EY9" i="7" s="1"/>
  <c r="EZ9" i="7" s="1"/>
  <c r="FA9" i="7" s="1"/>
  <c r="FB9" i="7" s="1"/>
  <c r="FC9" i="7" s="1"/>
  <c r="FD9" i="7" s="1"/>
  <c r="ER57" i="7"/>
  <c r="ES57" i="7" s="1"/>
  <c r="ET57" i="7" s="1"/>
  <c r="EU57" i="7" s="1"/>
  <c r="EV57" i="7" s="1"/>
  <c r="EW57" i="7" s="1"/>
  <c r="EX57" i="7" s="1"/>
  <c r="EY57" i="7" s="1"/>
  <c r="EZ57" i="7" s="1"/>
  <c r="FA57" i="7" s="1"/>
  <c r="FB57" i="7" s="1"/>
  <c r="FC57" i="7" s="1"/>
  <c r="FD57" i="7" s="1"/>
  <c r="ES34" i="7"/>
  <c r="ET34" i="7" s="1"/>
  <c r="EU34" i="7" s="1"/>
  <c r="EV34" i="7" s="1"/>
  <c r="EW34" i="7" s="1"/>
  <c r="EX34" i="7" s="1"/>
  <c r="EY34" i="7" s="1"/>
  <c r="EZ34" i="7" s="1"/>
  <c r="FA34" i="7" s="1"/>
  <c r="FB34" i="7" s="1"/>
  <c r="FC34" i="7" s="1"/>
  <c r="FD34" i="7" s="1"/>
  <c r="ES22" i="7"/>
  <c r="ET22" i="7" s="1"/>
  <c r="EU22" i="7" s="1"/>
  <c r="EV22" i="7" s="1"/>
  <c r="EW22" i="7" s="1"/>
  <c r="EX22" i="7" s="1"/>
  <c r="EY22" i="7" s="1"/>
  <c r="EZ22" i="7" s="1"/>
  <c r="FA22" i="7" s="1"/>
  <c r="FB22" i="7" s="1"/>
  <c r="FC22" i="7" s="1"/>
  <c r="FD22" i="7" s="1"/>
  <c r="EP18" i="7"/>
  <c r="EQ18" i="7" s="1"/>
  <c r="ER18" i="7" s="1"/>
  <c r="ES18" i="7" s="1"/>
  <c r="ET18" i="7" s="1"/>
  <c r="EU18" i="7" s="1"/>
  <c r="EV18" i="7" s="1"/>
  <c r="EW18" i="7" s="1"/>
  <c r="EX18" i="7" s="1"/>
  <c r="EY18" i="7" s="1"/>
  <c r="EZ18" i="7" s="1"/>
  <c r="FA18" i="7" s="1"/>
  <c r="FB18" i="7" s="1"/>
  <c r="FC18" i="7" s="1"/>
  <c r="FD18" i="7" s="1"/>
  <c r="EP11" i="7"/>
  <c r="EQ11" i="7" s="1"/>
  <c r="ER11" i="7" s="1"/>
  <c r="ES11" i="7" s="1"/>
  <c r="ET11" i="7" s="1"/>
  <c r="EU11" i="7" s="1"/>
  <c r="EV11" i="7" s="1"/>
  <c r="EW11" i="7" s="1"/>
  <c r="EX11" i="7" s="1"/>
  <c r="EY11" i="7" s="1"/>
  <c r="EZ11" i="7" s="1"/>
  <c r="FA11" i="7" s="1"/>
  <c r="FB11" i="7" s="1"/>
  <c r="FC11" i="7" s="1"/>
  <c r="FD11" i="7" s="1"/>
  <c r="EP32" i="7"/>
  <c r="EQ32" i="7" s="1"/>
  <c r="ER32" i="7" s="1"/>
  <c r="ES32" i="7" s="1"/>
  <c r="ET32" i="7" s="1"/>
  <c r="EU32" i="7" s="1"/>
  <c r="EV32" i="7" s="1"/>
  <c r="EW32" i="7" s="1"/>
  <c r="EX32" i="7" s="1"/>
  <c r="EY32" i="7" s="1"/>
  <c r="EZ32" i="7" s="1"/>
  <c r="FA32" i="7" s="1"/>
  <c r="FB32" i="7" s="1"/>
  <c r="FC32" i="7" s="1"/>
  <c r="FD32" i="7" s="1"/>
  <c r="EP14" i="7"/>
  <c r="EQ14" i="7" s="1"/>
  <c r="ER14" i="7" s="1"/>
  <c r="ES14" i="7" s="1"/>
  <c r="ET14" i="7" s="1"/>
  <c r="EU14" i="7" s="1"/>
  <c r="EV14" i="7" s="1"/>
  <c r="EW14" i="7" s="1"/>
  <c r="EX14" i="7" s="1"/>
  <c r="EY14" i="7" s="1"/>
  <c r="EZ14" i="7" s="1"/>
  <c r="FA14" i="7" s="1"/>
  <c r="FB14" i="7" s="1"/>
  <c r="FC14" i="7" s="1"/>
  <c r="FD14" i="7" s="1"/>
  <c r="ER55" i="7"/>
  <c r="ES55" i="7" s="1"/>
  <c r="ET55" i="7" s="1"/>
  <c r="EU55" i="7" s="1"/>
  <c r="EV55" i="7" s="1"/>
  <c r="EW55" i="7" s="1"/>
  <c r="EX55" i="7" s="1"/>
  <c r="EY55" i="7" s="1"/>
  <c r="EZ55" i="7" s="1"/>
  <c r="FA55" i="7" s="1"/>
  <c r="FB55" i="7" s="1"/>
  <c r="FC55" i="7" s="1"/>
  <c r="FD55" i="7" s="1"/>
  <c r="EP44" i="7"/>
  <c r="EQ44" i="7" s="1"/>
  <c r="ER44" i="7" s="1"/>
  <c r="ES44" i="7" s="1"/>
  <c r="ET44" i="7" s="1"/>
  <c r="EU44" i="7" s="1"/>
  <c r="EV44" i="7" s="1"/>
  <c r="EW44" i="7" s="1"/>
  <c r="EX44" i="7" s="1"/>
  <c r="EY44" i="7" s="1"/>
  <c r="EZ44" i="7" s="1"/>
  <c r="FA44" i="7" s="1"/>
  <c r="FB44" i="7" s="1"/>
  <c r="FC44" i="7" s="1"/>
  <c r="FD44" i="7" s="1"/>
</calcChain>
</file>

<file path=xl/sharedStrings.xml><?xml version="1.0" encoding="utf-8"?>
<sst xmlns="http://schemas.openxmlformats.org/spreadsheetml/2006/main" count="15813" uniqueCount="237">
  <si>
    <t>№ п/п</t>
  </si>
  <si>
    <t>Ст.№</t>
  </si>
  <si>
    <t>Экипаж</t>
  </si>
  <si>
    <t>1-ый водитель</t>
  </si>
  <si>
    <t>2-ой водитель</t>
  </si>
  <si>
    <t>Итого:</t>
  </si>
  <si>
    <t>КВ2</t>
  </si>
  <si>
    <t>КВ3</t>
  </si>
  <si>
    <t>КВ4</t>
  </si>
  <si>
    <t>назн.</t>
  </si>
  <si>
    <t>факт.</t>
  </si>
  <si>
    <t>штраф</t>
  </si>
  <si>
    <t>ДС</t>
  </si>
  <si>
    <t>КВ</t>
  </si>
  <si>
    <t>Всего</t>
  </si>
  <si>
    <t>КВ1</t>
  </si>
  <si>
    <t>Зачеты</t>
  </si>
  <si>
    <t>Места</t>
  </si>
  <si>
    <t>Предварительные результаты</t>
  </si>
  <si>
    <t xml:space="preserve">ПР0Ч </t>
  </si>
  <si>
    <t>ПРОЧИЕ</t>
  </si>
  <si>
    <t>Руководитель гонки</t>
  </si>
  <si>
    <t>"Утверждаю"</t>
  </si>
  <si>
    <t>отметка</t>
  </si>
  <si>
    <t>Гл. Секретарь</t>
  </si>
  <si>
    <t>Спортивный комиссар</t>
  </si>
  <si>
    <t>Итоговый протокол ралли</t>
  </si>
  <si>
    <t>Автомобиль</t>
  </si>
  <si>
    <t>Винке Елена</t>
  </si>
  <si>
    <t>Дудинов Денис</t>
  </si>
  <si>
    <t>Горелов Алексей</t>
  </si>
  <si>
    <t>Ковальчук Илья</t>
  </si>
  <si>
    <t>ТИ</t>
  </si>
  <si>
    <t>Лазарко Сергей</t>
  </si>
  <si>
    <t>Шулимов Василий</t>
  </si>
  <si>
    <t>Арапов Григорий</t>
  </si>
  <si>
    <t>Богословский Вадим</t>
  </si>
  <si>
    <t>Князева Елена</t>
  </si>
  <si>
    <t>Вольнов Алексей</t>
  </si>
  <si>
    <t>Сафонов Дмитрий</t>
  </si>
  <si>
    <t>Першутин Евгений</t>
  </si>
  <si>
    <t>Ермолаев Сергей</t>
  </si>
  <si>
    <t>КВ5</t>
  </si>
  <si>
    <t>А</t>
  </si>
  <si>
    <t/>
  </si>
  <si>
    <t>-</t>
  </si>
  <si>
    <t>Толстая Наталья</t>
  </si>
  <si>
    <t>Филипьева Анна</t>
  </si>
  <si>
    <t>Володин Дмитрий</t>
  </si>
  <si>
    <t>Минаев Евгений</t>
  </si>
  <si>
    <t>Тырин Дмитрий</t>
  </si>
  <si>
    <t>Дьяков Григорий</t>
  </si>
  <si>
    <t>Дочкин Дмитрий</t>
  </si>
  <si>
    <t>Бестужев Дмитрий</t>
  </si>
  <si>
    <t>Данилов Роман</t>
  </si>
  <si>
    <t>Елисеева Екатерина</t>
  </si>
  <si>
    <t>Топорков Максим</t>
  </si>
  <si>
    <t>Суриков Иван</t>
  </si>
  <si>
    <t>Горбунова Евгения</t>
  </si>
  <si>
    <t>Ермаков Роман</t>
  </si>
  <si>
    <t>Никольский Денис</t>
  </si>
  <si>
    <t>Старт ДС 1 (СCЛ)</t>
  </si>
  <si>
    <t>Время</t>
  </si>
  <si>
    <t>приб.</t>
  </si>
  <si>
    <t>Вр</t>
  </si>
  <si>
    <t>Финиш ДС-5</t>
  </si>
  <si>
    <t>КВ6</t>
  </si>
  <si>
    <t>КВ7</t>
  </si>
  <si>
    <t>КВ8</t>
  </si>
  <si>
    <t>Финиш ДС-4</t>
  </si>
  <si>
    <t>Козленко Евгений</t>
  </si>
  <si>
    <t>Команды</t>
  </si>
  <si>
    <t>Финиш ДС-2</t>
  </si>
  <si>
    <t>ВКВ1</t>
  </si>
  <si>
    <t>ВКВ2</t>
  </si>
  <si>
    <t>Финиш ДС-7</t>
  </si>
  <si>
    <t>льгота</t>
  </si>
  <si>
    <t>Старт ДС 2 (РД)</t>
  </si>
  <si>
    <t>Старт ДС 4 (РД)</t>
  </si>
  <si>
    <t>Старт ДС 5 (РД)</t>
  </si>
  <si>
    <t>Старт ДС 6 (СЛ)</t>
  </si>
  <si>
    <t>ВКП РАЛЛИ</t>
  </si>
  <si>
    <t>ВКП МАДИ</t>
  </si>
  <si>
    <t>КВ9</t>
  </si>
  <si>
    <t>Старт ДС 7 (РД)</t>
  </si>
  <si>
    <t>Старт ДС 8 (СЛ)</t>
  </si>
  <si>
    <t>Ралли МАДИ 2011</t>
  </si>
  <si>
    <t>Привод</t>
  </si>
  <si>
    <t>Полянский А.</t>
  </si>
  <si>
    <t>Скрипников Михаил</t>
  </si>
  <si>
    <t>Сергеев Виктор</t>
  </si>
  <si>
    <t>Ушанов Сергей</t>
  </si>
  <si>
    <t>Шашлов Борис</t>
  </si>
  <si>
    <t>Студеникин Владимир</t>
  </si>
  <si>
    <t>Милявский Дмитрий</t>
  </si>
  <si>
    <t>Баклашова Василиса</t>
  </si>
  <si>
    <t>Щукин Михаил</t>
  </si>
  <si>
    <t xml:space="preserve">Носков Геннадий </t>
  </si>
  <si>
    <t xml:space="preserve">Носков Александр </t>
  </si>
  <si>
    <t>Маругина Ольга</t>
  </si>
  <si>
    <t>Ивинский Максим</t>
  </si>
  <si>
    <t>Ивинский Вячеслав</t>
  </si>
  <si>
    <t>Воронов Александр</t>
  </si>
  <si>
    <t>Балденков Дмитрий</t>
  </si>
  <si>
    <t>Ершов Иван</t>
  </si>
  <si>
    <t>Юрин Артем</t>
  </si>
  <si>
    <t>Чубаров Олег</t>
  </si>
  <si>
    <t>Васильева Елена</t>
  </si>
  <si>
    <t>Филин Анатолий</t>
  </si>
  <si>
    <t>Хохлов Юрий</t>
  </si>
  <si>
    <t>Морозкин Алексей</t>
  </si>
  <si>
    <t>Морозкина Ольга</t>
  </si>
  <si>
    <t>Куричина Инна</t>
  </si>
  <si>
    <t>Овчинников Андрей</t>
  </si>
  <si>
    <t>Лазарко Анатолий</t>
  </si>
  <si>
    <t>Сергеев Андрей</t>
  </si>
  <si>
    <t>Захарина Алла</t>
  </si>
  <si>
    <t>Изотов Николай</t>
  </si>
  <si>
    <t>Цыганов Михаил</t>
  </si>
  <si>
    <t>Дегтярёв Тимур</t>
  </si>
  <si>
    <t>Зиновчук Денис</t>
  </si>
  <si>
    <t>Барахов Виталий</t>
  </si>
  <si>
    <t>Титов Владимир</t>
  </si>
  <si>
    <t>Павел Егоров</t>
  </si>
  <si>
    <t>Александр Михайлин</t>
  </si>
  <si>
    <t>Жажкова Оксана</t>
  </si>
  <si>
    <t>Кареева Елена</t>
  </si>
  <si>
    <t>Жажков Борис</t>
  </si>
  <si>
    <t>Сазонов Олег</t>
  </si>
  <si>
    <t>Фомин Дмитрий</t>
  </si>
  <si>
    <t>Зеленин Алексей</t>
  </si>
  <si>
    <t>Мартынов Максим</t>
  </si>
  <si>
    <t>Силин Александр</t>
  </si>
  <si>
    <t>Лёвин Петр</t>
  </si>
  <si>
    <t>Путилин Алексей</t>
  </si>
  <si>
    <t>Журавлёв Александр</t>
  </si>
  <si>
    <t>Конакчиев Игорь</t>
  </si>
  <si>
    <t>Меркушев Сергей</t>
  </si>
  <si>
    <t xml:space="preserve">Гордюшкин Максим </t>
  </si>
  <si>
    <t>Русаков Сергей</t>
  </si>
  <si>
    <t>Новиков Александр</t>
  </si>
  <si>
    <t>Денисова Анастасия</t>
  </si>
  <si>
    <t>Задорожная Анна</t>
  </si>
  <si>
    <t>Адуберг Софья</t>
  </si>
  <si>
    <t>Рябов Павел</t>
  </si>
  <si>
    <t>Ермилов Сергей</t>
  </si>
  <si>
    <t>Шеврекуко Григорий</t>
  </si>
  <si>
    <t>Шкурлаков Сергей</t>
  </si>
  <si>
    <t>Тимаков Алексаендр</t>
  </si>
  <si>
    <t>Титов Федор</t>
  </si>
  <si>
    <t>Касьянов Владимир</t>
  </si>
  <si>
    <t>Джиоев Сослан</t>
  </si>
  <si>
    <t>Петрушин Александр</t>
  </si>
  <si>
    <t>Шевченко Александр</t>
  </si>
  <si>
    <t>Малахов Роман</t>
  </si>
  <si>
    <t>Васильев Сергей</t>
  </si>
  <si>
    <t>Кузнецов Константин</t>
  </si>
  <si>
    <t>Рассказов Алексей</t>
  </si>
  <si>
    <t>Быков Евгений</t>
  </si>
  <si>
    <t>Суховеев Денис</t>
  </si>
  <si>
    <t>Мохонов Никита</t>
  </si>
  <si>
    <t>Волков Сергей</t>
  </si>
  <si>
    <t>Герасимов Андрей</t>
  </si>
  <si>
    <t>Фарбирович Анна</t>
  </si>
  <si>
    <t>Рудык Тимофей</t>
  </si>
  <si>
    <t>Теплухин Николай</t>
  </si>
  <si>
    <t>Поселов Алексей</t>
  </si>
  <si>
    <t>Фадеева Дарья</t>
  </si>
  <si>
    <t>Коротин Константин</t>
  </si>
  <si>
    <t xml:space="preserve">Гусельников Максим </t>
  </si>
  <si>
    <t>Белов Илья</t>
  </si>
  <si>
    <t>Краснов Роберт</t>
  </si>
  <si>
    <t>Кананадзе Сергей</t>
  </si>
  <si>
    <t>Егорычев Дмитрий</t>
  </si>
  <si>
    <t>Баданин Александр</t>
  </si>
  <si>
    <t>вне зачета</t>
  </si>
  <si>
    <t>полный</t>
  </si>
  <si>
    <t>передний</t>
  </si>
  <si>
    <t>задний</t>
  </si>
  <si>
    <t>Мощность</t>
  </si>
  <si>
    <t>Сборная АТФ</t>
  </si>
  <si>
    <t>Новогорск-ралли</t>
  </si>
  <si>
    <t>Очки</t>
  </si>
  <si>
    <t>Dream Team</t>
  </si>
  <si>
    <t>Cheburators</t>
  </si>
  <si>
    <t>Красавцы на чудовищах</t>
  </si>
  <si>
    <t>Ретро</t>
  </si>
  <si>
    <t>МАДИ-RACING</t>
  </si>
  <si>
    <t>MITSURABOSHI-RALLY TECHNIKA</t>
  </si>
  <si>
    <t>выпускник</t>
  </si>
  <si>
    <t>абсолют</t>
  </si>
  <si>
    <t>студент</t>
  </si>
  <si>
    <t>Студент</t>
  </si>
  <si>
    <t>Выпускник</t>
  </si>
  <si>
    <t>Коэф</t>
  </si>
  <si>
    <t>м/ж</t>
  </si>
  <si>
    <t>м</t>
  </si>
  <si>
    <t>ж</t>
  </si>
  <si>
    <t xml:space="preserve">Ралли МАДИ 2011 </t>
  </si>
  <si>
    <t>Лучший пилот</t>
  </si>
  <si>
    <t>Зачет</t>
  </si>
  <si>
    <t>Команда</t>
  </si>
  <si>
    <t>Коэф.</t>
  </si>
  <si>
    <t>Фоменко Денис</t>
  </si>
  <si>
    <t>Лучшая пилотесса</t>
  </si>
  <si>
    <t>Место в своем зачете</t>
  </si>
  <si>
    <t>Итого</t>
  </si>
  <si>
    <t>Место</t>
  </si>
  <si>
    <t>Результат</t>
  </si>
  <si>
    <t>ДС1</t>
  </si>
  <si>
    <t>ДС2</t>
  </si>
  <si>
    <t>ДС4</t>
  </si>
  <si>
    <t>ДС5</t>
  </si>
  <si>
    <t>ДС6</t>
  </si>
  <si>
    <t>ВКП</t>
  </si>
  <si>
    <t>ДС7</t>
  </si>
  <si>
    <t>ВКВ</t>
  </si>
  <si>
    <t>ДС8</t>
  </si>
  <si>
    <t>КВ10</t>
  </si>
  <si>
    <t>Чистое</t>
  </si>
  <si>
    <t>С  накопительным итогом</t>
  </si>
  <si>
    <t>2-ый водитель</t>
  </si>
  <si>
    <t>Сумин Антон</t>
  </si>
  <si>
    <t>+</t>
  </si>
  <si>
    <t>дралли</t>
  </si>
  <si>
    <t>мади</t>
  </si>
  <si>
    <t>ралли</t>
  </si>
  <si>
    <t>ралди</t>
  </si>
  <si>
    <t>маи</t>
  </si>
  <si>
    <t>рал</t>
  </si>
  <si>
    <t>ралил</t>
  </si>
  <si>
    <t>сход</t>
  </si>
  <si>
    <t>ади</t>
  </si>
  <si>
    <t>алли</t>
  </si>
  <si>
    <t>ралдли</t>
  </si>
  <si>
    <t>Не стартовал</t>
  </si>
  <si>
    <t>Не 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</si>
</sst>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0.0"/>
    <numFmt numFmtId="173" formatCode="0.00000"/>
    <numFmt numFmtId="174" formatCode="d\-mmm\-yyyy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sz val="10"/>
      <color indexed="42"/>
      <name val="Arial Cyr"/>
      <family val="2"/>
      <charset val="204"/>
    </font>
    <font>
      <i/>
      <sz val="26"/>
      <name val="Arial Cyr"/>
      <charset val="204"/>
    </font>
    <font>
      <sz val="10"/>
      <color indexed="9"/>
      <name val="Arial Cyr"/>
      <charset val="204"/>
    </font>
    <font>
      <sz val="10"/>
      <color indexed="27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21" fontId="3" fillId="2" borderId="3" xfId="0" applyNumberFormat="1" applyFont="1" applyFill="1" applyBorder="1" applyAlignment="1" applyProtection="1">
      <alignment horizontal="center" vertical="center"/>
      <protection locked="0"/>
    </xf>
    <xf numFmtId="21" fontId="2" fillId="2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21" fontId="2" fillId="2" borderId="0" xfId="0" applyNumberFormat="1" applyFont="1" applyFill="1"/>
    <xf numFmtId="0" fontId="2" fillId="2" borderId="0" xfId="0" applyFont="1" applyFill="1" applyAlignment="1">
      <alignment horizontal="right"/>
    </xf>
    <xf numFmtId="1" fontId="2" fillId="2" borderId="0" xfId="0" applyNumberFormat="1" applyFont="1" applyFill="1" applyAlignment="1">
      <alignment horizontal="left"/>
    </xf>
    <xf numFmtId="173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left" wrapText="1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/>
    <xf numFmtId="1" fontId="2" fillId="2" borderId="0" xfId="0" applyNumberFormat="1" applyFont="1" applyFill="1"/>
    <xf numFmtId="21" fontId="2" fillId="2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1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/>
    </xf>
    <xf numFmtId="172" fontId="2" fillId="0" borderId="11" xfId="0" applyNumberFormat="1" applyFont="1" applyBorder="1" applyAlignment="1">
      <alignment horizontal="center" vertical="center"/>
    </xf>
    <xf numFmtId="172" fontId="2" fillId="0" borderId="8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1" fontId="2" fillId="3" borderId="12" xfId="0" applyNumberFormat="1" applyFont="1" applyFill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1" fontId="2" fillId="4" borderId="12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20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/>
    <xf numFmtId="20" fontId="2" fillId="0" borderId="16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21" fontId="2" fillId="0" borderId="0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1" fontId="2" fillId="0" borderId="13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21" fontId="2" fillId="3" borderId="1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1" fontId="2" fillId="5" borderId="21" xfId="0" applyNumberFormat="1" applyFont="1" applyFill="1" applyBorder="1" applyAlignment="1">
      <alignment horizontal="center" vertical="center"/>
    </xf>
    <xf numFmtId="1" fontId="2" fillId="5" borderId="12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2" fontId="2" fillId="2" borderId="0" xfId="0" applyNumberFormat="1" applyFont="1" applyFill="1"/>
    <xf numFmtId="172" fontId="2" fillId="4" borderId="23" xfId="0" applyNumberFormat="1" applyFont="1" applyFill="1" applyBorder="1" applyAlignment="1">
      <alignment horizontal="center" vertical="center"/>
    </xf>
    <xf numFmtId="172" fontId="2" fillId="3" borderId="24" xfId="0" applyNumberFormat="1" applyFont="1" applyFill="1" applyBorder="1" applyAlignment="1">
      <alignment horizontal="center" vertical="center"/>
    </xf>
    <xf numFmtId="1" fontId="2" fillId="5" borderId="25" xfId="0" applyNumberFormat="1" applyFont="1" applyFill="1" applyBorder="1" applyAlignment="1">
      <alignment horizontal="center" vertical="center"/>
    </xf>
    <xf numFmtId="172" fontId="2" fillId="4" borderId="8" xfId="0" applyNumberFormat="1" applyFont="1" applyFill="1" applyBorder="1" applyAlignment="1">
      <alignment horizontal="center" vertical="center"/>
    </xf>
    <xf numFmtId="172" fontId="2" fillId="3" borderId="8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20" fontId="8" fillId="0" borderId="16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0" xfId="0" applyFont="1" applyFill="1" applyBorder="1"/>
    <xf numFmtId="174" fontId="5" fillId="2" borderId="0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2" fontId="3" fillId="2" borderId="0" xfId="0" applyNumberFormat="1" applyFont="1" applyFill="1"/>
    <xf numFmtId="1" fontId="2" fillId="5" borderId="26" xfId="0" applyNumberFormat="1" applyFont="1" applyFill="1" applyBorder="1" applyAlignment="1">
      <alignment horizontal="center" vertical="center"/>
    </xf>
    <xf numFmtId="21" fontId="2" fillId="2" borderId="18" xfId="0" applyNumberFormat="1" applyFont="1" applyFill="1" applyBorder="1" applyAlignment="1">
      <alignment horizontal="center" vertical="center"/>
    </xf>
    <xf numFmtId="21" fontId="2" fillId="4" borderId="26" xfId="0" applyNumberFormat="1" applyFont="1" applyFill="1" applyBorder="1" applyAlignment="1">
      <alignment horizontal="center" vertical="center"/>
    </xf>
    <xf numFmtId="1" fontId="2" fillId="4" borderId="27" xfId="0" applyNumberFormat="1" applyFont="1" applyFill="1" applyBorder="1" applyAlignment="1">
      <alignment horizontal="center" vertical="center"/>
    </xf>
    <xf numFmtId="21" fontId="2" fillId="3" borderId="20" xfId="0" applyNumberFormat="1" applyFont="1" applyFill="1" applyBorder="1" applyAlignment="1">
      <alignment horizontal="center"/>
    </xf>
    <xf numFmtId="20" fontId="2" fillId="0" borderId="13" xfId="0" applyNumberFormat="1" applyFont="1" applyBorder="1"/>
    <xf numFmtId="21" fontId="2" fillId="3" borderId="12" xfId="0" applyNumberFormat="1" applyFont="1" applyFill="1" applyBorder="1" applyAlignment="1">
      <alignment horizontal="right"/>
    </xf>
    <xf numFmtId="1" fontId="2" fillId="3" borderId="14" xfId="0" applyNumberFormat="1" applyFont="1" applyFill="1" applyBorder="1" applyAlignment="1">
      <alignment horizontal="left"/>
    </xf>
    <xf numFmtId="1" fontId="2" fillId="5" borderId="28" xfId="0" applyNumberFormat="1" applyFont="1" applyFill="1" applyBorder="1" applyAlignment="1">
      <alignment horizontal="center"/>
    </xf>
    <xf numFmtId="21" fontId="2" fillId="2" borderId="3" xfId="0" applyNumberFormat="1" applyFont="1" applyFill="1" applyBorder="1" applyAlignment="1">
      <alignment horizontal="center"/>
    </xf>
    <xf numFmtId="21" fontId="2" fillId="2" borderId="0" xfId="0" applyNumberFormat="1" applyFont="1" applyFill="1" applyBorder="1" applyAlignment="1">
      <alignment horizontal="center"/>
    </xf>
    <xf numFmtId="20" fontId="2" fillId="0" borderId="11" xfId="0" applyNumberFormat="1" applyFont="1" applyBorder="1"/>
    <xf numFmtId="20" fontId="2" fillId="0" borderId="29" xfId="0" applyNumberFormat="1" applyFont="1" applyBorder="1"/>
    <xf numFmtId="21" fontId="2" fillId="3" borderId="26" xfId="0" applyNumberFormat="1" applyFont="1" applyFill="1" applyBorder="1" applyAlignment="1">
      <alignment horizontal="right"/>
    </xf>
    <xf numFmtId="1" fontId="2" fillId="3" borderId="27" xfId="0" applyNumberFormat="1" applyFont="1" applyFill="1" applyBorder="1" applyAlignment="1">
      <alignment horizontal="left"/>
    </xf>
    <xf numFmtId="21" fontId="2" fillId="6" borderId="8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21" fontId="3" fillId="2" borderId="22" xfId="0" applyNumberFormat="1" applyFont="1" applyFill="1" applyBorder="1" applyAlignment="1" applyProtection="1">
      <alignment horizontal="center" vertical="center"/>
      <protection locked="0"/>
    </xf>
    <xf numFmtId="21" fontId="2" fillId="2" borderId="13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21" fontId="2" fillId="3" borderId="26" xfId="0" applyNumberFormat="1" applyFont="1" applyFill="1" applyBorder="1" applyAlignment="1">
      <alignment horizontal="center" vertical="center"/>
    </xf>
    <xf numFmtId="1" fontId="2" fillId="3" borderId="32" xfId="0" applyNumberFormat="1" applyFont="1" applyFill="1" applyBorder="1" applyAlignment="1">
      <alignment horizontal="center" vertical="center"/>
    </xf>
    <xf numFmtId="20" fontId="2" fillId="0" borderId="33" xfId="0" applyNumberFormat="1" applyFont="1" applyFill="1" applyBorder="1" applyAlignment="1">
      <alignment horizontal="center" vertical="center"/>
    </xf>
    <xf numFmtId="1" fontId="2" fillId="5" borderId="34" xfId="0" applyNumberFormat="1" applyFont="1" applyFill="1" applyBorder="1" applyAlignment="1">
      <alignment horizontal="center"/>
    </xf>
    <xf numFmtId="20" fontId="8" fillId="0" borderId="33" xfId="0" applyNumberFormat="1" applyFont="1" applyFill="1" applyBorder="1" applyAlignment="1">
      <alignment horizontal="center" vertical="center"/>
    </xf>
    <xf numFmtId="172" fontId="2" fillId="0" borderId="29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72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20" fontId="10" fillId="0" borderId="16" xfId="0" applyNumberFormat="1" applyFont="1" applyFill="1" applyBorder="1" applyAlignment="1">
      <alignment horizontal="center" vertical="center"/>
    </xf>
    <xf numFmtId="21" fontId="2" fillId="3" borderId="35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3" borderId="28" xfId="0" applyNumberFormat="1" applyFont="1" applyFill="1" applyBorder="1" applyAlignment="1">
      <alignment horizontal="center" vertical="center"/>
    </xf>
    <xf numFmtId="21" fontId="2" fillId="3" borderId="1" xfId="0" applyNumberFormat="1" applyFont="1" applyFill="1" applyBorder="1" applyAlignment="1">
      <alignment horizontal="center"/>
    </xf>
    <xf numFmtId="1" fontId="2" fillId="3" borderId="36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37" xfId="0" applyNumberFormat="1" applyFont="1" applyFill="1" applyBorder="1" applyAlignment="1">
      <alignment horizontal="center" vertical="center"/>
    </xf>
    <xf numFmtId="1" fontId="2" fillId="3" borderId="38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2" fillId="3" borderId="29" xfId="0" applyNumberFormat="1" applyFont="1" applyFill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172" fontId="2" fillId="0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2" borderId="39" xfId="0" applyFont="1" applyFill="1" applyBorder="1"/>
    <xf numFmtId="0" fontId="2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/>
    </xf>
    <xf numFmtId="20" fontId="2" fillId="0" borderId="39" xfId="0" applyNumberFormat="1" applyFont="1" applyBorder="1" applyAlignment="1">
      <alignment horizontal="center" vertical="center"/>
    </xf>
    <xf numFmtId="20" fontId="2" fillId="0" borderId="42" xfId="0" applyNumberFormat="1" applyFont="1" applyBorder="1" applyAlignment="1">
      <alignment horizontal="center" vertical="center"/>
    </xf>
    <xf numFmtId="21" fontId="2" fillId="3" borderId="43" xfId="0" applyNumberFormat="1" applyFont="1" applyFill="1" applyBorder="1" applyAlignment="1">
      <alignment horizontal="center" vertical="center"/>
    </xf>
    <xf numFmtId="1" fontId="2" fillId="3" borderId="27" xfId="0" applyNumberFormat="1" applyFont="1" applyFill="1" applyBorder="1" applyAlignment="1">
      <alignment horizontal="center" vertical="center"/>
    </xf>
    <xf numFmtId="172" fontId="2" fillId="4" borderId="18" xfId="0" applyNumberFormat="1" applyFont="1" applyFill="1" applyBorder="1" applyAlignment="1">
      <alignment horizontal="center" vertical="center"/>
    </xf>
    <xf numFmtId="172" fontId="2" fillId="3" borderId="18" xfId="0" applyNumberFormat="1" applyFont="1" applyFill="1" applyBorder="1" applyAlignment="1">
      <alignment horizontal="center" vertical="center"/>
    </xf>
    <xf numFmtId="1" fontId="2" fillId="5" borderId="18" xfId="0" applyNumberFormat="1" applyFont="1" applyFill="1" applyBorder="1" applyAlignment="1">
      <alignment horizontal="center" vertical="center"/>
    </xf>
    <xf numFmtId="20" fontId="10" fillId="0" borderId="33" xfId="0" applyNumberFormat="1" applyFont="1" applyFill="1" applyBorder="1" applyAlignment="1">
      <alignment horizontal="center" vertical="center"/>
    </xf>
    <xf numFmtId="21" fontId="2" fillId="0" borderId="41" xfId="0" applyNumberFormat="1" applyFont="1" applyBorder="1" applyAlignment="1">
      <alignment horizontal="center" vertical="center"/>
    </xf>
    <xf numFmtId="21" fontId="2" fillId="0" borderId="39" xfId="0" applyNumberFormat="1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2" fillId="3" borderId="26" xfId="0" applyNumberFormat="1" applyFont="1" applyFill="1" applyBorder="1" applyAlignment="1">
      <alignment horizontal="center" vertical="center"/>
    </xf>
    <xf numFmtId="20" fontId="2" fillId="0" borderId="39" xfId="0" applyNumberFormat="1" applyFont="1" applyBorder="1"/>
    <xf numFmtId="0" fontId="2" fillId="2" borderId="41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 vertical="center" wrapText="1"/>
    </xf>
    <xf numFmtId="172" fontId="2" fillId="0" borderId="39" xfId="0" applyNumberFormat="1" applyFont="1" applyFill="1" applyBorder="1" applyAlignment="1">
      <alignment horizontal="center" vertical="center"/>
    </xf>
    <xf numFmtId="20" fontId="2" fillId="0" borderId="41" xfId="0" applyNumberFormat="1" applyFont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Continuous"/>
    </xf>
    <xf numFmtId="0" fontId="0" fillId="2" borderId="0" xfId="0" applyFill="1" applyProtection="1"/>
    <xf numFmtId="0" fontId="0" fillId="0" borderId="0" xfId="0" applyProtection="1"/>
    <xf numFmtId="0" fontId="2" fillId="2" borderId="0" xfId="0" applyFont="1" applyFill="1" applyProtection="1"/>
    <xf numFmtId="0" fontId="11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Continuous"/>
    </xf>
    <xf numFmtId="0" fontId="3" fillId="2" borderId="44" xfId="0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 wrapText="1"/>
    </xf>
    <xf numFmtId="0" fontId="3" fillId="2" borderId="46" xfId="0" applyFont="1" applyFill="1" applyBorder="1" applyAlignment="1" applyProtection="1">
      <alignment horizontal="centerContinuous" vertical="center"/>
    </xf>
    <xf numFmtId="0" fontId="3" fillId="2" borderId="47" xfId="0" applyFont="1" applyFill="1" applyBorder="1" applyAlignment="1" applyProtection="1">
      <alignment horizontal="centerContinuous" vertical="center"/>
    </xf>
    <xf numFmtId="0" fontId="3" fillId="2" borderId="48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/>
    </xf>
    <xf numFmtId="0" fontId="2" fillId="2" borderId="5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2" fillId="2" borderId="51" xfId="0" applyFont="1" applyFill="1" applyBorder="1" applyAlignment="1" applyProtection="1">
      <alignment horizontal="center"/>
    </xf>
    <xf numFmtId="0" fontId="0" fillId="0" borderId="52" xfId="0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 wrapText="1"/>
    </xf>
    <xf numFmtId="172" fontId="0" fillId="0" borderId="53" xfId="0" applyNumberFormat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0" borderId="55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/>
    </xf>
    <xf numFmtId="0" fontId="0" fillId="0" borderId="54" xfId="0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5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/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57" xfId="0" applyFont="1" applyFill="1" applyBorder="1" applyAlignment="1" applyProtection="1">
      <alignment horizontal="center" vertical="center" wrapText="1"/>
    </xf>
    <xf numFmtId="14" fontId="0" fillId="2" borderId="0" xfId="0" applyNumberFormat="1" applyFill="1" applyBorder="1" applyAlignment="1" applyProtection="1">
      <alignment horizontal="left" wrapText="1"/>
    </xf>
    <xf numFmtId="0" fontId="2" fillId="2" borderId="0" xfId="0" applyFont="1" applyFill="1" applyBorder="1" applyProtection="1"/>
    <xf numFmtId="0" fontId="6" fillId="2" borderId="0" xfId="0" applyFont="1" applyFill="1" applyBorder="1" applyAlignment="1" applyProtection="1">
      <alignment vertical="center"/>
    </xf>
    <xf numFmtId="0" fontId="0" fillId="2" borderId="8" xfId="0" applyFill="1" applyBorder="1" applyAlignment="1" applyProtection="1">
      <alignment horizontal="center"/>
    </xf>
    <xf numFmtId="0" fontId="0" fillId="2" borderId="54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172" fontId="1" fillId="0" borderId="38" xfId="0" applyNumberFormat="1" applyFont="1" applyBorder="1" applyAlignment="1" applyProtection="1">
      <alignment horizontal="center" vertical="center"/>
    </xf>
    <xf numFmtId="172" fontId="1" fillId="0" borderId="9" xfId="0" applyNumberFormat="1" applyFont="1" applyBorder="1" applyAlignment="1" applyProtection="1">
      <alignment horizontal="center" vertical="center"/>
    </xf>
    <xf numFmtId="172" fontId="1" fillId="0" borderId="17" xfId="0" applyNumberFormat="1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172" fontId="1" fillId="2" borderId="0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58" xfId="0" applyFill="1" applyBorder="1"/>
    <xf numFmtId="0" fontId="0" fillId="2" borderId="59" xfId="0" applyFill="1" applyBorder="1"/>
    <xf numFmtId="0" fontId="2" fillId="2" borderId="33" xfId="0" applyFont="1" applyFill="1" applyBorder="1" applyAlignment="1">
      <alignment horizontal="center" vertical="center" wrapText="1"/>
    </xf>
    <xf numFmtId="0" fontId="0" fillId="2" borderId="34" xfId="0" applyFill="1" applyBorder="1"/>
    <xf numFmtId="0" fontId="0" fillId="2" borderId="60" xfId="0" applyFill="1" applyBorder="1"/>
    <xf numFmtId="0" fontId="0" fillId="2" borderId="37" xfId="0" applyFill="1" applyBorder="1"/>
    <xf numFmtId="0" fontId="0" fillId="2" borderId="54" xfId="0" applyFill="1" applyBorder="1"/>
    <xf numFmtId="0" fontId="0" fillId="2" borderId="38" xfId="0" applyFill="1" applyBorder="1"/>
    <xf numFmtId="0" fontId="0" fillId="2" borderId="29" xfId="0" applyFill="1" applyBorder="1"/>
    <xf numFmtId="0" fontId="0" fillId="2" borderId="18" xfId="0" applyFill="1" applyBorder="1"/>
    <xf numFmtId="0" fontId="0" fillId="2" borderId="17" xfId="0" applyFill="1" applyBorder="1"/>
    <xf numFmtId="0" fontId="0" fillId="2" borderId="3" xfId="0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72" fontId="2" fillId="2" borderId="0" xfId="0" applyNumberFormat="1" applyFont="1" applyFill="1" applyAlignment="1">
      <alignment horizontal="center" vertical="center"/>
    </xf>
    <xf numFmtId="0" fontId="12" fillId="0" borderId="0" xfId="0" applyFont="1"/>
    <xf numFmtId="0" fontId="0" fillId="2" borderId="54" xfId="0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vertical="center" wrapText="1"/>
    </xf>
    <xf numFmtId="172" fontId="1" fillId="2" borderId="38" xfId="0" applyNumberFormat="1" applyFon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172" fontId="1" fillId="2" borderId="9" xfId="0" applyNumberFormat="1" applyFont="1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 wrapText="1"/>
    </xf>
    <xf numFmtId="172" fontId="1" fillId="2" borderId="17" xfId="0" applyNumberFormat="1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1" fontId="2" fillId="2" borderId="8" xfId="0" applyNumberFormat="1" applyFont="1" applyFill="1" applyBorder="1" applyAlignment="1" applyProtection="1">
      <alignment horizontal="center" vertical="center" wrapText="1"/>
    </xf>
    <xf numFmtId="1" fontId="2" fillId="2" borderId="18" xfId="0" applyNumberFormat="1" applyFont="1" applyFill="1" applyBorder="1" applyAlignment="1" applyProtection="1">
      <alignment horizontal="center" vertical="center" wrapText="1"/>
    </xf>
    <xf numFmtId="1" fontId="2" fillId="2" borderId="54" xfId="0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/>
    </xf>
    <xf numFmtId="172" fontId="1" fillId="2" borderId="62" xfId="0" applyNumberFormat="1" applyFont="1" applyFill="1" applyBorder="1" applyAlignment="1" applyProtection="1">
      <alignment horizontal="center" vertical="center"/>
    </xf>
    <xf numFmtId="0" fontId="0" fillId="2" borderId="13" xfId="0" applyFill="1" applyBorder="1" applyProtection="1"/>
    <xf numFmtId="0" fontId="0" fillId="2" borderId="62" xfId="0" applyFill="1" applyBorder="1" applyProtection="1"/>
    <xf numFmtId="0" fontId="11" fillId="2" borderId="0" xfId="0" applyFont="1" applyFill="1" applyBorder="1" applyProtection="1"/>
    <xf numFmtId="0" fontId="3" fillId="2" borderId="13" xfId="0" applyFont="1" applyFill="1" applyBorder="1" applyProtection="1"/>
    <xf numFmtId="0" fontId="3" fillId="2" borderId="0" xfId="0" applyFont="1" applyFill="1" applyBorder="1" applyProtection="1"/>
    <xf numFmtId="0" fontId="3" fillId="2" borderId="62" xfId="0" applyFont="1" applyFill="1" applyBorder="1" applyProtection="1"/>
    <xf numFmtId="0" fontId="2" fillId="3" borderId="13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0" fontId="2" fillId="3" borderId="13" xfId="0" applyNumberFormat="1" applyFont="1" applyFill="1" applyBorder="1" applyAlignment="1">
      <alignment horizontal="center" vertical="center"/>
    </xf>
    <xf numFmtId="20" fontId="2" fillId="3" borderId="15" xfId="0" applyNumberFormat="1" applyFont="1" applyFill="1" applyBorder="1" applyAlignment="1">
      <alignment horizontal="center" vertical="center"/>
    </xf>
    <xf numFmtId="20" fontId="8" fillId="3" borderId="16" xfId="0" applyNumberFormat="1" applyFont="1" applyFill="1" applyBorder="1" applyAlignment="1">
      <alignment horizontal="center" vertical="center"/>
    </xf>
    <xf numFmtId="20" fontId="10" fillId="3" borderId="16" xfId="0" applyNumberFormat="1" applyFont="1" applyFill="1" applyBorder="1" applyAlignment="1">
      <alignment horizontal="center" vertical="center"/>
    </xf>
    <xf numFmtId="20" fontId="2" fillId="3" borderId="16" xfId="0" applyNumberFormat="1" applyFont="1" applyFill="1" applyBorder="1" applyAlignment="1">
      <alignment horizontal="center" vertical="center"/>
    </xf>
    <xf numFmtId="21" fontId="2" fillId="3" borderId="0" xfId="0" applyNumberFormat="1" applyFont="1" applyFill="1" applyBorder="1" applyAlignment="1">
      <alignment horizontal="center" vertical="center"/>
    </xf>
    <xf numFmtId="21" fontId="2" fillId="3" borderId="13" xfId="0" applyNumberFormat="1" applyFont="1" applyFill="1" applyBorder="1" applyAlignment="1">
      <alignment horizontal="center" vertical="center"/>
    </xf>
    <xf numFmtId="21" fontId="2" fillId="3" borderId="8" xfId="0" applyNumberFormat="1" applyFont="1" applyFill="1" applyBorder="1" applyAlignment="1">
      <alignment horizontal="center" vertical="center"/>
    </xf>
    <xf numFmtId="20" fontId="2" fillId="3" borderId="13" xfId="0" applyNumberFormat="1" applyFont="1" applyFill="1" applyBorder="1"/>
    <xf numFmtId="1" fontId="2" fillId="3" borderId="28" xfId="0" applyNumberFormat="1" applyFont="1" applyFill="1" applyBorder="1" applyAlignment="1">
      <alignment horizontal="center"/>
    </xf>
    <xf numFmtId="20" fontId="2" fillId="3" borderId="11" xfId="0" applyNumberFormat="1" applyFont="1" applyFill="1" applyBorder="1"/>
    <xf numFmtId="21" fontId="2" fillId="3" borderId="8" xfId="0" applyNumberFormat="1" applyFont="1" applyFill="1" applyBorder="1" applyAlignment="1">
      <alignment horizontal="center"/>
    </xf>
    <xf numFmtId="0" fontId="2" fillId="3" borderId="0" xfId="0" applyFont="1" applyFill="1" applyBorder="1"/>
    <xf numFmtId="172" fontId="2" fillId="3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72" fontId="2" fillId="3" borderId="0" xfId="0" applyNumberFormat="1" applyFont="1" applyFill="1" applyAlignment="1">
      <alignment horizontal="center" vertical="center"/>
    </xf>
    <xf numFmtId="172" fontId="2" fillId="3" borderId="13" xfId="0" applyNumberFormat="1" applyFont="1" applyFill="1" applyBorder="1" applyAlignment="1">
      <alignment horizontal="center" vertical="center"/>
    </xf>
    <xf numFmtId="20" fontId="2" fillId="3" borderId="4" xfId="0" applyNumberFormat="1" applyFont="1" applyFill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/>
    </xf>
    <xf numFmtId="20" fontId="2" fillId="3" borderId="0" xfId="0" applyNumberFormat="1" applyFont="1" applyFill="1" applyBorder="1" applyAlignment="1">
      <alignment horizontal="center" vertical="center"/>
    </xf>
    <xf numFmtId="0" fontId="2" fillId="3" borderId="39" xfId="0" applyFont="1" applyFill="1" applyBorder="1"/>
    <xf numFmtId="0" fontId="2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/>
    </xf>
    <xf numFmtId="20" fontId="2" fillId="3" borderId="39" xfId="0" applyNumberFormat="1" applyFont="1" applyFill="1" applyBorder="1" applyAlignment="1">
      <alignment horizontal="center" vertical="center"/>
    </xf>
    <xf numFmtId="20" fontId="2" fillId="3" borderId="42" xfId="0" applyNumberFormat="1" applyFont="1" applyFill="1" applyBorder="1" applyAlignment="1">
      <alignment horizontal="center" vertical="center"/>
    </xf>
    <xf numFmtId="20" fontId="8" fillId="3" borderId="33" xfId="0" applyNumberFormat="1" applyFont="1" applyFill="1" applyBorder="1" applyAlignment="1">
      <alignment horizontal="center" vertical="center"/>
    </xf>
    <xf numFmtId="20" fontId="10" fillId="3" borderId="33" xfId="0" applyNumberFormat="1" applyFont="1" applyFill="1" applyBorder="1" applyAlignment="1">
      <alignment horizontal="center" vertical="center"/>
    </xf>
    <xf numFmtId="20" fontId="2" fillId="3" borderId="33" xfId="0" applyNumberFormat="1" applyFont="1" applyFill="1" applyBorder="1" applyAlignment="1">
      <alignment horizontal="center" vertical="center"/>
    </xf>
    <xf numFmtId="21" fontId="2" fillId="3" borderId="41" xfId="0" applyNumberFormat="1" applyFont="1" applyFill="1" applyBorder="1" applyAlignment="1">
      <alignment horizontal="center" vertical="center"/>
    </xf>
    <xf numFmtId="21" fontId="2" fillId="3" borderId="39" xfId="0" applyNumberFormat="1" applyFont="1" applyFill="1" applyBorder="1" applyAlignment="1">
      <alignment horizontal="center" vertical="center"/>
    </xf>
    <xf numFmtId="21" fontId="2" fillId="3" borderId="18" xfId="0" applyNumberFormat="1" applyFont="1" applyFill="1" applyBorder="1" applyAlignment="1">
      <alignment horizontal="center" vertical="center"/>
    </xf>
    <xf numFmtId="20" fontId="2" fillId="3" borderId="39" xfId="0" applyNumberFormat="1" applyFont="1" applyFill="1" applyBorder="1"/>
    <xf numFmtId="1" fontId="2" fillId="3" borderId="34" xfId="0" applyNumberFormat="1" applyFont="1" applyFill="1" applyBorder="1" applyAlignment="1">
      <alignment horizontal="center"/>
    </xf>
    <xf numFmtId="20" fontId="2" fillId="3" borderId="29" xfId="0" applyNumberFormat="1" applyFont="1" applyFill="1" applyBorder="1"/>
    <xf numFmtId="0" fontId="2" fillId="3" borderId="41" xfId="0" applyFont="1" applyFill="1" applyBorder="1"/>
    <xf numFmtId="172" fontId="2" fillId="3" borderId="29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20" fontId="13" fillId="0" borderId="16" xfId="0" applyNumberFormat="1" applyFont="1" applyFill="1" applyBorder="1" applyAlignment="1">
      <alignment horizontal="center" vertical="center"/>
    </xf>
    <xf numFmtId="20" fontId="13" fillId="0" borderId="33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72" fontId="2" fillId="3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72" fontId="2" fillId="3" borderId="27" xfId="0" applyNumberFormat="1" applyFont="1" applyFill="1" applyBorder="1" applyAlignment="1">
      <alignment horizontal="center" vertical="center"/>
    </xf>
    <xf numFmtId="21" fontId="2" fillId="0" borderId="0" xfId="0" applyNumberFormat="1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2" fontId="2" fillId="4" borderId="0" xfId="0" applyNumberFormat="1" applyFont="1" applyFill="1" applyAlignment="1">
      <alignment horizontal="center" vertical="center"/>
    </xf>
    <xf numFmtId="0" fontId="2" fillId="2" borderId="8" xfId="0" applyFont="1" applyFill="1" applyBorder="1"/>
    <xf numFmtId="0" fontId="2" fillId="2" borderId="18" xfId="0" applyFont="1" applyFill="1" applyBorder="1"/>
    <xf numFmtId="172" fontId="2" fillId="7" borderId="13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20" fontId="2" fillId="7" borderId="13" xfId="0" applyNumberFormat="1" applyFont="1" applyFill="1" applyBorder="1" applyAlignment="1">
      <alignment horizontal="center" vertical="center"/>
    </xf>
    <xf numFmtId="20" fontId="2" fillId="7" borderId="15" xfId="0" applyNumberFormat="1" applyFont="1" applyFill="1" applyBorder="1" applyAlignment="1">
      <alignment horizontal="center" vertical="center"/>
    </xf>
    <xf numFmtId="21" fontId="2" fillId="7" borderId="19" xfId="0" applyNumberFormat="1" applyFont="1" applyFill="1" applyBorder="1" applyAlignment="1">
      <alignment horizontal="center" vertical="center"/>
    </xf>
    <xf numFmtId="1" fontId="2" fillId="7" borderId="14" xfId="0" applyNumberFormat="1" applyFont="1" applyFill="1" applyBorder="1" applyAlignment="1">
      <alignment horizontal="center" vertical="center"/>
    </xf>
    <xf numFmtId="21" fontId="2" fillId="7" borderId="12" xfId="0" applyNumberFormat="1" applyFont="1" applyFill="1" applyBorder="1" applyAlignment="1">
      <alignment horizontal="center" vertical="center"/>
    </xf>
    <xf numFmtId="1" fontId="2" fillId="7" borderId="10" xfId="0" applyNumberFormat="1" applyFont="1" applyFill="1" applyBorder="1" applyAlignment="1">
      <alignment horizontal="center" vertical="center"/>
    </xf>
    <xf numFmtId="20" fontId="8" fillId="7" borderId="16" xfId="0" applyNumberFormat="1" applyFont="1" applyFill="1" applyBorder="1" applyAlignment="1">
      <alignment horizontal="center" vertical="center"/>
    </xf>
    <xf numFmtId="172" fontId="2" fillId="7" borderId="8" xfId="0" applyNumberFormat="1" applyFont="1" applyFill="1" applyBorder="1" applyAlignment="1">
      <alignment horizontal="center" vertical="center"/>
    </xf>
    <xf numFmtId="1" fontId="2" fillId="7" borderId="8" xfId="0" applyNumberFormat="1" applyFont="1" applyFill="1" applyBorder="1" applyAlignment="1">
      <alignment horizontal="center" vertical="center"/>
    </xf>
    <xf numFmtId="20" fontId="10" fillId="7" borderId="16" xfId="0" applyNumberFormat="1" applyFont="1" applyFill="1" applyBorder="1" applyAlignment="1">
      <alignment horizontal="center" vertical="center"/>
    </xf>
    <xf numFmtId="20" fontId="2" fillId="7" borderId="16" xfId="0" applyNumberFormat="1" applyFont="1" applyFill="1" applyBorder="1" applyAlignment="1">
      <alignment horizontal="center" vertical="center"/>
    </xf>
    <xf numFmtId="21" fontId="2" fillId="7" borderId="0" xfId="0" applyNumberFormat="1" applyFont="1" applyFill="1" applyBorder="1" applyAlignment="1">
      <alignment horizontal="center" vertical="center"/>
    </xf>
    <xf numFmtId="1" fontId="2" fillId="7" borderId="12" xfId="0" applyNumberFormat="1" applyFont="1" applyFill="1" applyBorder="1" applyAlignment="1">
      <alignment horizontal="center" vertical="center"/>
    </xf>
    <xf numFmtId="21" fontId="2" fillId="7" borderId="13" xfId="0" applyNumberFormat="1" applyFont="1" applyFill="1" applyBorder="1" applyAlignment="1">
      <alignment horizontal="center" vertical="center"/>
    </xf>
    <xf numFmtId="21" fontId="2" fillId="7" borderId="8" xfId="0" applyNumberFormat="1" applyFont="1" applyFill="1" applyBorder="1" applyAlignment="1">
      <alignment horizontal="center" vertical="center"/>
    </xf>
    <xf numFmtId="20" fontId="13" fillId="7" borderId="16" xfId="0" applyNumberFormat="1" applyFont="1" applyFill="1" applyBorder="1" applyAlignment="1">
      <alignment horizontal="center" vertical="center"/>
    </xf>
    <xf numFmtId="1" fontId="2" fillId="7" borderId="11" xfId="0" applyNumberFormat="1" applyFont="1" applyFill="1" applyBorder="1" applyAlignment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20" fontId="2" fillId="7" borderId="13" xfId="0" applyNumberFormat="1" applyFont="1" applyFill="1" applyBorder="1"/>
    <xf numFmtId="21" fontId="2" fillId="7" borderId="12" xfId="0" applyNumberFormat="1" applyFont="1" applyFill="1" applyBorder="1" applyAlignment="1">
      <alignment horizontal="right"/>
    </xf>
    <xf numFmtId="1" fontId="2" fillId="7" borderId="14" xfId="0" applyNumberFormat="1" applyFont="1" applyFill="1" applyBorder="1" applyAlignment="1">
      <alignment horizontal="left"/>
    </xf>
    <xf numFmtId="1" fontId="2" fillId="7" borderId="28" xfId="0" applyNumberFormat="1" applyFont="1" applyFill="1" applyBorder="1" applyAlignment="1">
      <alignment horizontal="center"/>
    </xf>
    <xf numFmtId="20" fontId="2" fillId="7" borderId="11" xfId="0" applyNumberFormat="1" applyFont="1" applyFill="1" applyBorder="1"/>
    <xf numFmtId="21" fontId="2" fillId="7" borderId="8" xfId="0" applyNumberFormat="1" applyFont="1" applyFill="1" applyBorder="1" applyAlignment="1">
      <alignment horizontal="center"/>
    </xf>
    <xf numFmtId="20" fontId="2" fillId="7" borderId="4" xfId="0" applyNumberFormat="1" applyFont="1" applyFill="1" applyBorder="1" applyAlignment="1">
      <alignment horizontal="center" vertical="center"/>
    </xf>
    <xf numFmtId="172" fontId="2" fillId="7" borderId="11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2" fontId="2" fillId="7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172" fontId="2" fillId="7" borderId="0" xfId="0" applyNumberFormat="1" applyFont="1" applyFill="1" applyAlignment="1">
      <alignment horizontal="center" vertical="center"/>
    </xf>
    <xf numFmtId="21" fontId="2" fillId="3" borderId="21" xfId="0" applyNumberFormat="1" applyFont="1" applyFill="1" applyBorder="1" applyAlignment="1">
      <alignment horizontal="center"/>
    </xf>
    <xf numFmtId="21" fontId="2" fillId="3" borderId="20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20" fontId="3" fillId="3" borderId="59" xfId="0" applyNumberFormat="1" applyFont="1" applyFill="1" applyBorder="1" applyAlignment="1" applyProtection="1">
      <alignment horizontal="center" vertical="center"/>
      <protection locked="0"/>
    </xf>
    <xf numFmtId="20" fontId="3" fillId="3" borderId="35" xfId="0" applyNumberFormat="1" applyFont="1" applyFill="1" applyBorder="1" applyAlignment="1" applyProtection="1">
      <alignment horizontal="center" vertical="center"/>
      <protection locked="0"/>
    </xf>
    <xf numFmtId="21" fontId="3" fillId="2" borderId="24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1" fontId="3" fillId="3" borderId="63" xfId="0" applyNumberFormat="1" applyFont="1" applyFill="1" applyBorder="1" applyAlignment="1" applyProtection="1">
      <alignment horizontal="center" vertical="center"/>
      <protection locked="0"/>
    </xf>
    <xf numFmtId="21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174" fontId="5" fillId="2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4" xfId="0" applyFont="1" applyFill="1" applyBorder="1" applyAlignment="1">
      <alignment horizontal="center" vertical="center"/>
    </xf>
    <xf numFmtId="20" fontId="3" fillId="3" borderId="63" xfId="0" applyNumberFormat="1" applyFont="1" applyFill="1" applyBorder="1" applyAlignment="1" applyProtection="1">
      <alignment horizontal="center" vertical="center"/>
      <protection locked="0"/>
    </xf>
    <xf numFmtId="20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>
      <alignment horizontal="center" vertical="center"/>
    </xf>
    <xf numFmtId="21" fontId="2" fillId="3" borderId="22" xfId="0" applyNumberFormat="1" applyFont="1" applyFill="1" applyBorder="1" applyAlignment="1">
      <alignment horizontal="center"/>
    </xf>
    <xf numFmtId="21" fontId="2" fillId="3" borderId="35" xfId="0" applyNumberFormat="1" applyFont="1" applyFill="1" applyBorder="1" applyAlignment="1">
      <alignment horizontal="center"/>
    </xf>
    <xf numFmtId="0" fontId="2" fillId="0" borderId="58" xfId="0" applyFont="1" applyFill="1" applyBorder="1" applyAlignment="1" applyProtection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1" fillId="2" borderId="54" xfId="0" applyFont="1" applyFill="1" applyBorder="1" applyAlignment="1" applyProtection="1">
      <alignment horizontal="center" vertical="center"/>
    </xf>
    <xf numFmtId="0" fontId="1" fillId="0" borderId="64" xfId="0" applyFont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0" borderId="66" xfId="0" applyFont="1" applyBorder="1" applyAlignment="1" applyProtection="1">
      <alignment horizontal="center" vertical="center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2" fillId="2" borderId="67" xfId="0" applyFont="1" applyFill="1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1" fillId="2" borderId="38" xfId="0" applyFont="1" applyFill="1" applyBorder="1" applyAlignment="1" applyProtection="1">
      <alignment horizontal="center" vertical="center"/>
    </xf>
    <xf numFmtId="0" fontId="1" fillId="0" borderId="65" xfId="0" applyFont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215608996706791E-2"/>
          <c:y val="3.5087765540345525E-2"/>
          <c:w val="0.94006405681525285"/>
          <c:h val="0.87044649128934093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Графики!$A$3</c:f>
              <c:strCache>
                <c:ptCount val="1"/>
                <c:pt idx="0">
                  <c:v>14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Графики!$B$3:$T$3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35.5</c:v>
                </c:pt>
                <c:pt idx="3">
                  <c:v>35.5</c:v>
                </c:pt>
                <c:pt idx="4">
                  <c:v>35.5</c:v>
                </c:pt>
                <c:pt idx="5">
                  <c:v>40.5</c:v>
                </c:pt>
                <c:pt idx="6">
                  <c:v>40.5</c:v>
                </c:pt>
                <c:pt idx="7">
                  <c:v>40.5</c:v>
                </c:pt>
                <c:pt idx="8">
                  <c:v>41.5</c:v>
                </c:pt>
                <c:pt idx="9">
                  <c:v>41.5</c:v>
                </c:pt>
                <c:pt idx="10">
                  <c:v>47.5</c:v>
                </c:pt>
                <c:pt idx="11">
                  <c:v>47.5</c:v>
                </c:pt>
                <c:pt idx="12">
                  <c:v>72.7</c:v>
                </c:pt>
                <c:pt idx="13">
                  <c:v>72.7</c:v>
                </c:pt>
                <c:pt idx="14">
                  <c:v>72.7</c:v>
                </c:pt>
                <c:pt idx="15">
                  <c:v>76.7</c:v>
                </c:pt>
                <c:pt idx="16">
                  <c:v>76.7</c:v>
                </c:pt>
                <c:pt idx="17">
                  <c:v>123.3</c:v>
                </c:pt>
                <c:pt idx="18">
                  <c:v>123.3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Графики!$A$4</c:f>
              <c:strCache>
                <c:ptCount val="1"/>
                <c:pt idx="0">
                  <c:v>18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Графики!$B$4:$T$4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40.299999999999997</c:v>
                </c:pt>
                <c:pt idx="3">
                  <c:v>40.299999999999997</c:v>
                </c:pt>
                <c:pt idx="4">
                  <c:v>40.299999999999997</c:v>
                </c:pt>
                <c:pt idx="5">
                  <c:v>49.3</c:v>
                </c:pt>
                <c:pt idx="6">
                  <c:v>49.3</c:v>
                </c:pt>
                <c:pt idx="7">
                  <c:v>49.3</c:v>
                </c:pt>
                <c:pt idx="8">
                  <c:v>56.3</c:v>
                </c:pt>
                <c:pt idx="9">
                  <c:v>56.3</c:v>
                </c:pt>
                <c:pt idx="10">
                  <c:v>85.3</c:v>
                </c:pt>
                <c:pt idx="11">
                  <c:v>85.3</c:v>
                </c:pt>
                <c:pt idx="12">
                  <c:v>115.6</c:v>
                </c:pt>
                <c:pt idx="13">
                  <c:v>115.6</c:v>
                </c:pt>
                <c:pt idx="14">
                  <c:v>115.6</c:v>
                </c:pt>
                <c:pt idx="15">
                  <c:v>139.6</c:v>
                </c:pt>
                <c:pt idx="16">
                  <c:v>139.6</c:v>
                </c:pt>
                <c:pt idx="17">
                  <c:v>185.7</c:v>
                </c:pt>
                <c:pt idx="18">
                  <c:v>185.7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Графики!$A$5</c:f>
              <c:strCache>
                <c:ptCount val="1"/>
                <c:pt idx="0">
                  <c:v>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Графики!$B$5:$T$5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36.799999999999997</c:v>
                </c:pt>
                <c:pt idx="3">
                  <c:v>36.799999999999997</c:v>
                </c:pt>
                <c:pt idx="4">
                  <c:v>36.799999999999997</c:v>
                </c:pt>
                <c:pt idx="5">
                  <c:v>53.8</c:v>
                </c:pt>
                <c:pt idx="6">
                  <c:v>53.8</c:v>
                </c:pt>
                <c:pt idx="7">
                  <c:v>53.8</c:v>
                </c:pt>
                <c:pt idx="8">
                  <c:v>54.8</c:v>
                </c:pt>
                <c:pt idx="9">
                  <c:v>54.8</c:v>
                </c:pt>
                <c:pt idx="10">
                  <c:v>60.8</c:v>
                </c:pt>
                <c:pt idx="11">
                  <c:v>60.8</c:v>
                </c:pt>
                <c:pt idx="12">
                  <c:v>86.9</c:v>
                </c:pt>
                <c:pt idx="13">
                  <c:v>86.9</c:v>
                </c:pt>
                <c:pt idx="14">
                  <c:v>86.9</c:v>
                </c:pt>
                <c:pt idx="15">
                  <c:v>86.9</c:v>
                </c:pt>
                <c:pt idx="16">
                  <c:v>146.9</c:v>
                </c:pt>
                <c:pt idx="17">
                  <c:v>193.1</c:v>
                </c:pt>
                <c:pt idx="18">
                  <c:v>193.1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Графики!$A$6</c:f>
              <c:strCache>
                <c:ptCount val="1"/>
                <c:pt idx="0">
                  <c:v>43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Графики!$B$6:$T$6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43.2</c:v>
                </c:pt>
                <c:pt idx="3">
                  <c:v>43.2</c:v>
                </c:pt>
                <c:pt idx="4">
                  <c:v>43.2</c:v>
                </c:pt>
                <c:pt idx="5">
                  <c:v>57.2</c:v>
                </c:pt>
                <c:pt idx="6">
                  <c:v>57.2</c:v>
                </c:pt>
                <c:pt idx="7">
                  <c:v>57.2</c:v>
                </c:pt>
                <c:pt idx="8">
                  <c:v>72.2</c:v>
                </c:pt>
                <c:pt idx="9">
                  <c:v>72.2</c:v>
                </c:pt>
                <c:pt idx="10">
                  <c:v>80.2</c:v>
                </c:pt>
                <c:pt idx="11">
                  <c:v>80.2</c:v>
                </c:pt>
                <c:pt idx="12">
                  <c:v>108.9</c:v>
                </c:pt>
                <c:pt idx="13">
                  <c:v>108.9</c:v>
                </c:pt>
                <c:pt idx="14">
                  <c:v>108.9</c:v>
                </c:pt>
                <c:pt idx="15">
                  <c:v>149.9</c:v>
                </c:pt>
                <c:pt idx="16">
                  <c:v>149.9</c:v>
                </c:pt>
                <c:pt idx="17">
                  <c:v>196.8</c:v>
                </c:pt>
                <c:pt idx="18">
                  <c:v>196.8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Графики!$A$7</c:f>
              <c:strCache>
                <c:ptCount val="1"/>
                <c:pt idx="0">
                  <c:v>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Графики!$B$7:$T$7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36.9</c:v>
                </c:pt>
                <c:pt idx="3">
                  <c:v>36.9</c:v>
                </c:pt>
                <c:pt idx="4">
                  <c:v>36.9</c:v>
                </c:pt>
                <c:pt idx="5">
                  <c:v>57.9</c:v>
                </c:pt>
                <c:pt idx="6">
                  <c:v>57.9</c:v>
                </c:pt>
                <c:pt idx="7">
                  <c:v>57.9</c:v>
                </c:pt>
                <c:pt idx="8">
                  <c:v>107.9</c:v>
                </c:pt>
                <c:pt idx="9">
                  <c:v>107.9</c:v>
                </c:pt>
                <c:pt idx="10">
                  <c:v>116.9</c:v>
                </c:pt>
                <c:pt idx="11">
                  <c:v>116.9</c:v>
                </c:pt>
                <c:pt idx="12">
                  <c:v>144.1</c:v>
                </c:pt>
                <c:pt idx="13">
                  <c:v>144.1</c:v>
                </c:pt>
                <c:pt idx="14">
                  <c:v>144.1</c:v>
                </c:pt>
                <c:pt idx="15">
                  <c:v>147.1</c:v>
                </c:pt>
                <c:pt idx="16">
                  <c:v>147.1</c:v>
                </c:pt>
                <c:pt idx="17">
                  <c:v>196.9</c:v>
                </c:pt>
                <c:pt idx="18">
                  <c:v>196.9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Графики!$A$8</c:f>
              <c:strCache>
                <c:ptCount val="1"/>
                <c:pt idx="0">
                  <c:v>12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Графики!$B$8:$T$8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88</c:v>
                </c:pt>
                <c:pt idx="9">
                  <c:v>88</c:v>
                </c:pt>
                <c:pt idx="10">
                  <c:v>106</c:v>
                </c:pt>
                <c:pt idx="11">
                  <c:v>106</c:v>
                </c:pt>
                <c:pt idx="12">
                  <c:v>135.4</c:v>
                </c:pt>
                <c:pt idx="13">
                  <c:v>135.4</c:v>
                </c:pt>
                <c:pt idx="14">
                  <c:v>135.4</c:v>
                </c:pt>
                <c:pt idx="15">
                  <c:v>150.4</c:v>
                </c:pt>
                <c:pt idx="16">
                  <c:v>150.4</c:v>
                </c:pt>
                <c:pt idx="17">
                  <c:v>207.4</c:v>
                </c:pt>
                <c:pt idx="18">
                  <c:v>207.4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Графики!$A$9</c:f>
              <c:strCache>
                <c:ptCount val="1"/>
                <c:pt idx="0">
                  <c:v>39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Графики!$B$9:$T$9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41.1</c:v>
                </c:pt>
                <c:pt idx="3">
                  <c:v>41.1</c:v>
                </c:pt>
                <c:pt idx="4">
                  <c:v>41.1</c:v>
                </c:pt>
                <c:pt idx="5">
                  <c:v>60.1</c:v>
                </c:pt>
                <c:pt idx="6">
                  <c:v>60.1</c:v>
                </c:pt>
                <c:pt idx="7">
                  <c:v>60.1</c:v>
                </c:pt>
                <c:pt idx="8">
                  <c:v>74.099999999999994</c:v>
                </c:pt>
                <c:pt idx="9">
                  <c:v>74.099999999999994</c:v>
                </c:pt>
                <c:pt idx="10">
                  <c:v>76.099999999999994</c:v>
                </c:pt>
                <c:pt idx="11">
                  <c:v>76.099999999999994</c:v>
                </c:pt>
                <c:pt idx="12">
                  <c:v>101.6</c:v>
                </c:pt>
                <c:pt idx="13">
                  <c:v>101.6</c:v>
                </c:pt>
                <c:pt idx="14">
                  <c:v>101.6</c:v>
                </c:pt>
                <c:pt idx="15">
                  <c:v>103.6</c:v>
                </c:pt>
                <c:pt idx="16">
                  <c:v>163.6</c:v>
                </c:pt>
                <c:pt idx="17">
                  <c:v>210.3</c:v>
                </c:pt>
                <c:pt idx="18">
                  <c:v>210.3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Графики!$A$10</c:f>
              <c:strCache>
                <c:ptCount val="1"/>
                <c:pt idx="0">
                  <c:v>25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Графики!$B$10:$T$10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58.6</c:v>
                </c:pt>
                <c:pt idx="3">
                  <c:v>58.6</c:v>
                </c:pt>
                <c:pt idx="4">
                  <c:v>58.6</c:v>
                </c:pt>
                <c:pt idx="5">
                  <c:v>63.6</c:v>
                </c:pt>
                <c:pt idx="6">
                  <c:v>63.6</c:v>
                </c:pt>
                <c:pt idx="7">
                  <c:v>63.6</c:v>
                </c:pt>
                <c:pt idx="8">
                  <c:v>94.6</c:v>
                </c:pt>
                <c:pt idx="9">
                  <c:v>94.6</c:v>
                </c:pt>
                <c:pt idx="10">
                  <c:v>117.6</c:v>
                </c:pt>
                <c:pt idx="11">
                  <c:v>117.6</c:v>
                </c:pt>
                <c:pt idx="12">
                  <c:v>149.6</c:v>
                </c:pt>
                <c:pt idx="13">
                  <c:v>149.6</c:v>
                </c:pt>
                <c:pt idx="14">
                  <c:v>149.6</c:v>
                </c:pt>
                <c:pt idx="15">
                  <c:v>185.6</c:v>
                </c:pt>
                <c:pt idx="16">
                  <c:v>185.6</c:v>
                </c:pt>
                <c:pt idx="17">
                  <c:v>241.3</c:v>
                </c:pt>
                <c:pt idx="18">
                  <c:v>241.3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Графики!$A$11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Графики!$B$11:$T$11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31.6</c:v>
                </c:pt>
                <c:pt idx="3">
                  <c:v>31.6</c:v>
                </c:pt>
                <c:pt idx="4">
                  <c:v>31.6</c:v>
                </c:pt>
                <c:pt idx="5">
                  <c:v>32.6</c:v>
                </c:pt>
                <c:pt idx="6">
                  <c:v>32.6</c:v>
                </c:pt>
                <c:pt idx="7">
                  <c:v>32.6</c:v>
                </c:pt>
                <c:pt idx="8">
                  <c:v>34.6</c:v>
                </c:pt>
                <c:pt idx="9">
                  <c:v>34.6</c:v>
                </c:pt>
                <c:pt idx="10">
                  <c:v>36.6</c:v>
                </c:pt>
                <c:pt idx="11">
                  <c:v>36.6</c:v>
                </c:pt>
                <c:pt idx="12">
                  <c:v>79.2</c:v>
                </c:pt>
                <c:pt idx="13">
                  <c:v>79.2</c:v>
                </c:pt>
                <c:pt idx="14">
                  <c:v>79.2</c:v>
                </c:pt>
                <c:pt idx="15">
                  <c:v>80.2</c:v>
                </c:pt>
                <c:pt idx="16">
                  <c:v>200.2</c:v>
                </c:pt>
                <c:pt idx="17">
                  <c:v>241.9</c:v>
                </c:pt>
                <c:pt idx="18">
                  <c:v>241.9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Графики!$A$12</c:f>
              <c:strCache>
                <c:ptCount val="1"/>
                <c:pt idx="0">
                  <c:v>6</c:v>
                </c:pt>
              </c:strCache>
            </c:strRef>
          </c:tx>
          <c:spPr>
            <a:ln w="12700">
              <a:solidFill>
                <a:srgbClr val="69FF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Графики!$B$12:$T$12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35.799999999999997</c:v>
                </c:pt>
                <c:pt idx="3">
                  <c:v>35.799999999999997</c:v>
                </c:pt>
                <c:pt idx="4">
                  <c:v>35.799999999999997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70.8</c:v>
                </c:pt>
                <c:pt idx="9">
                  <c:v>70.8</c:v>
                </c:pt>
                <c:pt idx="10">
                  <c:v>98.8</c:v>
                </c:pt>
                <c:pt idx="11">
                  <c:v>98.8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133</c:v>
                </c:pt>
                <c:pt idx="16">
                  <c:v>193</c:v>
                </c:pt>
                <c:pt idx="17">
                  <c:v>242.2</c:v>
                </c:pt>
                <c:pt idx="18">
                  <c:v>242.2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Графики!$A$13</c:f>
              <c:strCache>
                <c:ptCount val="1"/>
                <c:pt idx="0">
                  <c:v>10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Графики!$B$13:$T$13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66.5</c:v>
                </c:pt>
                <c:pt idx="3">
                  <c:v>66.5</c:v>
                </c:pt>
                <c:pt idx="4">
                  <c:v>66.5</c:v>
                </c:pt>
                <c:pt idx="5">
                  <c:v>70.5</c:v>
                </c:pt>
                <c:pt idx="6">
                  <c:v>70.5</c:v>
                </c:pt>
                <c:pt idx="7">
                  <c:v>70.5</c:v>
                </c:pt>
                <c:pt idx="8">
                  <c:v>135.5</c:v>
                </c:pt>
                <c:pt idx="9">
                  <c:v>135.5</c:v>
                </c:pt>
                <c:pt idx="10">
                  <c:v>143.5</c:v>
                </c:pt>
                <c:pt idx="11">
                  <c:v>143.5</c:v>
                </c:pt>
                <c:pt idx="12">
                  <c:v>170.2</c:v>
                </c:pt>
                <c:pt idx="13">
                  <c:v>170.2</c:v>
                </c:pt>
                <c:pt idx="14">
                  <c:v>170.2</c:v>
                </c:pt>
                <c:pt idx="15">
                  <c:v>202.2</c:v>
                </c:pt>
                <c:pt idx="16">
                  <c:v>202.2</c:v>
                </c:pt>
                <c:pt idx="17">
                  <c:v>248.7</c:v>
                </c:pt>
                <c:pt idx="18">
                  <c:v>248.7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Графики!$A$14</c:f>
              <c:strCache>
                <c:ptCount val="1"/>
                <c:pt idx="0">
                  <c:v>7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Графики!$B$14:$T$14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48</c:v>
                </c:pt>
                <c:pt idx="9">
                  <c:v>48</c:v>
                </c:pt>
                <c:pt idx="10">
                  <c:v>80</c:v>
                </c:pt>
                <c:pt idx="11">
                  <c:v>80</c:v>
                </c:pt>
                <c:pt idx="12">
                  <c:v>106.9</c:v>
                </c:pt>
                <c:pt idx="13">
                  <c:v>106.9</c:v>
                </c:pt>
                <c:pt idx="14">
                  <c:v>106.9</c:v>
                </c:pt>
                <c:pt idx="15">
                  <c:v>108.9</c:v>
                </c:pt>
                <c:pt idx="16">
                  <c:v>168.9</c:v>
                </c:pt>
                <c:pt idx="17">
                  <c:v>250.4</c:v>
                </c:pt>
                <c:pt idx="18">
                  <c:v>250.4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Графики!$A$15</c:f>
              <c:strCache>
                <c:ptCount val="1"/>
                <c:pt idx="0">
                  <c:v>4</c:v>
                </c:pt>
              </c:strCache>
            </c:strRef>
          </c:tx>
          <c:spPr>
            <a:ln w="127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Графики!$B$15:$T$15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41.8</c:v>
                </c:pt>
                <c:pt idx="3">
                  <c:v>41.8</c:v>
                </c:pt>
                <c:pt idx="4">
                  <c:v>41.8</c:v>
                </c:pt>
                <c:pt idx="5">
                  <c:v>62.8</c:v>
                </c:pt>
                <c:pt idx="6">
                  <c:v>62.8</c:v>
                </c:pt>
                <c:pt idx="7">
                  <c:v>62.8</c:v>
                </c:pt>
                <c:pt idx="8">
                  <c:v>78.8</c:v>
                </c:pt>
                <c:pt idx="9">
                  <c:v>78.8</c:v>
                </c:pt>
                <c:pt idx="10">
                  <c:v>110.8</c:v>
                </c:pt>
                <c:pt idx="11">
                  <c:v>110.8</c:v>
                </c:pt>
                <c:pt idx="12">
                  <c:v>137.5</c:v>
                </c:pt>
                <c:pt idx="13">
                  <c:v>137.5</c:v>
                </c:pt>
                <c:pt idx="14">
                  <c:v>137.5</c:v>
                </c:pt>
                <c:pt idx="15">
                  <c:v>143.5</c:v>
                </c:pt>
                <c:pt idx="16">
                  <c:v>203.5</c:v>
                </c:pt>
                <c:pt idx="17">
                  <c:v>255.4</c:v>
                </c:pt>
                <c:pt idx="18">
                  <c:v>255.4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Графики!$A$16</c:f>
              <c:strCache>
                <c:ptCount val="1"/>
                <c:pt idx="0">
                  <c:v>35</c:v>
                </c:pt>
              </c:strCache>
            </c:strRef>
          </c:tx>
          <c:spPr>
            <a:ln w="12700">
              <a:solidFill>
                <a:srgbClr val="CC9CCC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Графики!$B$16:$T$16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40.700000000000003</c:v>
                </c:pt>
                <c:pt idx="3">
                  <c:v>40.700000000000003</c:v>
                </c:pt>
                <c:pt idx="4">
                  <c:v>40.700000000000003</c:v>
                </c:pt>
                <c:pt idx="5">
                  <c:v>40.700000000000003</c:v>
                </c:pt>
                <c:pt idx="6">
                  <c:v>40.700000000000003</c:v>
                </c:pt>
                <c:pt idx="7">
                  <c:v>40.700000000000003</c:v>
                </c:pt>
                <c:pt idx="8">
                  <c:v>91.7</c:v>
                </c:pt>
                <c:pt idx="9">
                  <c:v>91.7</c:v>
                </c:pt>
                <c:pt idx="10">
                  <c:v>111.7</c:v>
                </c:pt>
                <c:pt idx="11">
                  <c:v>111.7</c:v>
                </c:pt>
                <c:pt idx="12">
                  <c:v>141.4</c:v>
                </c:pt>
                <c:pt idx="13">
                  <c:v>141.4</c:v>
                </c:pt>
                <c:pt idx="14">
                  <c:v>141.4</c:v>
                </c:pt>
                <c:pt idx="15">
                  <c:v>206.4</c:v>
                </c:pt>
                <c:pt idx="16">
                  <c:v>206.4</c:v>
                </c:pt>
                <c:pt idx="17">
                  <c:v>257.2</c:v>
                </c:pt>
                <c:pt idx="18">
                  <c:v>257.2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Графики!$A$17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Графики!$B$17:$T$17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45.4</c:v>
                </c:pt>
                <c:pt idx="3">
                  <c:v>45.4</c:v>
                </c:pt>
                <c:pt idx="4">
                  <c:v>45.4</c:v>
                </c:pt>
                <c:pt idx="5">
                  <c:v>64.400000000000006</c:v>
                </c:pt>
                <c:pt idx="6">
                  <c:v>64.400000000000006</c:v>
                </c:pt>
                <c:pt idx="7">
                  <c:v>64.400000000000006</c:v>
                </c:pt>
                <c:pt idx="8">
                  <c:v>70.400000000000006</c:v>
                </c:pt>
                <c:pt idx="9">
                  <c:v>70.400000000000006</c:v>
                </c:pt>
                <c:pt idx="10">
                  <c:v>84.4</c:v>
                </c:pt>
                <c:pt idx="11">
                  <c:v>84.4</c:v>
                </c:pt>
                <c:pt idx="12">
                  <c:v>114.9</c:v>
                </c:pt>
                <c:pt idx="13">
                  <c:v>114.9</c:v>
                </c:pt>
                <c:pt idx="14">
                  <c:v>114.9</c:v>
                </c:pt>
                <c:pt idx="15">
                  <c:v>184.9</c:v>
                </c:pt>
                <c:pt idx="16">
                  <c:v>184.9</c:v>
                </c:pt>
                <c:pt idx="17">
                  <c:v>263.5</c:v>
                </c:pt>
                <c:pt idx="18">
                  <c:v>263.5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Графики!$A$18</c:f>
              <c:strCache>
                <c:ptCount val="1"/>
                <c:pt idx="0">
                  <c:v>47</c:v>
                </c:pt>
              </c:strCache>
            </c:strRef>
          </c:tx>
          <c:spPr>
            <a:ln w="12700">
              <a:solidFill>
                <a:srgbClr val="E3E3E3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Графики!$B$18:$T$18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46.7</c:v>
                </c:pt>
                <c:pt idx="3">
                  <c:v>46.7</c:v>
                </c:pt>
                <c:pt idx="4">
                  <c:v>46.7</c:v>
                </c:pt>
                <c:pt idx="5">
                  <c:v>48.7</c:v>
                </c:pt>
                <c:pt idx="6">
                  <c:v>48.7</c:v>
                </c:pt>
                <c:pt idx="7">
                  <c:v>48.7</c:v>
                </c:pt>
                <c:pt idx="8">
                  <c:v>50.7</c:v>
                </c:pt>
                <c:pt idx="9">
                  <c:v>50.7</c:v>
                </c:pt>
                <c:pt idx="10">
                  <c:v>92.7</c:v>
                </c:pt>
                <c:pt idx="11">
                  <c:v>92.7</c:v>
                </c:pt>
                <c:pt idx="12">
                  <c:v>121</c:v>
                </c:pt>
                <c:pt idx="13">
                  <c:v>121</c:v>
                </c:pt>
                <c:pt idx="14">
                  <c:v>121</c:v>
                </c:pt>
                <c:pt idx="15">
                  <c:v>183</c:v>
                </c:pt>
                <c:pt idx="16">
                  <c:v>183</c:v>
                </c:pt>
                <c:pt idx="17">
                  <c:v>265.3</c:v>
                </c:pt>
                <c:pt idx="18">
                  <c:v>265.3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Графики!$A$19</c:f>
              <c:strCache>
                <c:ptCount val="1"/>
                <c:pt idx="0">
                  <c:v>29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Графики!$B$19:$T$19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78.900000000000006</c:v>
                </c:pt>
                <c:pt idx="3">
                  <c:v>78.900000000000006</c:v>
                </c:pt>
                <c:pt idx="4">
                  <c:v>78.900000000000006</c:v>
                </c:pt>
                <c:pt idx="5">
                  <c:v>98.9</c:v>
                </c:pt>
                <c:pt idx="6">
                  <c:v>98.9</c:v>
                </c:pt>
                <c:pt idx="7">
                  <c:v>98.9</c:v>
                </c:pt>
                <c:pt idx="8">
                  <c:v>105.9</c:v>
                </c:pt>
                <c:pt idx="9">
                  <c:v>105.9</c:v>
                </c:pt>
                <c:pt idx="10">
                  <c:v>127.9</c:v>
                </c:pt>
                <c:pt idx="11">
                  <c:v>127.9</c:v>
                </c:pt>
                <c:pt idx="12">
                  <c:v>158.1</c:v>
                </c:pt>
                <c:pt idx="13">
                  <c:v>158.1</c:v>
                </c:pt>
                <c:pt idx="14">
                  <c:v>158.1</c:v>
                </c:pt>
                <c:pt idx="15">
                  <c:v>224.1</c:v>
                </c:pt>
                <c:pt idx="16">
                  <c:v>224.1</c:v>
                </c:pt>
                <c:pt idx="17">
                  <c:v>276.5</c:v>
                </c:pt>
                <c:pt idx="18">
                  <c:v>276.5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Графики!$A$20</c:f>
              <c:strCache>
                <c:ptCount val="1"/>
                <c:pt idx="0">
                  <c:v>42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Графики!$B$20:$T$20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47.1</c:v>
                </c:pt>
                <c:pt idx="3">
                  <c:v>47.1</c:v>
                </c:pt>
                <c:pt idx="4">
                  <c:v>47.1</c:v>
                </c:pt>
                <c:pt idx="5">
                  <c:v>57.1</c:v>
                </c:pt>
                <c:pt idx="6">
                  <c:v>57.1</c:v>
                </c:pt>
                <c:pt idx="7">
                  <c:v>57.1</c:v>
                </c:pt>
                <c:pt idx="8">
                  <c:v>134.1</c:v>
                </c:pt>
                <c:pt idx="9">
                  <c:v>134.1</c:v>
                </c:pt>
                <c:pt idx="10">
                  <c:v>150.1</c:v>
                </c:pt>
                <c:pt idx="11">
                  <c:v>150.1</c:v>
                </c:pt>
                <c:pt idx="12">
                  <c:v>176.7</c:v>
                </c:pt>
                <c:pt idx="13">
                  <c:v>176.7</c:v>
                </c:pt>
                <c:pt idx="14">
                  <c:v>176.7</c:v>
                </c:pt>
                <c:pt idx="15">
                  <c:v>224.7</c:v>
                </c:pt>
                <c:pt idx="16">
                  <c:v>224.7</c:v>
                </c:pt>
                <c:pt idx="17">
                  <c:v>277.89999999999998</c:v>
                </c:pt>
                <c:pt idx="18">
                  <c:v>277.89999999999998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Графики!$A$21</c:f>
              <c:strCache>
                <c:ptCount val="1"/>
                <c:pt idx="0">
                  <c:v>17</c:v>
                </c:pt>
              </c:strCache>
            </c:strRef>
          </c:tx>
          <c:spPr>
            <a:ln w="127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Графики!$B$21:$T$21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41.2</c:v>
                </c:pt>
                <c:pt idx="3">
                  <c:v>41.2</c:v>
                </c:pt>
                <c:pt idx="4">
                  <c:v>41.2</c:v>
                </c:pt>
                <c:pt idx="5">
                  <c:v>54.2</c:v>
                </c:pt>
                <c:pt idx="6">
                  <c:v>54.2</c:v>
                </c:pt>
                <c:pt idx="7">
                  <c:v>54.2</c:v>
                </c:pt>
                <c:pt idx="8">
                  <c:v>105.2</c:v>
                </c:pt>
                <c:pt idx="9">
                  <c:v>105.2</c:v>
                </c:pt>
                <c:pt idx="10">
                  <c:v>128.19999999999999</c:v>
                </c:pt>
                <c:pt idx="11">
                  <c:v>128.19999999999999</c:v>
                </c:pt>
                <c:pt idx="12">
                  <c:v>157.80000000000001</c:v>
                </c:pt>
                <c:pt idx="13">
                  <c:v>157.80000000000001</c:v>
                </c:pt>
                <c:pt idx="14">
                  <c:v>157.80000000000001</c:v>
                </c:pt>
                <c:pt idx="15">
                  <c:v>220.8</c:v>
                </c:pt>
                <c:pt idx="16">
                  <c:v>220.8</c:v>
                </c:pt>
                <c:pt idx="17">
                  <c:v>301</c:v>
                </c:pt>
                <c:pt idx="18">
                  <c:v>301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Графики!$A$22</c:f>
              <c:strCache>
                <c:ptCount val="1"/>
                <c:pt idx="0">
                  <c:v>9</c:v>
                </c:pt>
              </c:strCache>
            </c:strRef>
          </c:tx>
          <c:spPr>
            <a:ln w="12700">
              <a:solidFill>
                <a:srgbClr val="999933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Графики!$B$22:$T$22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38.5</c:v>
                </c:pt>
                <c:pt idx="3">
                  <c:v>38.5</c:v>
                </c:pt>
                <c:pt idx="4">
                  <c:v>38.5</c:v>
                </c:pt>
                <c:pt idx="5">
                  <c:v>38.5</c:v>
                </c:pt>
                <c:pt idx="6">
                  <c:v>38.5</c:v>
                </c:pt>
                <c:pt idx="7">
                  <c:v>38.5</c:v>
                </c:pt>
                <c:pt idx="8">
                  <c:v>189.5</c:v>
                </c:pt>
                <c:pt idx="9">
                  <c:v>189.5</c:v>
                </c:pt>
                <c:pt idx="10">
                  <c:v>194.5</c:v>
                </c:pt>
                <c:pt idx="11">
                  <c:v>194.5</c:v>
                </c:pt>
                <c:pt idx="12">
                  <c:v>222.3</c:v>
                </c:pt>
                <c:pt idx="13">
                  <c:v>222.3</c:v>
                </c:pt>
                <c:pt idx="14">
                  <c:v>222.3</c:v>
                </c:pt>
                <c:pt idx="15">
                  <c:v>230.3</c:v>
                </c:pt>
                <c:pt idx="16">
                  <c:v>290.3</c:v>
                </c:pt>
                <c:pt idx="17">
                  <c:v>333.1</c:v>
                </c:pt>
                <c:pt idx="18">
                  <c:v>333.1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385432"/>
        <c:axId val="342387000"/>
      </c:lineChart>
      <c:catAx>
        <c:axId val="342385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42387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387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42385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4679395359491734E-2"/>
          <c:y val="0.95951544518473653"/>
          <c:w val="0.92008511554352235"/>
          <c:h val="3.23886639676113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685039370078741" l="0" r="0" t="0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893146141601713E-2"/>
          <c:y val="3.7786824428064414E-2"/>
          <c:w val="0.91928815276974496"/>
          <c:h val="0.83535872574899539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Графики!$A$23</c:f>
              <c:strCache>
                <c:ptCount val="1"/>
                <c:pt idx="0">
                  <c:v>15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Графики!$B$23:$T$23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151</c:v>
                </c:pt>
                <c:pt idx="9">
                  <c:v>151</c:v>
                </c:pt>
                <c:pt idx="10">
                  <c:v>194</c:v>
                </c:pt>
                <c:pt idx="11">
                  <c:v>194</c:v>
                </c:pt>
                <c:pt idx="12">
                  <c:v>223.4</c:v>
                </c:pt>
                <c:pt idx="13">
                  <c:v>223.4</c:v>
                </c:pt>
                <c:pt idx="14">
                  <c:v>223.4</c:v>
                </c:pt>
                <c:pt idx="15">
                  <c:v>295.39999999999998</c:v>
                </c:pt>
                <c:pt idx="16">
                  <c:v>295.39999999999998</c:v>
                </c:pt>
                <c:pt idx="17">
                  <c:v>345.5</c:v>
                </c:pt>
                <c:pt idx="18">
                  <c:v>345.5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Графики!$A$24</c:f>
              <c:strCache>
                <c:ptCount val="1"/>
                <c:pt idx="0">
                  <c:v>32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Графики!$B$24:$T$24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71.400000000000006</c:v>
                </c:pt>
                <c:pt idx="3">
                  <c:v>71.400000000000006</c:v>
                </c:pt>
                <c:pt idx="4">
                  <c:v>71.400000000000006</c:v>
                </c:pt>
                <c:pt idx="5">
                  <c:v>76.400000000000006</c:v>
                </c:pt>
                <c:pt idx="6">
                  <c:v>76.400000000000006</c:v>
                </c:pt>
                <c:pt idx="7">
                  <c:v>76.400000000000006</c:v>
                </c:pt>
                <c:pt idx="8">
                  <c:v>77.400000000000006</c:v>
                </c:pt>
                <c:pt idx="9">
                  <c:v>77.400000000000006</c:v>
                </c:pt>
                <c:pt idx="10">
                  <c:v>101.4</c:v>
                </c:pt>
                <c:pt idx="11">
                  <c:v>101.4</c:v>
                </c:pt>
                <c:pt idx="12">
                  <c:v>153.9</c:v>
                </c:pt>
                <c:pt idx="13">
                  <c:v>153.9</c:v>
                </c:pt>
                <c:pt idx="14">
                  <c:v>153.9</c:v>
                </c:pt>
                <c:pt idx="15">
                  <c:v>253.9</c:v>
                </c:pt>
                <c:pt idx="16">
                  <c:v>313.89999999999998</c:v>
                </c:pt>
                <c:pt idx="17">
                  <c:v>366.6</c:v>
                </c:pt>
                <c:pt idx="18">
                  <c:v>366.6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Графики!$A$25</c:f>
              <c:strCache>
                <c:ptCount val="1"/>
                <c:pt idx="0">
                  <c:v>45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Графики!$B$25:$T$25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45.9</c:v>
                </c:pt>
                <c:pt idx="3">
                  <c:v>45.9</c:v>
                </c:pt>
                <c:pt idx="4">
                  <c:v>45.9</c:v>
                </c:pt>
                <c:pt idx="5">
                  <c:v>55.9</c:v>
                </c:pt>
                <c:pt idx="6">
                  <c:v>55.9</c:v>
                </c:pt>
                <c:pt idx="7">
                  <c:v>55.9</c:v>
                </c:pt>
                <c:pt idx="8">
                  <c:v>217.9</c:v>
                </c:pt>
                <c:pt idx="9">
                  <c:v>217.9</c:v>
                </c:pt>
                <c:pt idx="10">
                  <c:v>228.9</c:v>
                </c:pt>
                <c:pt idx="11">
                  <c:v>228.9</c:v>
                </c:pt>
                <c:pt idx="12">
                  <c:v>256.3</c:v>
                </c:pt>
                <c:pt idx="13">
                  <c:v>256.3</c:v>
                </c:pt>
                <c:pt idx="14">
                  <c:v>256.3</c:v>
                </c:pt>
                <c:pt idx="15">
                  <c:v>281.3</c:v>
                </c:pt>
                <c:pt idx="16">
                  <c:v>281.3</c:v>
                </c:pt>
                <c:pt idx="17">
                  <c:v>370.7</c:v>
                </c:pt>
                <c:pt idx="18">
                  <c:v>370.7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Графики!$A$26</c:f>
              <c:strCache>
                <c:ptCount val="1"/>
                <c:pt idx="0">
                  <c:v>46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Графики!$B$26:$T$26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113</c:v>
                </c:pt>
                <c:pt idx="6">
                  <c:v>113</c:v>
                </c:pt>
                <c:pt idx="7">
                  <c:v>113</c:v>
                </c:pt>
                <c:pt idx="8">
                  <c:v>122</c:v>
                </c:pt>
                <c:pt idx="9">
                  <c:v>122</c:v>
                </c:pt>
                <c:pt idx="10">
                  <c:v>129</c:v>
                </c:pt>
                <c:pt idx="11">
                  <c:v>129</c:v>
                </c:pt>
                <c:pt idx="12">
                  <c:v>158.5</c:v>
                </c:pt>
                <c:pt idx="13">
                  <c:v>158.5</c:v>
                </c:pt>
                <c:pt idx="14">
                  <c:v>158.5</c:v>
                </c:pt>
                <c:pt idx="15">
                  <c:v>230.5</c:v>
                </c:pt>
                <c:pt idx="16">
                  <c:v>230.5</c:v>
                </c:pt>
                <c:pt idx="17">
                  <c:v>288.60000000000002</c:v>
                </c:pt>
                <c:pt idx="18">
                  <c:v>408.6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Графики!$A$27</c:f>
              <c:strCache>
                <c:ptCount val="1"/>
                <c:pt idx="0">
                  <c:v>2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Графики!$B$27:$T$27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34.4</c:v>
                </c:pt>
                <c:pt idx="3">
                  <c:v>34.4</c:v>
                </c:pt>
                <c:pt idx="4">
                  <c:v>34.4</c:v>
                </c:pt>
                <c:pt idx="5">
                  <c:v>38.4</c:v>
                </c:pt>
                <c:pt idx="6">
                  <c:v>38.4</c:v>
                </c:pt>
                <c:pt idx="7">
                  <c:v>38.4</c:v>
                </c:pt>
                <c:pt idx="8">
                  <c:v>40.4</c:v>
                </c:pt>
                <c:pt idx="9">
                  <c:v>40.4</c:v>
                </c:pt>
                <c:pt idx="10">
                  <c:v>67.400000000000006</c:v>
                </c:pt>
                <c:pt idx="11">
                  <c:v>67.400000000000006</c:v>
                </c:pt>
                <c:pt idx="12">
                  <c:v>93</c:v>
                </c:pt>
                <c:pt idx="13">
                  <c:v>93</c:v>
                </c:pt>
                <c:pt idx="14">
                  <c:v>93</c:v>
                </c:pt>
                <c:pt idx="15">
                  <c:v>93</c:v>
                </c:pt>
                <c:pt idx="16">
                  <c:v>153</c:v>
                </c:pt>
                <c:pt idx="17">
                  <c:v>419.2</c:v>
                </c:pt>
                <c:pt idx="18">
                  <c:v>419.2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Графики!$A$28</c:f>
              <c:strCache>
                <c:ptCount val="1"/>
                <c:pt idx="0">
                  <c:v>33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Графики!$B$28:$T$28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44.7</c:v>
                </c:pt>
                <c:pt idx="3">
                  <c:v>44.7</c:v>
                </c:pt>
                <c:pt idx="4">
                  <c:v>44.7</c:v>
                </c:pt>
                <c:pt idx="5">
                  <c:v>55.7</c:v>
                </c:pt>
                <c:pt idx="6">
                  <c:v>55.7</c:v>
                </c:pt>
                <c:pt idx="7">
                  <c:v>55.7</c:v>
                </c:pt>
                <c:pt idx="8">
                  <c:v>57.7</c:v>
                </c:pt>
                <c:pt idx="9">
                  <c:v>57.7</c:v>
                </c:pt>
                <c:pt idx="10">
                  <c:v>75.7</c:v>
                </c:pt>
                <c:pt idx="11">
                  <c:v>75.7</c:v>
                </c:pt>
                <c:pt idx="12">
                  <c:v>103.6</c:v>
                </c:pt>
                <c:pt idx="13">
                  <c:v>103.6</c:v>
                </c:pt>
                <c:pt idx="14">
                  <c:v>343.6</c:v>
                </c:pt>
                <c:pt idx="15">
                  <c:v>374.6</c:v>
                </c:pt>
                <c:pt idx="16">
                  <c:v>374.6</c:v>
                </c:pt>
                <c:pt idx="17">
                  <c:v>423.2</c:v>
                </c:pt>
                <c:pt idx="18">
                  <c:v>423.2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Графики!$A$29</c:f>
              <c:strCache>
                <c:ptCount val="1"/>
                <c:pt idx="0">
                  <c:v>21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Графики!$B$29:$T$29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342</c:v>
                </c:pt>
                <c:pt idx="6">
                  <c:v>342</c:v>
                </c:pt>
                <c:pt idx="7">
                  <c:v>342</c:v>
                </c:pt>
                <c:pt idx="8">
                  <c:v>342</c:v>
                </c:pt>
                <c:pt idx="9">
                  <c:v>342</c:v>
                </c:pt>
                <c:pt idx="10">
                  <c:v>372</c:v>
                </c:pt>
                <c:pt idx="11">
                  <c:v>372</c:v>
                </c:pt>
                <c:pt idx="12">
                  <c:v>396.5</c:v>
                </c:pt>
                <c:pt idx="13">
                  <c:v>396.5</c:v>
                </c:pt>
                <c:pt idx="14">
                  <c:v>396.5</c:v>
                </c:pt>
                <c:pt idx="15">
                  <c:v>399.5</c:v>
                </c:pt>
                <c:pt idx="16">
                  <c:v>399.5</c:v>
                </c:pt>
                <c:pt idx="17">
                  <c:v>445.5</c:v>
                </c:pt>
                <c:pt idx="18">
                  <c:v>445.5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Графики!$A$30</c:f>
              <c:strCache>
                <c:ptCount val="1"/>
                <c:pt idx="0">
                  <c:v>28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Графики!$B$30:$T$30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45.3</c:v>
                </c:pt>
                <c:pt idx="3">
                  <c:v>45.3</c:v>
                </c:pt>
                <c:pt idx="4">
                  <c:v>45.3</c:v>
                </c:pt>
                <c:pt idx="5">
                  <c:v>67.3</c:v>
                </c:pt>
                <c:pt idx="6">
                  <c:v>67.3</c:v>
                </c:pt>
                <c:pt idx="7">
                  <c:v>127.3</c:v>
                </c:pt>
                <c:pt idx="8">
                  <c:v>138.30000000000001</c:v>
                </c:pt>
                <c:pt idx="9">
                  <c:v>138.30000000000001</c:v>
                </c:pt>
                <c:pt idx="10">
                  <c:v>326.3</c:v>
                </c:pt>
                <c:pt idx="11">
                  <c:v>326.3</c:v>
                </c:pt>
                <c:pt idx="12">
                  <c:v>357.3</c:v>
                </c:pt>
                <c:pt idx="13">
                  <c:v>357.3</c:v>
                </c:pt>
                <c:pt idx="14">
                  <c:v>357.3</c:v>
                </c:pt>
                <c:pt idx="15">
                  <c:v>400.3</c:v>
                </c:pt>
                <c:pt idx="16">
                  <c:v>400.3</c:v>
                </c:pt>
                <c:pt idx="17">
                  <c:v>453.2</c:v>
                </c:pt>
                <c:pt idx="18">
                  <c:v>453.2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Графики!$A$31</c:f>
              <c:strCache>
                <c:ptCount val="1"/>
                <c:pt idx="0">
                  <c:v>58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Графики!$B$31:$T$31</c:f>
              <c:numCache>
                <c:formatCode>General</c:formatCode>
                <c:ptCount val="19"/>
                <c:pt idx="0">
                  <c:v>120</c:v>
                </c:pt>
                <c:pt idx="1">
                  <c:v>120</c:v>
                </c:pt>
                <c:pt idx="2">
                  <c:v>197.6</c:v>
                </c:pt>
                <c:pt idx="3">
                  <c:v>197.6</c:v>
                </c:pt>
                <c:pt idx="4">
                  <c:v>197.6</c:v>
                </c:pt>
                <c:pt idx="5">
                  <c:v>217.6</c:v>
                </c:pt>
                <c:pt idx="6">
                  <c:v>217.6</c:v>
                </c:pt>
                <c:pt idx="7">
                  <c:v>217.6</c:v>
                </c:pt>
                <c:pt idx="8">
                  <c:v>264.60000000000002</c:v>
                </c:pt>
                <c:pt idx="9">
                  <c:v>264.60000000000002</c:v>
                </c:pt>
                <c:pt idx="10">
                  <c:v>326.60000000000002</c:v>
                </c:pt>
                <c:pt idx="11">
                  <c:v>326.60000000000002</c:v>
                </c:pt>
                <c:pt idx="12">
                  <c:v>360.1</c:v>
                </c:pt>
                <c:pt idx="13">
                  <c:v>360.1</c:v>
                </c:pt>
                <c:pt idx="14">
                  <c:v>360.1</c:v>
                </c:pt>
                <c:pt idx="15">
                  <c:v>421.1</c:v>
                </c:pt>
                <c:pt idx="16">
                  <c:v>421.1</c:v>
                </c:pt>
                <c:pt idx="17">
                  <c:v>476</c:v>
                </c:pt>
                <c:pt idx="18">
                  <c:v>476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Графики!$A$32</c:f>
              <c:strCache>
                <c:ptCount val="1"/>
                <c:pt idx="0">
                  <c:v>13</c:v>
                </c:pt>
              </c:strCache>
            </c:strRef>
          </c:tx>
          <c:spPr>
            <a:ln w="12700">
              <a:solidFill>
                <a:srgbClr val="69FF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Графики!$B$32:$T$32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379</c:v>
                </c:pt>
                <c:pt idx="9">
                  <c:v>379</c:v>
                </c:pt>
                <c:pt idx="10">
                  <c:v>387</c:v>
                </c:pt>
                <c:pt idx="11">
                  <c:v>387</c:v>
                </c:pt>
                <c:pt idx="12">
                  <c:v>414.6</c:v>
                </c:pt>
                <c:pt idx="13">
                  <c:v>414.6</c:v>
                </c:pt>
                <c:pt idx="14">
                  <c:v>414.6</c:v>
                </c:pt>
                <c:pt idx="15">
                  <c:v>430.6</c:v>
                </c:pt>
                <c:pt idx="16">
                  <c:v>430.6</c:v>
                </c:pt>
                <c:pt idx="17">
                  <c:v>479.2</c:v>
                </c:pt>
                <c:pt idx="18">
                  <c:v>479.2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Графики!$A$33</c:f>
              <c:strCache>
                <c:ptCount val="1"/>
                <c:pt idx="0">
                  <c:v>16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Графики!$B$33:$T$33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339</c:v>
                </c:pt>
                <c:pt idx="3">
                  <c:v>339</c:v>
                </c:pt>
                <c:pt idx="4">
                  <c:v>339</c:v>
                </c:pt>
                <c:pt idx="5">
                  <c:v>343</c:v>
                </c:pt>
                <c:pt idx="6">
                  <c:v>343</c:v>
                </c:pt>
                <c:pt idx="7">
                  <c:v>343</c:v>
                </c:pt>
                <c:pt idx="8">
                  <c:v>354</c:v>
                </c:pt>
                <c:pt idx="9">
                  <c:v>354</c:v>
                </c:pt>
                <c:pt idx="10">
                  <c:v>368</c:v>
                </c:pt>
                <c:pt idx="11">
                  <c:v>368</c:v>
                </c:pt>
                <c:pt idx="12">
                  <c:v>394.6</c:v>
                </c:pt>
                <c:pt idx="13">
                  <c:v>394.6</c:v>
                </c:pt>
                <c:pt idx="14">
                  <c:v>394.6</c:v>
                </c:pt>
                <c:pt idx="15">
                  <c:v>400.6</c:v>
                </c:pt>
                <c:pt idx="16">
                  <c:v>460.6</c:v>
                </c:pt>
                <c:pt idx="17">
                  <c:v>534.9</c:v>
                </c:pt>
                <c:pt idx="18">
                  <c:v>534.9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Графики!$A$34</c:f>
              <c:strCache>
                <c:ptCount val="1"/>
                <c:pt idx="0">
                  <c:v>20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Графики!$B$34:$T$34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44.9</c:v>
                </c:pt>
                <c:pt idx="3">
                  <c:v>44.9</c:v>
                </c:pt>
                <c:pt idx="4">
                  <c:v>44.9</c:v>
                </c:pt>
                <c:pt idx="5">
                  <c:v>56.9</c:v>
                </c:pt>
                <c:pt idx="6">
                  <c:v>56.9</c:v>
                </c:pt>
                <c:pt idx="7">
                  <c:v>56.9</c:v>
                </c:pt>
                <c:pt idx="8">
                  <c:v>71.900000000000006</c:v>
                </c:pt>
                <c:pt idx="9">
                  <c:v>71.900000000000006</c:v>
                </c:pt>
                <c:pt idx="10">
                  <c:v>91.9</c:v>
                </c:pt>
                <c:pt idx="11">
                  <c:v>91.9</c:v>
                </c:pt>
                <c:pt idx="12">
                  <c:v>123.9</c:v>
                </c:pt>
                <c:pt idx="13">
                  <c:v>423.9</c:v>
                </c:pt>
                <c:pt idx="14">
                  <c:v>423.9</c:v>
                </c:pt>
                <c:pt idx="15">
                  <c:v>482.9</c:v>
                </c:pt>
                <c:pt idx="16">
                  <c:v>482.9</c:v>
                </c:pt>
                <c:pt idx="17">
                  <c:v>540.6</c:v>
                </c:pt>
                <c:pt idx="18">
                  <c:v>540.6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Графики!$A$35</c:f>
              <c:strCache>
                <c:ptCount val="1"/>
                <c:pt idx="0">
                  <c:v>41</c:v>
                </c:pt>
              </c:strCache>
            </c:strRef>
          </c:tx>
          <c:spPr>
            <a:ln w="127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Графики!$B$35:$T$35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71.2</c:v>
                </c:pt>
                <c:pt idx="3">
                  <c:v>71.2</c:v>
                </c:pt>
                <c:pt idx="4">
                  <c:v>71.2</c:v>
                </c:pt>
                <c:pt idx="5">
                  <c:v>110.2</c:v>
                </c:pt>
                <c:pt idx="6">
                  <c:v>110.2</c:v>
                </c:pt>
                <c:pt idx="7">
                  <c:v>170.2</c:v>
                </c:pt>
                <c:pt idx="8">
                  <c:v>536.20000000000005</c:v>
                </c:pt>
                <c:pt idx="9">
                  <c:v>536.20000000000005</c:v>
                </c:pt>
                <c:pt idx="10">
                  <c:v>538.20000000000005</c:v>
                </c:pt>
                <c:pt idx="11">
                  <c:v>538.20000000000005</c:v>
                </c:pt>
                <c:pt idx="12">
                  <c:v>565.6</c:v>
                </c:pt>
                <c:pt idx="13">
                  <c:v>565.6</c:v>
                </c:pt>
                <c:pt idx="14">
                  <c:v>565.6</c:v>
                </c:pt>
                <c:pt idx="15">
                  <c:v>590.6</c:v>
                </c:pt>
                <c:pt idx="16">
                  <c:v>590.6</c:v>
                </c:pt>
                <c:pt idx="17">
                  <c:v>639.6</c:v>
                </c:pt>
                <c:pt idx="18">
                  <c:v>639.6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Графики!$A$36</c:f>
              <c:strCache>
                <c:ptCount val="1"/>
                <c:pt idx="0">
                  <c:v>60</c:v>
                </c:pt>
              </c:strCache>
            </c:strRef>
          </c:tx>
          <c:spPr>
            <a:ln w="12700">
              <a:solidFill>
                <a:srgbClr val="CC9CCC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Графики!$B$36:$T$36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351.1</c:v>
                </c:pt>
                <c:pt idx="3">
                  <c:v>351.1</c:v>
                </c:pt>
                <c:pt idx="4">
                  <c:v>351.1</c:v>
                </c:pt>
                <c:pt idx="5">
                  <c:v>352.1</c:v>
                </c:pt>
                <c:pt idx="6">
                  <c:v>352.1</c:v>
                </c:pt>
                <c:pt idx="7">
                  <c:v>352.1</c:v>
                </c:pt>
                <c:pt idx="8">
                  <c:v>399.1</c:v>
                </c:pt>
                <c:pt idx="9">
                  <c:v>399.1</c:v>
                </c:pt>
                <c:pt idx="10">
                  <c:v>400.1</c:v>
                </c:pt>
                <c:pt idx="11">
                  <c:v>400.1</c:v>
                </c:pt>
                <c:pt idx="12">
                  <c:v>429.4</c:v>
                </c:pt>
                <c:pt idx="13">
                  <c:v>429.4</c:v>
                </c:pt>
                <c:pt idx="14">
                  <c:v>549.4</c:v>
                </c:pt>
                <c:pt idx="15">
                  <c:v>571.4</c:v>
                </c:pt>
                <c:pt idx="16">
                  <c:v>631.4</c:v>
                </c:pt>
                <c:pt idx="17">
                  <c:v>686.4</c:v>
                </c:pt>
                <c:pt idx="18">
                  <c:v>686.4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Графики!$A$37</c:f>
              <c:strCache>
                <c:ptCount val="1"/>
                <c:pt idx="0">
                  <c:v>40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Графики!$B$37:$T$37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347.8</c:v>
                </c:pt>
                <c:pt idx="3">
                  <c:v>347.8</c:v>
                </c:pt>
                <c:pt idx="4">
                  <c:v>347.8</c:v>
                </c:pt>
                <c:pt idx="5">
                  <c:v>356.8</c:v>
                </c:pt>
                <c:pt idx="6">
                  <c:v>356.8</c:v>
                </c:pt>
                <c:pt idx="7">
                  <c:v>416.8</c:v>
                </c:pt>
                <c:pt idx="8">
                  <c:v>421.8</c:v>
                </c:pt>
                <c:pt idx="9">
                  <c:v>421.8</c:v>
                </c:pt>
                <c:pt idx="10">
                  <c:v>547.79999999999995</c:v>
                </c:pt>
                <c:pt idx="11">
                  <c:v>547.79999999999995</c:v>
                </c:pt>
                <c:pt idx="12">
                  <c:v>576.1</c:v>
                </c:pt>
                <c:pt idx="13">
                  <c:v>576.1</c:v>
                </c:pt>
                <c:pt idx="14">
                  <c:v>576.1</c:v>
                </c:pt>
                <c:pt idx="15">
                  <c:v>659.1</c:v>
                </c:pt>
                <c:pt idx="16">
                  <c:v>659.1</c:v>
                </c:pt>
                <c:pt idx="17">
                  <c:v>710.9</c:v>
                </c:pt>
                <c:pt idx="18">
                  <c:v>710.9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Графики!$A$38</c:f>
              <c:strCache>
                <c:ptCount val="1"/>
                <c:pt idx="0">
                  <c:v>24</c:v>
                </c:pt>
              </c:strCache>
            </c:strRef>
          </c:tx>
          <c:spPr>
            <a:ln w="12700">
              <a:solidFill>
                <a:srgbClr val="E3E3E3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Графики!$B$38:$T$38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43.8</c:v>
                </c:pt>
                <c:pt idx="3">
                  <c:v>43.8</c:v>
                </c:pt>
                <c:pt idx="4">
                  <c:v>43.8</c:v>
                </c:pt>
                <c:pt idx="5">
                  <c:v>49.8</c:v>
                </c:pt>
                <c:pt idx="6">
                  <c:v>49.8</c:v>
                </c:pt>
                <c:pt idx="7">
                  <c:v>49.8</c:v>
                </c:pt>
                <c:pt idx="8">
                  <c:v>443.8</c:v>
                </c:pt>
                <c:pt idx="9">
                  <c:v>443.8</c:v>
                </c:pt>
                <c:pt idx="10">
                  <c:v>521.79999999999995</c:v>
                </c:pt>
                <c:pt idx="11">
                  <c:v>521.79999999999995</c:v>
                </c:pt>
                <c:pt idx="12">
                  <c:v>553.1</c:v>
                </c:pt>
                <c:pt idx="13">
                  <c:v>553.1</c:v>
                </c:pt>
                <c:pt idx="14">
                  <c:v>553.1</c:v>
                </c:pt>
                <c:pt idx="15">
                  <c:v>675.1</c:v>
                </c:pt>
                <c:pt idx="16">
                  <c:v>675.1</c:v>
                </c:pt>
                <c:pt idx="17">
                  <c:v>760.1</c:v>
                </c:pt>
                <c:pt idx="18">
                  <c:v>760.1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Графики!$A$39</c:f>
              <c:strCache>
                <c:ptCount val="1"/>
                <c:pt idx="0">
                  <c:v>23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Графики!$B$39:$T$39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349.2</c:v>
                </c:pt>
                <c:pt idx="3">
                  <c:v>349.2</c:v>
                </c:pt>
                <c:pt idx="4">
                  <c:v>349.2</c:v>
                </c:pt>
                <c:pt idx="5">
                  <c:v>393.2</c:v>
                </c:pt>
                <c:pt idx="6">
                  <c:v>393.2</c:v>
                </c:pt>
                <c:pt idx="7">
                  <c:v>393.2</c:v>
                </c:pt>
                <c:pt idx="8">
                  <c:v>471.2</c:v>
                </c:pt>
                <c:pt idx="9">
                  <c:v>531.20000000000005</c:v>
                </c:pt>
                <c:pt idx="10">
                  <c:v>586.20000000000005</c:v>
                </c:pt>
                <c:pt idx="11">
                  <c:v>586.20000000000005</c:v>
                </c:pt>
                <c:pt idx="12">
                  <c:v>615.29999999999995</c:v>
                </c:pt>
                <c:pt idx="13">
                  <c:v>615.29999999999995</c:v>
                </c:pt>
                <c:pt idx="14">
                  <c:v>615.29999999999995</c:v>
                </c:pt>
                <c:pt idx="15">
                  <c:v>692.3</c:v>
                </c:pt>
                <c:pt idx="16">
                  <c:v>752.3</c:v>
                </c:pt>
                <c:pt idx="17">
                  <c:v>818</c:v>
                </c:pt>
                <c:pt idx="18">
                  <c:v>818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Графики!$A$40</c:f>
              <c:strCache>
                <c:ptCount val="1"/>
                <c:pt idx="0">
                  <c:v>55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Графики!$B$40:$T$40</c:f>
              <c:numCache>
                <c:formatCode>General</c:formatCode>
                <c:ptCount val="19"/>
                <c:pt idx="0">
                  <c:v>60</c:v>
                </c:pt>
                <c:pt idx="1">
                  <c:v>120</c:v>
                </c:pt>
                <c:pt idx="2">
                  <c:v>166.8</c:v>
                </c:pt>
                <c:pt idx="3">
                  <c:v>166.8</c:v>
                </c:pt>
                <c:pt idx="4">
                  <c:v>166.8</c:v>
                </c:pt>
                <c:pt idx="5">
                  <c:v>222.8</c:v>
                </c:pt>
                <c:pt idx="6">
                  <c:v>222.8</c:v>
                </c:pt>
                <c:pt idx="7">
                  <c:v>222.8</c:v>
                </c:pt>
                <c:pt idx="8">
                  <c:v>252.8</c:v>
                </c:pt>
                <c:pt idx="9">
                  <c:v>252.8</c:v>
                </c:pt>
                <c:pt idx="10">
                  <c:v>300.8</c:v>
                </c:pt>
                <c:pt idx="11">
                  <c:v>300.8</c:v>
                </c:pt>
                <c:pt idx="12">
                  <c:v>334.6</c:v>
                </c:pt>
                <c:pt idx="13">
                  <c:v>634.6</c:v>
                </c:pt>
                <c:pt idx="14">
                  <c:v>694.6</c:v>
                </c:pt>
                <c:pt idx="15">
                  <c:v>779.6</c:v>
                </c:pt>
                <c:pt idx="16">
                  <c:v>779.6</c:v>
                </c:pt>
                <c:pt idx="17">
                  <c:v>835.1</c:v>
                </c:pt>
                <c:pt idx="18">
                  <c:v>835.1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Графики!$A$41</c:f>
              <c:strCache>
                <c:ptCount val="1"/>
                <c:pt idx="0">
                  <c:v>31</c:v>
                </c:pt>
              </c:strCache>
            </c:strRef>
          </c:tx>
          <c:spPr>
            <a:ln w="127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Графики!$B$41:$T$41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46.8</c:v>
                </c:pt>
                <c:pt idx="3">
                  <c:v>46.8</c:v>
                </c:pt>
                <c:pt idx="4">
                  <c:v>46.8</c:v>
                </c:pt>
                <c:pt idx="5">
                  <c:v>65.8</c:v>
                </c:pt>
                <c:pt idx="6">
                  <c:v>65.8</c:v>
                </c:pt>
                <c:pt idx="7">
                  <c:v>245.8</c:v>
                </c:pt>
                <c:pt idx="8">
                  <c:v>285.8</c:v>
                </c:pt>
                <c:pt idx="9">
                  <c:v>585.79999999999995</c:v>
                </c:pt>
                <c:pt idx="10">
                  <c:v>614.79999999999995</c:v>
                </c:pt>
                <c:pt idx="11">
                  <c:v>614.79999999999995</c:v>
                </c:pt>
                <c:pt idx="12">
                  <c:v>673.6</c:v>
                </c:pt>
                <c:pt idx="13">
                  <c:v>673.6</c:v>
                </c:pt>
                <c:pt idx="14">
                  <c:v>793.6</c:v>
                </c:pt>
                <c:pt idx="15">
                  <c:v>842.6</c:v>
                </c:pt>
                <c:pt idx="16">
                  <c:v>842.6</c:v>
                </c:pt>
                <c:pt idx="17">
                  <c:v>892.4</c:v>
                </c:pt>
                <c:pt idx="18">
                  <c:v>892.4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Графики!$A$42</c:f>
              <c:strCache>
                <c:ptCount val="1"/>
                <c:pt idx="0">
                  <c:v>11</c:v>
                </c:pt>
              </c:strCache>
            </c:strRef>
          </c:tx>
          <c:spPr>
            <a:ln w="12700">
              <a:solidFill>
                <a:srgbClr val="999933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Графики!$B$42:$T$42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343.6</c:v>
                </c:pt>
                <c:pt idx="3">
                  <c:v>343.6</c:v>
                </c:pt>
                <c:pt idx="4">
                  <c:v>343.6</c:v>
                </c:pt>
                <c:pt idx="5">
                  <c:v>354.6</c:v>
                </c:pt>
                <c:pt idx="6">
                  <c:v>354.6</c:v>
                </c:pt>
                <c:pt idx="7">
                  <c:v>354.6</c:v>
                </c:pt>
                <c:pt idx="8">
                  <c:v>368.6</c:v>
                </c:pt>
                <c:pt idx="9">
                  <c:v>548.6</c:v>
                </c:pt>
                <c:pt idx="10">
                  <c:v>559.6</c:v>
                </c:pt>
                <c:pt idx="11">
                  <c:v>559.6</c:v>
                </c:pt>
                <c:pt idx="12">
                  <c:v>597.29999999999995</c:v>
                </c:pt>
                <c:pt idx="13">
                  <c:v>597.29999999999995</c:v>
                </c:pt>
                <c:pt idx="14">
                  <c:v>837.3</c:v>
                </c:pt>
                <c:pt idx="15">
                  <c:v>844.3</c:v>
                </c:pt>
                <c:pt idx="16">
                  <c:v>844.3</c:v>
                </c:pt>
                <c:pt idx="17">
                  <c:v>893</c:v>
                </c:pt>
                <c:pt idx="18">
                  <c:v>893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14864"/>
        <c:axId val="342814472"/>
      </c:lineChart>
      <c:catAx>
        <c:axId val="3428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42814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814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42814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2410901467505239E-2"/>
          <c:y val="0.93117536421307656"/>
          <c:w val="0.90566125775158601"/>
          <c:h val="5.53307759606972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0975865687303E-2"/>
          <c:y val="3.788906427675192E-2"/>
          <c:w val="0.92339979013641138"/>
          <c:h val="0.8619762122961061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Графики!$A$43</c:f>
              <c:strCache>
                <c:ptCount val="1"/>
                <c:pt idx="0">
                  <c:v>49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Графики!$B$43:$T$43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47.9</c:v>
                </c:pt>
                <c:pt idx="3">
                  <c:v>47.9</c:v>
                </c:pt>
                <c:pt idx="4">
                  <c:v>107.9</c:v>
                </c:pt>
                <c:pt idx="5">
                  <c:v>159.9</c:v>
                </c:pt>
                <c:pt idx="6">
                  <c:v>159.9</c:v>
                </c:pt>
                <c:pt idx="7">
                  <c:v>159.9</c:v>
                </c:pt>
                <c:pt idx="8">
                  <c:v>160.9</c:v>
                </c:pt>
                <c:pt idx="9">
                  <c:v>280.89999999999998</c:v>
                </c:pt>
                <c:pt idx="10">
                  <c:v>323.89999999999998</c:v>
                </c:pt>
                <c:pt idx="11">
                  <c:v>323.89999999999998</c:v>
                </c:pt>
                <c:pt idx="12">
                  <c:v>356.5</c:v>
                </c:pt>
                <c:pt idx="13">
                  <c:v>356.5</c:v>
                </c:pt>
                <c:pt idx="14">
                  <c:v>536.5</c:v>
                </c:pt>
                <c:pt idx="15">
                  <c:v>712.5</c:v>
                </c:pt>
                <c:pt idx="16">
                  <c:v>712.5</c:v>
                </c:pt>
                <c:pt idx="17">
                  <c:v>784.4</c:v>
                </c:pt>
                <c:pt idx="18">
                  <c:v>964.4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Графики!$A$44</c:f>
              <c:strCache>
                <c:ptCount val="1"/>
                <c:pt idx="0">
                  <c:v>56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Графики!$B$44:$T$44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46.2</c:v>
                </c:pt>
                <c:pt idx="3">
                  <c:v>46.2</c:v>
                </c:pt>
                <c:pt idx="4">
                  <c:v>106.2</c:v>
                </c:pt>
                <c:pt idx="5">
                  <c:v>125.2</c:v>
                </c:pt>
                <c:pt idx="6">
                  <c:v>125.2</c:v>
                </c:pt>
                <c:pt idx="7">
                  <c:v>125.2</c:v>
                </c:pt>
                <c:pt idx="8">
                  <c:v>129.19999999999999</c:v>
                </c:pt>
                <c:pt idx="9">
                  <c:v>129.19999999999999</c:v>
                </c:pt>
                <c:pt idx="10">
                  <c:v>162.19999999999999</c:v>
                </c:pt>
                <c:pt idx="11">
                  <c:v>162.19999999999999</c:v>
                </c:pt>
                <c:pt idx="12">
                  <c:v>192.9</c:v>
                </c:pt>
                <c:pt idx="13">
                  <c:v>192.9</c:v>
                </c:pt>
                <c:pt idx="14">
                  <c:v>612.9</c:v>
                </c:pt>
                <c:pt idx="15">
                  <c:v>739.9</c:v>
                </c:pt>
                <c:pt idx="16">
                  <c:v>739.9</c:v>
                </c:pt>
                <c:pt idx="17">
                  <c:v>798.8</c:v>
                </c:pt>
                <c:pt idx="18">
                  <c:v>1098.8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Графики!$A$45</c:f>
              <c:strCache>
                <c:ptCount val="1"/>
                <c:pt idx="0">
                  <c:v>50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Графики!$B$45:$T$45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376.5</c:v>
                </c:pt>
                <c:pt idx="3">
                  <c:v>376.5</c:v>
                </c:pt>
                <c:pt idx="4">
                  <c:v>616.5</c:v>
                </c:pt>
                <c:pt idx="5">
                  <c:v>698.5</c:v>
                </c:pt>
                <c:pt idx="6">
                  <c:v>698.5</c:v>
                </c:pt>
                <c:pt idx="7">
                  <c:v>818.5</c:v>
                </c:pt>
                <c:pt idx="8">
                  <c:v>1091.5</c:v>
                </c:pt>
                <c:pt idx="9">
                  <c:v>1211.5</c:v>
                </c:pt>
                <c:pt idx="10">
                  <c:v>1269.5</c:v>
                </c:pt>
                <c:pt idx="11">
                  <c:v>1269.5</c:v>
                </c:pt>
                <c:pt idx="12">
                  <c:v>1298.9000000000001</c:v>
                </c:pt>
                <c:pt idx="13">
                  <c:v>1298.9000000000001</c:v>
                </c:pt>
                <c:pt idx="14">
                  <c:v>1298.9000000000001</c:v>
                </c:pt>
                <c:pt idx="15">
                  <c:v>1427.9</c:v>
                </c:pt>
                <c:pt idx="16">
                  <c:v>1427.9</c:v>
                </c:pt>
                <c:pt idx="17">
                  <c:v>1478.4</c:v>
                </c:pt>
                <c:pt idx="18">
                  <c:v>1478.4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Графики!$A$46</c:f>
              <c:strCache>
                <c:ptCount val="1"/>
                <c:pt idx="0">
                  <c:v>51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Графики!$B$46:$T$46</c:f>
              <c:numCache>
                <c:formatCode>General</c:formatCode>
                <c:ptCount val="19"/>
                <c:pt idx="0">
                  <c:v>0</c:v>
                </c:pt>
                <c:pt idx="1">
                  <c:v>60</c:v>
                </c:pt>
                <c:pt idx="2">
                  <c:v>415</c:v>
                </c:pt>
                <c:pt idx="3">
                  <c:v>415</c:v>
                </c:pt>
                <c:pt idx="4">
                  <c:v>535</c:v>
                </c:pt>
                <c:pt idx="5">
                  <c:v>731</c:v>
                </c:pt>
                <c:pt idx="6">
                  <c:v>731</c:v>
                </c:pt>
                <c:pt idx="7">
                  <c:v>791</c:v>
                </c:pt>
                <c:pt idx="8">
                  <c:v>907</c:v>
                </c:pt>
                <c:pt idx="9">
                  <c:v>967</c:v>
                </c:pt>
                <c:pt idx="10">
                  <c:v>1269</c:v>
                </c:pt>
                <c:pt idx="11">
                  <c:v>1269</c:v>
                </c:pt>
                <c:pt idx="12">
                  <c:v>1299.2</c:v>
                </c:pt>
                <c:pt idx="13">
                  <c:v>1299.2</c:v>
                </c:pt>
                <c:pt idx="14">
                  <c:v>1359.2</c:v>
                </c:pt>
                <c:pt idx="15">
                  <c:v>1483.2</c:v>
                </c:pt>
                <c:pt idx="16">
                  <c:v>1483.2</c:v>
                </c:pt>
                <c:pt idx="17">
                  <c:v>1542.4</c:v>
                </c:pt>
                <c:pt idx="18">
                  <c:v>1722.4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Графики!$A$47</c:f>
              <c:strCache>
                <c:ptCount val="1"/>
                <c:pt idx="0">
                  <c:v>37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Графики!$B$47:$T$47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364.6</c:v>
                </c:pt>
                <c:pt idx="3">
                  <c:v>364.6</c:v>
                </c:pt>
                <c:pt idx="4">
                  <c:v>364.6</c:v>
                </c:pt>
                <c:pt idx="5">
                  <c:v>376.6</c:v>
                </c:pt>
                <c:pt idx="6">
                  <c:v>376.6</c:v>
                </c:pt>
                <c:pt idx="7">
                  <c:v>676.6</c:v>
                </c:pt>
                <c:pt idx="8">
                  <c:v>710.6</c:v>
                </c:pt>
                <c:pt idx="9">
                  <c:v>1010.6</c:v>
                </c:pt>
                <c:pt idx="10">
                  <c:v>1143.5999999999999</c:v>
                </c:pt>
                <c:pt idx="11">
                  <c:v>1143.5999999999999</c:v>
                </c:pt>
                <c:pt idx="12">
                  <c:v>1177.4000000000001</c:v>
                </c:pt>
                <c:pt idx="13">
                  <c:v>1777.4</c:v>
                </c:pt>
                <c:pt idx="14">
                  <c:v>1957.4</c:v>
                </c:pt>
                <c:pt idx="15">
                  <c:v>2039.4</c:v>
                </c:pt>
                <c:pt idx="16">
                  <c:v>2039.4</c:v>
                </c:pt>
                <c:pt idx="17">
                  <c:v>2093.6999999999998</c:v>
                </c:pt>
                <c:pt idx="18">
                  <c:v>2093.6999999999998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Графики!$A$48</c:f>
              <c:strCache>
                <c:ptCount val="1"/>
                <c:pt idx="0">
                  <c:v>38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Графики!$B$48:$T$48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71.3</c:v>
                </c:pt>
                <c:pt idx="3">
                  <c:v>71.3</c:v>
                </c:pt>
                <c:pt idx="4">
                  <c:v>71.3</c:v>
                </c:pt>
                <c:pt idx="5">
                  <c:v>76.3</c:v>
                </c:pt>
                <c:pt idx="6">
                  <c:v>76.3</c:v>
                </c:pt>
                <c:pt idx="7">
                  <c:v>76.3</c:v>
                </c:pt>
                <c:pt idx="8">
                  <c:v>83.3</c:v>
                </c:pt>
                <c:pt idx="9">
                  <c:v>83.3</c:v>
                </c:pt>
                <c:pt idx="10">
                  <c:v>132.30000000000001</c:v>
                </c:pt>
                <c:pt idx="11">
                  <c:v>132.30000000000001</c:v>
                </c:pt>
                <c:pt idx="12">
                  <c:v>188.5</c:v>
                </c:pt>
                <c:pt idx="13">
                  <c:v>188.5</c:v>
                </c:pt>
                <c:pt idx="14">
                  <c:v>188.5</c:v>
                </c:pt>
                <c:pt idx="15">
                  <c:v>211.5</c:v>
                </c:pt>
                <c:pt idx="16">
                  <c:v>2071.5</c:v>
                </c:pt>
                <c:pt idx="17">
                  <c:v>2132.5</c:v>
                </c:pt>
                <c:pt idx="18">
                  <c:v>2132.5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Графики!$A$49</c:f>
              <c:strCache>
                <c:ptCount val="1"/>
                <c:pt idx="0">
                  <c:v>77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Графики!$B$49:$T$49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350</c:v>
                </c:pt>
                <c:pt idx="3">
                  <c:v>350</c:v>
                </c:pt>
                <c:pt idx="4">
                  <c:v>410</c:v>
                </c:pt>
                <c:pt idx="5">
                  <c:v>466</c:v>
                </c:pt>
                <c:pt idx="6">
                  <c:v>466</c:v>
                </c:pt>
                <c:pt idx="7">
                  <c:v>466</c:v>
                </c:pt>
                <c:pt idx="8">
                  <c:v>497</c:v>
                </c:pt>
                <c:pt idx="9">
                  <c:v>497</c:v>
                </c:pt>
                <c:pt idx="10">
                  <c:v>564</c:v>
                </c:pt>
                <c:pt idx="11">
                  <c:v>564</c:v>
                </c:pt>
                <c:pt idx="12">
                  <c:v>594.20000000000005</c:v>
                </c:pt>
                <c:pt idx="13">
                  <c:v>594.20000000000005</c:v>
                </c:pt>
                <c:pt idx="14">
                  <c:v>2034.2</c:v>
                </c:pt>
                <c:pt idx="15">
                  <c:v>2109.1999999999998</c:v>
                </c:pt>
                <c:pt idx="16">
                  <c:v>2109.1999999999998</c:v>
                </c:pt>
                <c:pt idx="17">
                  <c:v>2173.9</c:v>
                </c:pt>
                <c:pt idx="18">
                  <c:v>2473.9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Графики!$A$50</c:f>
              <c:strCache>
                <c:ptCount val="1"/>
                <c:pt idx="0">
                  <c:v>54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Графики!$B$50:$T$50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49.6</c:v>
                </c:pt>
                <c:pt idx="3">
                  <c:v>49.6</c:v>
                </c:pt>
                <c:pt idx="4">
                  <c:v>49.6</c:v>
                </c:pt>
                <c:pt idx="5">
                  <c:v>91.6</c:v>
                </c:pt>
                <c:pt idx="6">
                  <c:v>91.6</c:v>
                </c:pt>
                <c:pt idx="7">
                  <c:v>91.6</c:v>
                </c:pt>
                <c:pt idx="8">
                  <c:v>126.6</c:v>
                </c:pt>
                <c:pt idx="9">
                  <c:v>126.6</c:v>
                </c:pt>
                <c:pt idx="10">
                  <c:v>212.6</c:v>
                </c:pt>
                <c:pt idx="11">
                  <c:v>212.6</c:v>
                </c:pt>
                <c:pt idx="12">
                  <c:v>241.6</c:v>
                </c:pt>
                <c:pt idx="13">
                  <c:v>2041.6</c:v>
                </c:pt>
                <c:pt idx="14">
                  <c:v>2761.6</c:v>
                </c:pt>
                <c:pt idx="15">
                  <c:v>2853.6</c:v>
                </c:pt>
                <c:pt idx="16">
                  <c:v>2853.6</c:v>
                </c:pt>
                <c:pt idx="17">
                  <c:v>2927.6</c:v>
                </c:pt>
                <c:pt idx="18">
                  <c:v>2927.6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Графики!$A$51</c:f>
              <c:strCache>
                <c:ptCount val="1"/>
                <c:pt idx="0">
                  <c:v>53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Графики!$B$51:$T$51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42.6</c:v>
                </c:pt>
                <c:pt idx="3">
                  <c:v>42.6</c:v>
                </c:pt>
                <c:pt idx="4">
                  <c:v>102.6</c:v>
                </c:pt>
                <c:pt idx="5">
                  <c:v>158.6</c:v>
                </c:pt>
                <c:pt idx="6">
                  <c:v>158.6</c:v>
                </c:pt>
                <c:pt idx="7">
                  <c:v>218.6</c:v>
                </c:pt>
                <c:pt idx="8">
                  <c:v>239.6</c:v>
                </c:pt>
                <c:pt idx="9">
                  <c:v>299.60000000000002</c:v>
                </c:pt>
                <c:pt idx="10">
                  <c:v>328.6</c:v>
                </c:pt>
                <c:pt idx="11">
                  <c:v>328.6</c:v>
                </c:pt>
                <c:pt idx="12">
                  <c:v>358.1</c:v>
                </c:pt>
                <c:pt idx="13">
                  <c:v>2458.1</c:v>
                </c:pt>
                <c:pt idx="14">
                  <c:v>3658.1</c:v>
                </c:pt>
                <c:pt idx="15">
                  <c:v>3711.1</c:v>
                </c:pt>
                <c:pt idx="16">
                  <c:v>3771.1</c:v>
                </c:pt>
                <c:pt idx="17">
                  <c:v>3839.5</c:v>
                </c:pt>
                <c:pt idx="18">
                  <c:v>4199.5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Графики!$A$52</c:f>
              <c:strCache>
                <c:ptCount val="1"/>
                <c:pt idx="0">
                  <c:v>26</c:v>
                </c:pt>
              </c:strCache>
            </c:strRef>
          </c:tx>
          <c:spPr>
            <a:ln w="12700">
              <a:solidFill>
                <a:srgbClr val="69FF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Графики!$B$52:$T$52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352.6</c:v>
                </c:pt>
                <c:pt idx="3">
                  <c:v>352.6</c:v>
                </c:pt>
                <c:pt idx="4">
                  <c:v>352.6</c:v>
                </c:pt>
                <c:pt idx="5">
                  <c:v>365.6</c:v>
                </c:pt>
                <c:pt idx="6">
                  <c:v>365.6</c:v>
                </c:pt>
                <c:pt idx="7">
                  <c:v>365.6</c:v>
                </c:pt>
                <c:pt idx="8">
                  <c:v>469.6</c:v>
                </c:pt>
                <c:pt idx="9">
                  <c:v>469.6</c:v>
                </c:pt>
                <c:pt idx="10">
                  <c:v>535.6</c:v>
                </c:pt>
                <c:pt idx="11">
                  <c:v>535.6</c:v>
                </c:pt>
                <c:pt idx="12">
                  <c:v>596.9</c:v>
                </c:pt>
                <c:pt idx="13">
                  <c:v>2996.9</c:v>
                </c:pt>
                <c:pt idx="14">
                  <c:v>4736.8999999999996</c:v>
                </c:pt>
                <c:pt idx="15">
                  <c:v>4863.8999999999996</c:v>
                </c:pt>
                <c:pt idx="16">
                  <c:v>4863.8999999999996</c:v>
                </c:pt>
                <c:pt idx="17">
                  <c:v>4925.8999999999996</c:v>
                </c:pt>
                <c:pt idx="18">
                  <c:v>4925.8999999999996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Графики!$A$53</c:f>
              <c:strCache>
                <c:ptCount val="1"/>
                <c:pt idx="0">
                  <c:v>27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Графики!$B$53:$T$53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77.599999999999994</c:v>
                </c:pt>
                <c:pt idx="3">
                  <c:v>77.599999999999994</c:v>
                </c:pt>
                <c:pt idx="4">
                  <c:v>77.599999999999994</c:v>
                </c:pt>
                <c:pt idx="5">
                  <c:v>216.6</c:v>
                </c:pt>
                <c:pt idx="6">
                  <c:v>216.6</c:v>
                </c:pt>
                <c:pt idx="7">
                  <c:v>216.6</c:v>
                </c:pt>
                <c:pt idx="8">
                  <c:v>272.60000000000002</c:v>
                </c:pt>
                <c:pt idx="9">
                  <c:v>272.60000000000002</c:v>
                </c:pt>
                <c:pt idx="10">
                  <c:v>287.60000000000002</c:v>
                </c:pt>
                <c:pt idx="11">
                  <c:v>287.60000000000002</c:v>
                </c:pt>
                <c:pt idx="12">
                  <c:v>613.20000000000005</c:v>
                </c:pt>
                <c:pt idx="13">
                  <c:v>4213.2</c:v>
                </c:pt>
                <c:pt idx="14">
                  <c:v>5593.2</c:v>
                </c:pt>
                <c:pt idx="15">
                  <c:v>5683.2</c:v>
                </c:pt>
                <c:pt idx="16">
                  <c:v>5683.2</c:v>
                </c:pt>
                <c:pt idx="17">
                  <c:v>5740.8</c:v>
                </c:pt>
                <c:pt idx="18">
                  <c:v>5740.8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Графики!$A$54</c:f>
              <c:strCache>
                <c:ptCount val="1"/>
                <c:pt idx="0">
                  <c:v>19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Графики!$B$54:$T$54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50.7</c:v>
                </c:pt>
                <c:pt idx="3">
                  <c:v>50.7</c:v>
                </c:pt>
                <c:pt idx="4">
                  <c:v>50.7</c:v>
                </c:pt>
                <c:pt idx="5">
                  <c:v>54.7</c:v>
                </c:pt>
                <c:pt idx="6">
                  <c:v>54.7</c:v>
                </c:pt>
                <c:pt idx="7">
                  <c:v>54.7</c:v>
                </c:pt>
                <c:pt idx="8">
                  <c:v>118.7</c:v>
                </c:pt>
                <c:pt idx="9">
                  <c:v>118.7</c:v>
                </c:pt>
                <c:pt idx="10">
                  <c:v>206.7</c:v>
                </c:pt>
                <c:pt idx="11">
                  <c:v>206.7</c:v>
                </c:pt>
                <c:pt idx="12">
                  <c:v>238.2</c:v>
                </c:pt>
                <c:pt idx="13">
                  <c:v>238.2</c:v>
                </c:pt>
                <c:pt idx="14">
                  <c:v>838.2</c:v>
                </c:pt>
                <c:pt idx="15">
                  <c:v>4844.2</c:v>
                </c:pt>
                <c:pt idx="16">
                  <c:v>4844.2</c:v>
                </c:pt>
                <c:pt idx="17">
                  <c:v>4916.3</c:v>
                </c:pt>
                <c:pt idx="18">
                  <c:v>7376.3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Графики!$A$55</c:f>
              <c:strCache>
                <c:ptCount val="1"/>
                <c:pt idx="0">
                  <c:v>36</c:v>
                </c:pt>
              </c:strCache>
            </c:strRef>
          </c:tx>
          <c:spPr>
            <a:ln w="127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Графики!$B$55:$T$55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363.5</c:v>
                </c:pt>
                <c:pt idx="3">
                  <c:v>363.5</c:v>
                </c:pt>
                <c:pt idx="4">
                  <c:v>363.5</c:v>
                </c:pt>
                <c:pt idx="5">
                  <c:v>406.5</c:v>
                </c:pt>
                <c:pt idx="6">
                  <c:v>406.5</c:v>
                </c:pt>
                <c:pt idx="7">
                  <c:v>406.5</c:v>
                </c:pt>
                <c:pt idx="8">
                  <c:v>508.5</c:v>
                </c:pt>
                <c:pt idx="9">
                  <c:v>508.5</c:v>
                </c:pt>
                <c:pt idx="10">
                  <c:v>579.5</c:v>
                </c:pt>
                <c:pt idx="11">
                  <c:v>579.5</c:v>
                </c:pt>
                <c:pt idx="12">
                  <c:v>612.6</c:v>
                </c:pt>
                <c:pt idx="13">
                  <c:v>7812.6</c:v>
                </c:pt>
                <c:pt idx="14">
                  <c:v>7812.6</c:v>
                </c:pt>
                <c:pt idx="15">
                  <c:v>7886.6</c:v>
                </c:pt>
                <c:pt idx="16">
                  <c:v>7886.6</c:v>
                </c:pt>
                <c:pt idx="17">
                  <c:v>7965.8</c:v>
                </c:pt>
                <c:pt idx="18">
                  <c:v>7965.8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Графики!$A$56</c:f>
              <c:strCache>
                <c:ptCount val="1"/>
                <c:pt idx="0">
                  <c:v>8</c:v>
                </c:pt>
              </c:strCache>
            </c:strRef>
          </c:tx>
          <c:spPr>
            <a:ln w="12700">
              <a:solidFill>
                <a:srgbClr val="CC9CCC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Графики!$B$56:$T$56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Графики!$A$57</c:f>
              <c:strCache>
                <c:ptCount val="1"/>
                <c:pt idx="0">
                  <c:v>22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Графики!$B$57:$T$57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Графики!$A$58</c:f>
              <c:strCache>
                <c:ptCount val="1"/>
                <c:pt idx="0">
                  <c:v>30</c:v>
                </c:pt>
              </c:strCache>
            </c:strRef>
          </c:tx>
          <c:spPr>
            <a:ln w="12700">
              <a:solidFill>
                <a:srgbClr val="E3E3E3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Графики!$B$58:$T$58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46.9</c:v>
                </c:pt>
                <c:pt idx="3">
                  <c:v>46.9</c:v>
                </c:pt>
                <c:pt idx="4">
                  <c:v>46.9</c:v>
                </c:pt>
                <c:pt idx="5">
                  <c:v>681.9</c:v>
                </c:pt>
                <c:pt idx="6">
                  <c:v>681.9</c:v>
                </c:pt>
                <c:pt idx="7">
                  <c:v>921.9</c:v>
                </c:pt>
                <c:pt idx="8">
                  <c:v>1263.9000000000001</c:v>
                </c:pt>
                <c:pt idx="9">
                  <c:v>1263.9000000000001</c:v>
                </c:pt>
                <c:pt idx="10">
                  <c:v>1317.9</c:v>
                </c:pt>
                <c:pt idx="11">
                  <c:v>1317.9</c:v>
                </c:pt>
                <c:pt idx="12">
                  <c:v>1354.7</c:v>
                </c:pt>
                <c:pt idx="13">
                  <c:v>1354.7</c:v>
                </c:pt>
                <c:pt idx="14">
                  <c:v>1354.7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Графики!$A$59</c:f>
              <c:strCache>
                <c:ptCount val="1"/>
                <c:pt idx="0">
                  <c:v>34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Графики!$B$59:$T$59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350.4</c:v>
                </c:pt>
                <c:pt idx="3">
                  <c:v>350.4</c:v>
                </c:pt>
                <c:pt idx="4">
                  <c:v>350.4</c:v>
                </c:pt>
                <c:pt idx="5">
                  <c:v>361.4</c:v>
                </c:pt>
                <c:pt idx="6">
                  <c:v>361.4</c:v>
                </c:pt>
                <c:pt idx="7">
                  <c:v>361.4</c:v>
                </c:pt>
                <c:pt idx="8">
                  <c:v>372.4</c:v>
                </c:pt>
                <c:pt idx="9">
                  <c:v>372.4</c:v>
                </c:pt>
                <c:pt idx="10">
                  <c:v>385.4</c:v>
                </c:pt>
                <c:pt idx="11">
                  <c:v>385.4</c:v>
                </c:pt>
                <c:pt idx="12">
                  <c:v>419.9</c:v>
                </c:pt>
                <c:pt idx="13">
                  <c:v>419.9</c:v>
                </c:pt>
                <c:pt idx="14">
                  <c:v>1439.9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Графики!$A$60</c:f>
              <c:strCache>
                <c:ptCount val="1"/>
                <c:pt idx="0">
                  <c:v>44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Графики!$B$60:$T$60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41.8</c:v>
                </c:pt>
                <c:pt idx="3">
                  <c:v>41.8</c:v>
                </c:pt>
                <c:pt idx="4">
                  <c:v>41.8</c:v>
                </c:pt>
                <c:pt idx="5">
                  <c:v>54.8</c:v>
                </c:pt>
                <c:pt idx="6">
                  <c:v>54.8</c:v>
                </c:pt>
                <c:pt idx="7">
                  <c:v>54.8</c:v>
                </c:pt>
                <c:pt idx="8">
                  <c:v>124.8</c:v>
                </c:pt>
                <c:pt idx="9">
                  <c:v>124.8</c:v>
                </c:pt>
                <c:pt idx="10">
                  <c:v>208.8</c:v>
                </c:pt>
                <c:pt idx="11">
                  <c:v>208.8</c:v>
                </c:pt>
                <c:pt idx="12">
                  <c:v>235.7</c:v>
                </c:pt>
                <c:pt idx="13">
                  <c:v>235.7</c:v>
                </c:pt>
                <c:pt idx="14">
                  <c:v>715.7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Графики!$A$61</c:f>
              <c:strCache>
                <c:ptCount val="1"/>
                <c:pt idx="0">
                  <c:v>59</c:v>
                </c:pt>
              </c:strCache>
            </c:strRef>
          </c:tx>
          <c:spPr>
            <a:ln w="127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Графики!$B$2:$T$2</c:f>
              <c:strCache>
                <c:ptCount val="19"/>
                <c:pt idx="0">
                  <c:v>КВ1</c:v>
                </c:pt>
                <c:pt idx="1">
                  <c:v>КВ2</c:v>
                </c:pt>
                <c:pt idx="2">
                  <c:v>ДС1</c:v>
                </c:pt>
                <c:pt idx="3">
                  <c:v>КВ3</c:v>
                </c:pt>
                <c:pt idx="4">
                  <c:v>КВ4</c:v>
                </c:pt>
                <c:pt idx="5">
                  <c:v>ДС2</c:v>
                </c:pt>
                <c:pt idx="6">
                  <c:v>КВ5</c:v>
                </c:pt>
                <c:pt idx="7">
                  <c:v>КВ6</c:v>
                </c:pt>
                <c:pt idx="8">
                  <c:v>ДС4</c:v>
                </c:pt>
                <c:pt idx="9">
                  <c:v>КВ7</c:v>
                </c:pt>
                <c:pt idx="10">
                  <c:v>ДС5</c:v>
                </c:pt>
                <c:pt idx="11">
                  <c:v>КВ8</c:v>
                </c:pt>
                <c:pt idx="12">
                  <c:v>ДС6</c:v>
                </c:pt>
                <c:pt idx="13">
                  <c:v>ВКП</c:v>
                </c:pt>
                <c:pt idx="14">
                  <c:v>КВ9</c:v>
                </c:pt>
                <c:pt idx="15">
                  <c:v>ДС7</c:v>
                </c:pt>
                <c:pt idx="16">
                  <c:v>ВКВ</c:v>
                </c:pt>
                <c:pt idx="17">
                  <c:v>ДС8</c:v>
                </c:pt>
                <c:pt idx="18">
                  <c:v>КВ10</c:v>
                </c:pt>
              </c:strCache>
            </c:strRef>
          </c:cat>
          <c:val>
            <c:numRef>
              <c:f>Графики!$B$61:$T$61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77.5</c:v>
                </c:pt>
                <c:pt idx="3">
                  <c:v>77.5</c:v>
                </c:pt>
                <c:pt idx="4">
                  <c:v>77.5</c:v>
                </c:pt>
                <c:pt idx="5">
                  <c:v>135.5</c:v>
                </c:pt>
                <c:pt idx="6">
                  <c:v>135.5</c:v>
                </c:pt>
                <c:pt idx="7">
                  <c:v>195.5</c:v>
                </c:pt>
                <c:pt idx="8">
                  <c:v>317.5</c:v>
                </c:pt>
                <c:pt idx="9">
                  <c:v>317.5</c:v>
                </c:pt>
                <c:pt idx="10">
                  <c:v>589.5</c:v>
                </c:pt>
                <c:pt idx="11">
                  <c:v>589.5</c:v>
                </c:pt>
                <c:pt idx="12">
                  <c:v>618.9</c:v>
                </c:pt>
                <c:pt idx="13">
                  <c:v>618.9</c:v>
                </c:pt>
                <c:pt idx="14">
                  <c:v>618.9</c:v>
                </c:pt>
                <c:pt idx="15">
                  <c:v>1012.9</c:v>
                </c:pt>
                <c:pt idx="16">
                  <c:v>1012.9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568840"/>
        <c:axId val="342047920"/>
      </c:lineChart>
      <c:catAx>
        <c:axId val="33556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4204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047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35568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1479538300104928E-2"/>
          <c:y val="0.95669880913059069"/>
          <c:w val="0.94333683105981103"/>
          <c:h val="3.2476319350473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0</xdr:row>
      <xdr:rowOff>76200</xdr:rowOff>
    </xdr:from>
    <xdr:to>
      <xdr:col>11</xdr:col>
      <xdr:colOff>180975</xdr:colOff>
      <xdr:row>1</xdr:row>
      <xdr:rowOff>466725</xdr:rowOff>
    </xdr:to>
    <xdr:pic>
      <xdr:nvPicPr>
        <xdr:cNvPr id="3256" name="Picture 4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6200"/>
          <a:ext cx="1781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0</xdr:row>
      <xdr:rowOff>190500</xdr:rowOff>
    </xdr:from>
    <xdr:to>
      <xdr:col>14</xdr:col>
      <xdr:colOff>266700</xdr:colOff>
      <xdr:row>1</xdr:row>
      <xdr:rowOff>381000</xdr:rowOff>
    </xdr:to>
    <xdr:pic>
      <xdr:nvPicPr>
        <xdr:cNvPr id="3257" name="Picture 5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190500"/>
          <a:ext cx="866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333375</xdr:colOff>
      <xdr:row>0</xdr:row>
      <xdr:rowOff>180975</xdr:rowOff>
    </xdr:from>
    <xdr:to>
      <xdr:col>17</xdr:col>
      <xdr:colOff>285750</xdr:colOff>
      <xdr:row>1</xdr:row>
      <xdr:rowOff>371475</xdr:rowOff>
    </xdr:to>
    <xdr:pic>
      <xdr:nvPicPr>
        <xdr:cNvPr id="3258" name="Picture 6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180975"/>
          <a:ext cx="1009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0</xdr:row>
          <xdr:rowOff>38100</xdr:rowOff>
        </xdr:from>
        <xdr:to>
          <xdr:col>3</xdr:col>
          <xdr:colOff>666750</xdr:colOff>
          <xdr:row>1</xdr:row>
          <xdr:rowOff>142875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Кнопка 1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1257300</xdr:colOff>
      <xdr:row>0</xdr:row>
      <xdr:rowOff>66675</xdr:rowOff>
    </xdr:from>
    <xdr:to>
      <xdr:col>6</xdr:col>
      <xdr:colOff>190500</xdr:colOff>
      <xdr:row>2</xdr:row>
      <xdr:rowOff>409575</xdr:rowOff>
    </xdr:to>
    <xdr:pic>
      <xdr:nvPicPr>
        <xdr:cNvPr id="2772" name="Picture 4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66675"/>
          <a:ext cx="1781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409575</xdr:colOff>
      <xdr:row>0</xdr:row>
      <xdr:rowOff>95250</xdr:rowOff>
    </xdr:from>
    <xdr:to>
      <xdr:col>7</xdr:col>
      <xdr:colOff>285750</xdr:colOff>
      <xdr:row>2</xdr:row>
      <xdr:rowOff>352425</xdr:rowOff>
    </xdr:to>
    <xdr:pic>
      <xdr:nvPicPr>
        <xdr:cNvPr id="2773" name="Picture 5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95250"/>
          <a:ext cx="866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323850</xdr:colOff>
      <xdr:row>0</xdr:row>
      <xdr:rowOff>85725</xdr:rowOff>
    </xdr:from>
    <xdr:to>
      <xdr:col>8</xdr:col>
      <xdr:colOff>628650</xdr:colOff>
      <xdr:row>3</xdr:row>
      <xdr:rowOff>0</xdr:rowOff>
    </xdr:to>
    <xdr:pic>
      <xdr:nvPicPr>
        <xdr:cNvPr id="2774" name="Picture 6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85725"/>
          <a:ext cx="1114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285750</xdr:colOff>
      <xdr:row>0</xdr:row>
      <xdr:rowOff>38100</xdr:rowOff>
    </xdr:from>
    <xdr:to>
      <xdr:col>24</xdr:col>
      <xdr:colOff>266700</xdr:colOff>
      <xdr:row>2</xdr:row>
      <xdr:rowOff>133350</xdr:rowOff>
    </xdr:to>
    <xdr:pic>
      <xdr:nvPicPr>
        <xdr:cNvPr id="2775" name="Picture 7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0350" y="38100"/>
          <a:ext cx="1781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485775</xdr:colOff>
      <xdr:row>0</xdr:row>
      <xdr:rowOff>66675</xdr:rowOff>
    </xdr:from>
    <xdr:to>
      <xdr:col>25</xdr:col>
      <xdr:colOff>657225</xdr:colOff>
      <xdr:row>2</xdr:row>
      <xdr:rowOff>133350</xdr:rowOff>
    </xdr:to>
    <xdr:pic>
      <xdr:nvPicPr>
        <xdr:cNvPr id="2776" name="Picture 8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0600" y="66675"/>
          <a:ext cx="866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695325</xdr:colOff>
      <xdr:row>0</xdr:row>
      <xdr:rowOff>57150</xdr:rowOff>
    </xdr:from>
    <xdr:to>
      <xdr:col>25</xdr:col>
      <xdr:colOff>1809750</xdr:colOff>
      <xdr:row>2</xdr:row>
      <xdr:rowOff>133350</xdr:rowOff>
    </xdr:to>
    <xdr:pic>
      <xdr:nvPicPr>
        <xdr:cNvPr id="2777" name="Picture 9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57150"/>
          <a:ext cx="1114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552450</xdr:colOff>
      <xdr:row>0</xdr:row>
      <xdr:rowOff>76200</xdr:rowOff>
    </xdr:from>
    <xdr:to>
      <xdr:col>44</xdr:col>
      <xdr:colOff>1028700</xdr:colOff>
      <xdr:row>3</xdr:row>
      <xdr:rowOff>9525</xdr:rowOff>
    </xdr:to>
    <xdr:pic>
      <xdr:nvPicPr>
        <xdr:cNvPr id="2778" name="Picture 10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4875" y="76200"/>
          <a:ext cx="2562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1247775</xdr:colOff>
      <xdr:row>0</xdr:row>
      <xdr:rowOff>104775</xdr:rowOff>
    </xdr:from>
    <xdr:to>
      <xdr:col>44</xdr:col>
      <xdr:colOff>2114550</xdr:colOff>
      <xdr:row>3</xdr:row>
      <xdr:rowOff>9525</xdr:rowOff>
    </xdr:to>
    <xdr:pic>
      <xdr:nvPicPr>
        <xdr:cNvPr id="2779" name="Picture 11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6175" y="104775"/>
          <a:ext cx="866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2152650</xdr:colOff>
      <xdr:row>0</xdr:row>
      <xdr:rowOff>95250</xdr:rowOff>
    </xdr:from>
    <xdr:to>
      <xdr:col>46</xdr:col>
      <xdr:colOff>295275</xdr:colOff>
      <xdr:row>3</xdr:row>
      <xdr:rowOff>9525</xdr:rowOff>
    </xdr:to>
    <xdr:pic>
      <xdr:nvPicPr>
        <xdr:cNvPr id="2780" name="Picture 12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91050" y="95250"/>
          <a:ext cx="1114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60</xdr:col>
      <xdr:colOff>1600200</xdr:colOff>
      <xdr:row>0</xdr:row>
      <xdr:rowOff>95250</xdr:rowOff>
    </xdr:from>
    <xdr:to>
      <xdr:col>61</xdr:col>
      <xdr:colOff>1704975</xdr:colOff>
      <xdr:row>3</xdr:row>
      <xdr:rowOff>28575</xdr:rowOff>
    </xdr:to>
    <xdr:pic>
      <xdr:nvPicPr>
        <xdr:cNvPr id="2781" name="Picture 13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7725" y="95250"/>
          <a:ext cx="1828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62</xdr:col>
      <xdr:colOff>133350</xdr:colOff>
      <xdr:row>0</xdr:row>
      <xdr:rowOff>133350</xdr:rowOff>
    </xdr:from>
    <xdr:to>
      <xdr:col>62</xdr:col>
      <xdr:colOff>1000125</xdr:colOff>
      <xdr:row>3</xdr:row>
      <xdr:rowOff>38100</xdr:rowOff>
    </xdr:to>
    <xdr:pic>
      <xdr:nvPicPr>
        <xdr:cNvPr id="2782" name="Picture 14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49900" y="133350"/>
          <a:ext cx="866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62</xdr:col>
      <xdr:colOff>1038225</xdr:colOff>
      <xdr:row>0</xdr:row>
      <xdr:rowOff>123825</xdr:rowOff>
    </xdr:from>
    <xdr:to>
      <xdr:col>63</xdr:col>
      <xdr:colOff>962025</xdr:colOff>
      <xdr:row>3</xdr:row>
      <xdr:rowOff>38100</xdr:rowOff>
    </xdr:to>
    <xdr:pic>
      <xdr:nvPicPr>
        <xdr:cNvPr id="2783" name="Picture 15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54775" y="123825"/>
          <a:ext cx="1114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38100</xdr:rowOff>
    </xdr:from>
    <xdr:to>
      <xdr:col>6</xdr:col>
      <xdr:colOff>266700</xdr:colOff>
      <xdr:row>2</xdr:row>
      <xdr:rowOff>133350</xdr:rowOff>
    </xdr:to>
    <xdr:pic>
      <xdr:nvPicPr>
        <xdr:cNvPr id="157933" name="Picture 1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8100"/>
          <a:ext cx="1981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485775</xdr:colOff>
      <xdr:row>0</xdr:row>
      <xdr:rowOff>66675</xdr:rowOff>
    </xdr:from>
    <xdr:to>
      <xdr:col>7</xdr:col>
      <xdr:colOff>657225</xdr:colOff>
      <xdr:row>2</xdr:row>
      <xdr:rowOff>133350</xdr:rowOff>
    </xdr:to>
    <xdr:pic>
      <xdr:nvPicPr>
        <xdr:cNvPr id="157934" name="Picture 2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66675"/>
          <a:ext cx="866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695325</xdr:colOff>
      <xdr:row>0</xdr:row>
      <xdr:rowOff>57150</xdr:rowOff>
    </xdr:from>
    <xdr:to>
      <xdr:col>7</xdr:col>
      <xdr:colOff>1809750</xdr:colOff>
      <xdr:row>2</xdr:row>
      <xdr:rowOff>133350</xdr:rowOff>
    </xdr:to>
    <xdr:pic>
      <xdr:nvPicPr>
        <xdr:cNvPr id="157935" name="Picture 3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57150"/>
          <a:ext cx="1114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68</xdr:row>
      <xdr:rowOff>38100</xdr:rowOff>
    </xdr:from>
    <xdr:to>
      <xdr:col>6</xdr:col>
      <xdr:colOff>266700</xdr:colOff>
      <xdr:row>70</xdr:row>
      <xdr:rowOff>133350</xdr:rowOff>
    </xdr:to>
    <xdr:pic>
      <xdr:nvPicPr>
        <xdr:cNvPr id="157936" name="Picture 4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1001375"/>
          <a:ext cx="1981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485775</xdr:colOff>
      <xdr:row>68</xdr:row>
      <xdr:rowOff>66675</xdr:rowOff>
    </xdr:from>
    <xdr:to>
      <xdr:col>7</xdr:col>
      <xdr:colOff>657225</xdr:colOff>
      <xdr:row>70</xdr:row>
      <xdr:rowOff>133350</xdr:rowOff>
    </xdr:to>
    <xdr:pic>
      <xdr:nvPicPr>
        <xdr:cNvPr id="157937" name="Picture 5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1029950"/>
          <a:ext cx="866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695325</xdr:colOff>
      <xdr:row>68</xdr:row>
      <xdr:rowOff>57150</xdr:rowOff>
    </xdr:from>
    <xdr:to>
      <xdr:col>7</xdr:col>
      <xdr:colOff>1809750</xdr:colOff>
      <xdr:row>70</xdr:row>
      <xdr:rowOff>133350</xdr:rowOff>
    </xdr:to>
    <xdr:pic>
      <xdr:nvPicPr>
        <xdr:cNvPr id="157938" name="Picture 6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11020425"/>
          <a:ext cx="1114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137</xdr:row>
      <xdr:rowOff>38100</xdr:rowOff>
    </xdr:from>
    <xdr:to>
      <xdr:col>6</xdr:col>
      <xdr:colOff>266700</xdr:colOff>
      <xdr:row>139</xdr:row>
      <xdr:rowOff>133350</xdr:rowOff>
    </xdr:to>
    <xdr:pic>
      <xdr:nvPicPr>
        <xdr:cNvPr id="157939" name="Picture 7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2126575"/>
          <a:ext cx="1981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485775</xdr:colOff>
      <xdr:row>137</xdr:row>
      <xdr:rowOff>66675</xdr:rowOff>
    </xdr:from>
    <xdr:to>
      <xdr:col>7</xdr:col>
      <xdr:colOff>657225</xdr:colOff>
      <xdr:row>139</xdr:row>
      <xdr:rowOff>133350</xdr:rowOff>
    </xdr:to>
    <xdr:pic>
      <xdr:nvPicPr>
        <xdr:cNvPr id="157940" name="Picture 8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22155150"/>
          <a:ext cx="866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695325</xdr:colOff>
      <xdr:row>137</xdr:row>
      <xdr:rowOff>57150</xdr:rowOff>
    </xdr:from>
    <xdr:to>
      <xdr:col>7</xdr:col>
      <xdr:colOff>1809750</xdr:colOff>
      <xdr:row>139</xdr:row>
      <xdr:rowOff>133350</xdr:rowOff>
    </xdr:to>
    <xdr:pic>
      <xdr:nvPicPr>
        <xdr:cNvPr id="157941" name="Picture 9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22145625"/>
          <a:ext cx="1114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209</xdr:row>
      <xdr:rowOff>38100</xdr:rowOff>
    </xdr:from>
    <xdr:to>
      <xdr:col>6</xdr:col>
      <xdr:colOff>266700</xdr:colOff>
      <xdr:row>211</xdr:row>
      <xdr:rowOff>133350</xdr:rowOff>
    </xdr:to>
    <xdr:pic>
      <xdr:nvPicPr>
        <xdr:cNvPr id="157942" name="Picture 10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3737550"/>
          <a:ext cx="1981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485775</xdr:colOff>
      <xdr:row>209</xdr:row>
      <xdr:rowOff>66675</xdr:rowOff>
    </xdr:from>
    <xdr:to>
      <xdr:col>7</xdr:col>
      <xdr:colOff>657225</xdr:colOff>
      <xdr:row>211</xdr:row>
      <xdr:rowOff>133350</xdr:rowOff>
    </xdr:to>
    <xdr:pic>
      <xdr:nvPicPr>
        <xdr:cNvPr id="157943" name="Picture 11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33766125"/>
          <a:ext cx="866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695325</xdr:colOff>
      <xdr:row>209</xdr:row>
      <xdr:rowOff>57150</xdr:rowOff>
    </xdr:from>
    <xdr:to>
      <xdr:col>7</xdr:col>
      <xdr:colOff>1809750</xdr:colOff>
      <xdr:row>211</xdr:row>
      <xdr:rowOff>133350</xdr:rowOff>
    </xdr:to>
    <xdr:pic>
      <xdr:nvPicPr>
        <xdr:cNvPr id="157944" name="Picture 12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33756600"/>
          <a:ext cx="1114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282</xdr:row>
      <xdr:rowOff>38100</xdr:rowOff>
    </xdr:from>
    <xdr:to>
      <xdr:col>6</xdr:col>
      <xdr:colOff>266700</xdr:colOff>
      <xdr:row>284</xdr:row>
      <xdr:rowOff>133350</xdr:rowOff>
    </xdr:to>
    <xdr:pic>
      <xdr:nvPicPr>
        <xdr:cNvPr id="157945" name="Picture 13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45510450"/>
          <a:ext cx="1981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485775</xdr:colOff>
      <xdr:row>282</xdr:row>
      <xdr:rowOff>66675</xdr:rowOff>
    </xdr:from>
    <xdr:to>
      <xdr:col>7</xdr:col>
      <xdr:colOff>657225</xdr:colOff>
      <xdr:row>284</xdr:row>
      <xdr:rowOff>133350</xdr:rowOff>
    </xdr:to>
    <xdr:pic>
      <xdr:nvPicPr>
        <xdr:cNvPr id="157946" name="Picture 14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45539025"/>
          <a:ext cx="866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695325</xdr:colOff>
      <xdr:row>282</xdr:row>
      <xdr:rowOff>57150</xdr:rowOff>
    </xdr:from>
    <xdr:to>
      <xdr:col>7</xdr:col>
      <xdr:colOff>1809750</xdr:colOff>
      <xdr:row>284</xdr:row>
      <xdr:rowOff>133350</xdr:rowOff>
    </xdr:to>
    <xdr:pic>
      <xdr:nvPicPr>
        <xdr:cNvPr id="157947" name="Picture 15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5529500"/>
          <a:ext cx="1114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352</xdr:row>
      <xdr:rowOff>38100</xdr:rowOff>
    </xdr:from>
    <xdr:to>
      <xdr:col>6</xdr:col>
      <xdr:colOff>266700</xdr:colOff>
      <xdr:row>354</xdr:row>
      <xdr:rowOff>133350</xdr:rowOff>
    </xdr:to>
    <xdr:pic>
      <xdr:nvPicPr>
        <xdr:cNvPr id="157948" name="Picture 16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56797575"/>
          <a:ext cx="1981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485775</xdr:colOff>
      <xdr:row>352</xdr:row>
      <xdr:rowOff>66675</xdr:rowOff>
    </xdr:from>
    <xdr:to>
      <xdr:col>7</xdr:col>
      <xdr:colOff>657225</xdr:colOff>
      <xdr:row>354</xdr:row>
      <xdr:rowOff>133350</xdr:rowOff>
    </xdr:to>
    <xdr:pic>
      <xdr:nvPicPr>
        <xdr:cNvPr id="157949" name="Picture 17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6826150"/>
          <a:ext cx="866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695325</xdr:colOff>
      <xdr:row>352</xdr:row>
      <xdr:rowOff>57150</xdr:rowOff>
    </xdr:from>
    <xdr:to>
      <xdr:col>7</xdr:col>
      <xdr:colOff>1809750</xdr:colOff>
      <xdr:row>354</xdr:row>
      <xdr:rowOff>133350</xdr:rowOff>
    </xdr:to>
    <xdr:pic>
      <xdr:nvPicPr>
        <xdr:cNvPr id="157950" name="Picture 18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56816625"/>
          <a:ext cx="1114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423</xdr:row>
      <xdr:rowOff>38100</xdr:rowOff>
    </xdr:from>
    <xdr:to>
      <xdr:col>6</xdr:col>
      <xdr:colOff>266700</xdr:colOff>
      <xdr:row>425</xdr:row>
      <xdr:rowOff>133350</xdr:rowOff>
    </xdr:to>
    <xdr:pic>
      <xdr:nvPicPr>
        <xdr:cNvPr id="157951" name="Picture 19" descr="Макет накапотника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7760850"/>
          <a:ext cx="1981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485775</xdr:colOff>
      <xdr:row>423</xdr:row>
      <xdr:rowOff>66675</xdr:rowOff>
    </xdr:from>
    <xdr:to>
      <xdr:col>7</xdr:col>
      <xdr:colOff>657225</xdr:colOff>
      <xdr:row>425</xdr:row>
      <xdr:rowOff>133350</xdr:rowOff>
    </xdr:to>
    <xdr:pic>
      <xdr:nvPicPr>
        <xdr:cNvPr id="157952" name="Picture 20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67789425"/>
          <a:ext cx="866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695325</xdr:colOff>
      <xdr:row>423</xdr:row>
      <xdr:rowOff>57150</xdr:rowOff>
    </xdr:from>
    <xdr:to>
      <xdr:col>7</xdr:col>
      <xdr:colOff>1809750</xdr:colOff>
      <xdr:row>425</xdr:row>
      <xdr:rowOff>133350</xdr:rowOff>
    </xdr:to>
    <xdr:pic>
      <xdr:nvPicPr>
        <xdr:cNvPr id="157953" name="Picture 21" descr="Герб МАДИ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67779900"/>
          <a:ext cx="11144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21</xdr:row>
          <xdr:rowOff>66675</xdr:rowOff>
        </xdr:from>
        <xdr:to>
          <xdr:col>1</xdr:col>
          <xdr:colOff>1104900</xdr:colOff>
          <xdr:row>23</xdr:row>
          <xdr:rowOff>47625</xdr:rowOff>
        </xdr:to>
        <xdr:sp macro="" textlink="">
          <xdr:nvSpPr>
            <xdr:cNvPr id="7169" name="CommandButton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14</xdr:col>
      <xdr:colOff>561975</xdr:colOff>
      <xdr:row>43</xdr:row>
      <xdr:rowOff>114300</xdr:rowOff>
    </xdr:to>
    <xdr:graphicFrame macro="">
      <xdr:nvGraphicFramePr>
        <xdr:cNvPr id="837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44</xdr:row>
      <xdr:rowOff>28575</xdr:rowOff>
    </xdr:from>
    <xdr:to>
      <xdr:col>14</xdr:col>
      <xdr:colOff>571500</xdr:colOff>
      <xdr:row>87</xdr:row>
      <xdr:rowOff>123825</xdr:rowOff>
    </xdr:to>
    <xdr:graphicFrame macro="">
      <xdr:nvGraphicFramePr>
        <xdr:cNvPr id="838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88</xdr:row>
      <xdr:rowOff>47625</xdr:rowOff>
    </xdr:from>
    <xdr:to>
      <xdr:col>14</xdr:col>
      <xdr:colOff>561975</xdr:colOff>
      <xdr:row>131</xdr:row>
      <xdr:rowOff>123825</xdr:rowOff>
    </xdr:to>
    <xdr:graphicFrame macro="">
      <xdr:nvGraphicFramePr>
        <xdr:cNvPr id="838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2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FD73"/>
  <sheetViews>
    <sheetView tabSelected="1" zoomScaleNormal="100" workbookViewId="0">
      <pane xSplit="5" ySplit="4" topLeftCell="F5" activePane="bottomRight" state="frozen"/>
      <selection activeCell="B1" sqref="B1"/>
      <selection pane="topRight" activeCell="F1" sqref="F1"/>
      <selection pane="bottomLeft" activeCell="B5" sqref="B5"/>
      <selection pane="bottomRight" activeCell="F12" sqref="F12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tr">
        <f>K3</f>
        <v>КВ1</v>
      </c>
      <c r="DR4" s="13" t="str">
        <f>O3</f>
        <v>КВ2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s="41" customFormat="1" ht="13.5" thickBot="1" x14ac:dyDescent="0.25">
      <c r="A5" s="131"/>
      <c r="B5" s="34">
        <v>0</v>
      </c>
      <c r="C5" s="10">
        <v>0</v>
      </c>
      <c r="D5" s="37" t="s">
        <v>88</v>
      </c>
      <c r="E5" s="37" t="s">
        <v>28</v>
      </c>
      <c r="F5" s="37"/>
      <c r="G5" s="43">
        <v>0.29166666666666669</v>
      </c>
      <c r="H5" s="47">
        <v>0.34236111111111112</v>
      </c>
      <c r="I5" s="58" t="str">
        <f>IF(J5=0,"",IF(G5&lt;H5,"+","-"))</f>
        <v/>
      </c>
      <c r="J5" s="52">
        <v>0</v>
      </c>
      <c r="K5" s="43">
        <v>0.36805555555555558</v>
      </c>
      <c r="L5" s="47">
        <v>0.36805555555555558</v>
      </c>
      <c r="M5" s="42" t="str">
        <f>IF(OR(N5=0,L5=0),"",IF(K5&lt;L5,"+","-"))</f>
        <v/>
      </c>
      <c r="N5" s="38">
        <f>IF(L5=0,0,IF(L5="нет",1800,IF(L5=0,"",MINUTE(ABS(L5-K5))*60)))</f>
        <v>0</v>
      </c>
      <c r="O5" s="73">
        <v>0.40972222222222227</v>
      </c>
      <c r="P5" s="42" t="str">
        <f>IF(OR(Q5=0,L5=0,O5=0),"",IF((L5+P$3)&lt;O5,"+","-"))</f>
        <v/>
      </c>
      <c r="Q5" s="38">
        <f>IF(O5=0,0,IF(O5="нет",1800,IF(O5&lt;L5+P$3,MINUTE(ABS(O5-(L5+P$3)))*60,IF(O5&gt;L5+P$3,MINUTE(ABS(O5-(L5+P$3)))*60,0))))</f>
        <v>0</v>
      </c>
      <c r="R5" s="43">
        <v>0.41111111111111115</v>
      </c>
      <c r="S5" s="47">
        <v>0.41388888888888892</v>
      </c>
      <c r="T5" s="70">
        <v>45.4</v>
      </c>
      <c r="U5" s="71">
        <f>T5*1</f>
        <v>45.4</v>
      </c>
      <c r="V5" s="72"/>
      <c r="W5" s="115">
        <f>O5+$X$3</f>
        <v>0.43055555555555558</v>
      </c>
      <c r="X5" s="42" t="str">
        <f>IF(OR(Y5=0,O5=0,W5=0),"",IF((O5+X$3)&lt;W5,"+","-"))</f>
        <v/>
      </c>
      <c r="Y5" s="38">
        <f>IF(W5=0,0,IF(W5="нет",1800,IF(W5&lt;O5+X$3,MINUTE(ABS(W5-(O5+X$3)))*60,IF(W5&gt;O5+X$3,IF(W5-(O5+X$3)&lt;=(S5-R5),0,MINUTE(ABS(W5-(O5+X$3)))*60),0))))</f>
        <v>0</v>
      </c>
      <c r="Z5" s="49">
        <v>0.46527777777777773</v>
      </c>
      <c r="AA5" s="42" t="str">
        <f>IF(OR(AB5=0,W5=0,Z5=0),"",IF((W5+AA$3)&lt;Z5,"+","-"))</f>
        <v/>
      </c>
      <c r="AB5" s="38">
        <f>IF(Z5=0,0,IF(Z5="нет",1800,IF(Z5&lt;W5+AA$3,MINUTE(ABS(Z5-(W5+AA$3)))*60,IF(Z5&gt;W5+AA$3,IF(Z5-(W5+AA$3)&lt;=(S5-R5),0,MINUTE(ABS(Z5-(W5+AA$3)-(S5-R5)))*60),0))))</f>
        <v>0</v>
      </c>
      <c r="AC5" s="53">
        <v>0.46736111111111112</v>
      </c>
      <c r="AD5" s="61"/>
      <c r="AE5" s="55">
        <v>0.47143518518518518</v>
      </c>
      <c r="AF5" s="35">
        <f>AE5-AC5</f>
        <v>4.0740740740740633E-3</v>
      </c>
      <c r="AG5" s="35">
        <f>ABS(AH$3-AF5)</f>
        <v>2.1990740740739654E-4</v>
      </c>
      <c r="AH5" s="44" t="str">
        <f>IF(AI5=0,"",IF(AF5&gt;AH$3,"+","-"))</f>
        <v>+</v>
      </c>
      <c r="AI5" s="45">
        <f>IF(AG5=0,0,HOUR(AG5)*3600+MINUTE(AG5)*60+SECOND(AG5))</f>
        <v>19</v>
      </c>
      <c r="AJ5" s="115">
        <f>AC5+$X$3</f>
        <v>0.48819444444444443</v>
      </c>
      <c r="AK5" s="42" t="str">
        <f>IF(OR(AL5=0,AC5=0,AJ5=0),"",IF((AC5+AK$3)&lt;AJ5,"+","-"))</f>
        <v/>
      </c>
      <c r="AL5" s="38">
        <f>IF(AJ5=0,0,IF(AJ5="нет",1800,IF(AJ5&lt;AC5+AK$3,MINUTE(ABS(AJ5-(AC5+AK$3)))*60,IF(AJ5&gt;AC5+AK$3,IF(AJ5-(AC5+AK$3)&lt;=(AF5-AF5),0,MINUTE(ABS(AJ5-(AC5+AK$3)))*60),0))))</f>
        <v>0</v>
      </c>
      <c r="AM5" s="73">
        <v>0.49861111111111112</v>
      </c>
      <c r="AN5" s="42" t="str">
        <f>IF(OR(AO5=0,AJ5=0,AM5=0),"",IF((AJ5+AN$3)&lt;AM5,"+","-"))</f>
        <v/>
      </c>
      <c r="AO5" s="38">
        <f>IF(AM5=0,0,IF(AM5="нет",1800,IF(AM5&lt;AJ5+AN$3,MINUTE(ABS(AM5-(AJ5+AN$3)))*60,IF(AM5&gt;AJ5+AN$3,MINUTE(ABS(AM5-(AJ5+AN$3)))*60,0))))</f>
        <v>0</v>
      </c>
      <c r="AP5" s="53">
        <v>0.50069444444444444</v>
      </c>
      <c r="AQ5" s="61"/>
      <c r="AR5" s="55">
        <v>0.50752314814814814</v>
      </c>
      <c r="AS5" s="35">
        <f>AR5-AP5</f>
        <v>6.8287037037036979E-3</v>
      </c>
      <c r="AT5" s="35">
        <f>ABS(AU$3-AS5)</f>
        <v>6.944444444443882E-5</v>
      </c>
      <c r="AU5" s="44" t="str">
        <f>IF(AV5=0,"",IF(AS5&gt;AU$3,"+","-"))</f>
        <v>+</v>
      </c>
      <c r="AV5" s="45">
        <f>IF(AT5=0,0,HOUR(AT5)*3600+MINUTE(AT5)*60+SECOND(AT5))</f>
        <v>6</v>
      </c>
      <c r="AW5" s="49">
        <v>0.52847222222222223</v>
      </c>
      <c r="AX5" s="42" t="str">
        <f>IF(OR(AY5=0,AP5=0,AW5=0),"",IF((AP5+AX$3)&lt;AW5,"+","-"))</f>
        <v/>
      </c>
      <c r="AY5" s="38">
        <f>IF(AW5=0,0,IF(AW5="нет",1800,IF(AW5&lt;AP5+AX$3,MINUTE(ABS(AW5-(AP5+AX$3)))*60,IF(AW5&gt;AP5+AX$3,IF(AW5-(AP5+AX$3)&lt;=(AS5-AS5),0,MINUTE(ABS(AW5-(AP5+AX$3)))*60),0))))</f>
        <v>0</v>
      </c>
      <c r="AZ5" s="49">
        <v>0.53055555555555556</v>
      </c>
      <c r="BA5" s="61"/>
      <c r="BB5" s="55">
        <v>0.53571759259259266</v>
      </c>
      <c r="BC5" s="35">
        <f>BB5-AZ5</f>
        <v>5.1620370370371038E-3</v>
      </c>
      <c r="BD5" s="35">
        <f>ABS(BE$3-BC5)</f>
        <v>1.6203703703710371E-4</v>
      </c>
      <c r="BE5" s="44" t="str">
        <f>IF(BF5=0,"",IF(BC5&gt;BE$3,"+","-"))</f>
        <v>+</v>
      </c>
      <c r="BF5" s="45">
        <f>IF(BD5=0,0,HOUR(BD5)*3600+MINUTE(BD5)*60+SECOND(BD5))</f>
        <v>14</v>
      </c>
      <c r="BG5" s="308">
        <f>AZ5+$BH$3</f>
        <v>0.5756944444444444</v>
      </c>
      <c r="BH5" s="42" t="str">
        <f>IF(OR(BI5=0,AZ5=0,BG5=0),"",IF((AZ5+BH$3)&lt;BG5,"+","-"))</f>
        <v/>
      </c>
      <c r="BI5" s="38">
        <f>IF(BG5=0,0,IF(BG5="нет",1800,IF(BG5&lt;AZ5+BH$3,MINUTE(ABS(BG5-(AZ5+BH$3)))*60,IF(BG5&gt;AZ5+BH$3,IF(BG5-(AZ5+BH$3)&lt;=(BC5-BC5),0,MINUTE(ABS(BG5-(AZ5+BH$3)))*60),0))))</f>
        <v>0</v>
      </c>
      <c r="BJ5" s="43">
        <v>0.5756944444444444</v>
      </c>
      <c r="BK5" s="47">
        <v>0.57638888888888895</v>
      </c>
      <c r="BL5" s="70">
        <v>30.5</v>
      </c>
      <c r="BM5" s="71">
        <f>BL5*1</f>
        <v>30.5</v>
      </c>
      <c r="BN5" s="72"/>
      <c r="BO5" s="118" t="s">
        <v>226</v>
      </c>
      <c r="BP5" s="120"/>
      <c r="BQ5" s="122" t="s">
        <v>225</v>
      </c>
      <c r="BR5" s="123"/>
      <c r="BS5" s="49">
        <v>0.65208333333333335</v>
      </c>
      <c r="BT5" s="42" t="str">
        <f>IF(OR(BU5=0,BG5=0,BS5=0),"",IF((BG5+BT$3)&lt;BS5,"+","-"))</f>
        <v/>
      </c>
      <c r="BU5" s="38">
        <f>IF(BS5=0,0,IF(BS5="нет",1800,IF(BS5&lt;BG5+BT$3,MINUTE(ABS(BS5-(BG5+BT$3)))*60,IF(BS5&gt;BG5+BT$3,IF(BS5-(BG5+BT$3)&lt;=(BK5-BJ5),0,MINUTE(ABS(BS5-(BG5+BT$3)-(BK5-BJ5)))*60),0))))</f>
        <v>0</v>
      </c>
      <c r="BV5" s="49">
        <v>0.65416666666666667</v>
      </c>
      <c r="BW5" s="61"/>
      <c r="BX5" s="55">
        <v>0.65743055555555563</v>
      </c>
      <c r="BY5" s="35">
        <f>BX5-BV5</f>
        <v>3.263888888888955E-3</v>
      </c>
      <c r="BZ5" s="35">
        <f>ABS(CA$3-BY5)</f>
        <v>8.1018518518525141E-4</v>
      </c>
      <c r="CA5" s="44" t="str">
        <f>IF(CB5=0,"",IF(BY5&gt;CA$3,"+","-"))</f>
        <v>+</v>
      </c>
      <c r="CB5" s="45">
        <f>IF(BZ5=0,0,HOUR(BZ5)*3600+MINUTE(BZ5)*60+SECOND(BZ5))</f>
        <v>70</v>
      </c>
      <c r="CC5" s="85">
        <v>0.65902777777777777</v>
      </c>
      <c r="CD5" s="86"/>
      <c r="CE5" s="87">
        <f>IF(CC5=0,1800,IF(CC5&lt;(BV5+CD$3),MINUTE(ABS(CC5-(BV5+CD$3)))*60,0))</f>
        <v>0</v>
      </c>
      <c r="CF5" s="88"/>
      <c r="CG5" s="85">
        <v>0.66597222222222219</v>
      </c>
      <c r="CH5" s="86"/>
      <c r="CI5" s="87">
        <f>IF(CG5=0,1800,IF(CG5&lt;(BV5+CH$3),MINUTE(ABS(CG5-(BV5+CH$3)))*60,0))</f>
        <v>0</v>
      </c>
      <c r="CJ5" s="88"/>
      <c r="CK5" s="43">
        <v>0.70833333333333337</v>
      </c>
      <c r="CL5" s="47">
        <v>0.70833333333333337</v>
      </c>
      <c r="CM5" s="70">
        <v>78.599999999999994</v>
      </c>
      <c r="CN5" s="71">
        <f>CM5*1</f>
        <v>78.599999999999994</v>
      </c>
      <c r="CO5" s="72"/>
      <c r="CP5" s="91">
        <v>0.70972222222222225</v>
      </c>
      <c r="CQ5" s="95">
        <v>5.5555555555555552E-2</v>
      </c>
      <c r="CR5" s="42" t="str">
        <f>IF(CS5=0,"",IF(CP5&gt;BV5+CR$3,"+",IF(CP5&lt;BV5+CR$3-CQ5,"-","")))</f>
        <v/>
      </c>
      <c r="CS5" s="38">
        <f>IF(CP5="",0,IF(CP5&gt;BV5+CR$3,IF(CP5-(BV5+$CR$3)&lt;=(CL5-CK5),0,MINUTE(ABS(CP5-(BV5+CR$3)-(CL5-CK5)))*60),IF(CP5&lt;BV5+CR$3-CQ5,MINUTE(ABS(CP5-(BV5+CR$3-CQ5)))*60,0)))</f>
        <v>0</v>
      </c>
      <c r="CT5" s="64"/>
      <c r="CU5" s="39">
        <f>CO5+CN5+CB5+BW5+BN5+BM5+BF5+BA5+AV5+AQ5+AI5+AD5+V5+U5</f>
        <v>263.5</v>
      </c>
      <c r="CV5" s="46">
        <f>CS5+CI5+CJ5+CE5+CF5+BU5+BR5+BP5+BI5+AY5+AO5+AL5+AB5+Y5+Q5+N5+J5</f>
        <v>0</v>
      </c>
      <c r="CW5" s="40"/>
      <c r="CX5" s="63">
        <f>SUM(CU5:CW5)</f>
        <v>263.5</v>
      </c>
      <c r="CY5" s="43"/>
      <c r="CZ5" s="101"/>
      <c r="DA5" s="129" t="s">
        <v>175</v>
      </c>
      <c r="DB5" s="129"/>
      <c r="DC5" s="104"/>
      <c r="DD5" s="96"/>
      <c r="DE5" s="97"/>
      <c r="DF5" s="98"/>
      <c r="DP5" s="41">
        <f>C5</f>
        <v>0</v>
      </c>
      <c r="DQ5" s="227">
        <f>N5</f>
        <v>0</v>
      </c>
      <c r="DR5" s="227">
        <f>Q5</f>
        <v>0</v>
      </c>
      <c r="DS5" s="228">
        <f>U5+V5</f>
        <v>45.4</v>
      </c>
      <c r="DT5" s="227">
        <f>Y5</f>
        <v>0</v>
      </c>
      <c r="DU5" s="227">
        <f>AB5</f>
        <v>0</v>
      </c>
      <c r="DV5" s="227">
        <f>AD5+AI5</f>
        <v>19</v>
      </c>
      <c r="DW5" s="227">
        <f>AL5</f>
        <v>0</v>
      </c>
      <c r="DX5" s="227">
        <f>AO5</f>
        <v>0</v>
      </c>
      <c r="DY5" s="227">
        <f>AQ5+AV5</f>
        <v>6</v>
      </c>
      <c r="DZ5" s="227">
        <f>AY5</f>
        <v>0</v>
      </c>
      <c r="EA5" s="227">
        <f>BA5+BF5</f>
        <v>14</v>
      </c>
      <c r="EB5" s="227">
        <f>BI5</f>
        <v>0</v>
      </c>
      <c r="EC5" s="228">
        <f>BM5+BN5</f>
        <v>30.5</v>
      </c>
      <c r="ED5" s="227">
        <f>BP5+BR5</f>
        <v>0</v>
      </c>
      <c r="EE5" s="227">
        <f>BU5</f>
        <v>0</v>
      </c>
      <c r="EF5" s="227">
        <f>BW5+CB5</f>
        <v>70</v>
      </c>
      <c r="EG5" s="227">
        <f>CE5+CF5+CI5+CJ5</f>
        <v>0</v>
      </c>
      <c r="EH5" s="228">
        <f>CN5+CO5</f>
        <v>78.599999999999994</v>
      </c>
      <c r="EI5" s="227">
        <f>CS5</f>
        <v>0</v>
      </c>
      <c r="EK5" s="41">
        <f>DP5</f>
        <v>0</v>
      </c>
      <c r="EL5" s="227">
        <f>DQ5</f>
        <v>0</v>
      </c>
      <c r="EM5" s="227">
        <f>EL5+DR5</f>
        <v>0</v>
      </c>
      <c r="EN5" s="227">
        <f t="shared" ref="EN5:FD5" si="0">EM5+DS5</f>
        <v>45.4</v>
      </c>
      <c r="EO5" s="227">
        <f t="shared" si="0"/>
        <v>45.4</v>
      </c>
      <c r="EP5" s="227">
        <f t="shared" si="0"/>
        <v>45.4</v>
      </c>
      <c r="EQ5" s="227">
        <f t="shared" si="0"/>
        <v>64.400000000000006</v>
      </c>
      <c r="ER5" s="227">
        <f t="shared" si="0"/>
        <v>64.400000000000006</v>
      </c>
      <c r="ES5" s="227">
        <f t="shared" si="0"/>
        <v>64.400000000000006</v>
      </c>
      <c r="ET5" s="227">
        <f t="shared" si="0"/>
        <v>70.400000000000006</v>
      </c>
      <c r="EU5" s="227">
        <f t="shared" si="0"/>
        <v>70.400000000000006</v>
      </c>
      <c r="EV5" s="227">
        <f t="shared" si="0"/>
        <v>84.4</v>
      </c>
      <c r="EW5" s="227">
        <f t="shared" si="0"/>
        <v>84.4</v>
      </c>
      <c r="EX5" s="227">
        <f t="shared" si="0"/>
        <v>114.9</v>
      </c>
      <c r="EY5" s="227">
        <f t="shared" si="0"/>
        <v>114.9</v>
      </c>
      <c r="EZ5" s="227">
        <f t="shared" si="0"/>
        <v>114.9</v>
      </c>
      <c r="FA5" s="227">
        <f t="shared" si="0"/>
        <v>184.9</v>
      </c>
      <c r="FB5" s="227">
        <f t="shared" si="0"/>
        <v>184.9</v>
      </c>
      <c r="FC5" s="227">
        <f t="shared" si="0"/>
        <v>263.5</v>
      </c>
      <c r="FD5" s="227">
        <f t="shared" si="0"/>
        <v>263.5</v>
      </c>
    </row>
    <row r="6" spans="1:160" s="41" customFormat="1" ht="13.5" thickBot="1" x14ac:dyDescent="0.25">
      <c r="A6" s="131"/>
      <c r="B6" s="34">
        <v>1</v>
      </c>
      <c r="C6" s="10">
        <v>1</v>
      </c>
      <c r="D6" s="37" t="s">
        <v>89</v>
      </c>
      <c r="E6" s="37" t="s">
        <v>30</v>
      </c>
      <c r="F6" s="37"/>
      <c r="G6" s="43">
        <v>0.29236111111111113</v>
      </c>
      <c r="H6" s="47">
        <v>0.29236111111111113</v>
      </c>
      <c r="I6" s="58" t="str">
        <f>IF(J6=0,"",IF(G6&lt;H6,"+","-"))</f>
        <v/>
      </c>
      <c r="J6" s="52">
        <f>IF(H6=0,0,MINUTE(ABS(H6-G6))*60)</f>
        <v>0</v>
      </c>
      <c r="K6" s="43">
        <v>0.3756944444444445</v>
      </c>
      <c r="L6" s="47">
        <v>0.3756944444444445</v>
      </c>
      <c r="M6" s="42" t="str">
        <f>IF(OR(N6=0,L6=0),"",IF(K6&lt;L6,"+","-"))</f>
        <v/>
      </c>
      <c r="N6" s="38">
        <f>IF(L6=0,0,IF(L6="нет",1800,IF(L6=0,"",MINUTE(ABS(L6-K6))*60)))</f>
        <v>0</v>
      </c>
      <c r="O6" s="73">
        <v>0.41736111111111113</v>
      </c>
      <c r="P6" s="42" t="str">
        <f>IF(OR(Q6=0,L6=0,O6=0),"",IF((L6+P$3)&lt;O6,"+","-"))</f>
        <v/>
      </c>
      <c r="Q6" s="38">
        <f>IF(O6=0,0,IF(O6="нет",1800,IF(O6&lt;L6+P$3,MINUTE(ABS(O6-(L6+P$3)))*60,IF(O6&gt;L6+P$3,MINUTE(ABS(O6-(L6+P$3)))*60,0))))</f>
        <v>0</v>
      </c>
      <c r="R6" s="43">
        <v>0.41805555555555557</v>
      </c>
      <c r="S6" s="47">
        <v>0.41875000000000001</v>
      </c>
      <c r="T6" s="70">
        <v>31.6</v>
      </c>
      <c r="U6" s="71">
        <f>T6*1</f>
        <v>31.6</v>
      </c>
      <c r="V6" s="72"/>
      <c r="W6" s="115">
        <f>O6+$X$3</f>
        <v>0.43819444444444444</v>
      </c>
      <c r="X6" s="42" t="str">
        <f>IF(OR(Y6=0,O6=0,W6=0),"",IF((O6+X$3)&lt;W6,"+","-"))</f>
        <v/>
      </c>
      <c r="Y6" s="38">
        <f>IF(W6=0,0,IF(W6="нет",1800,IF(W6&lt;O6+X$3,MINUTE(ABS(W6-(O6+X$3)))*60,IF(W6&gt;O6+X$3,IF(W6-(O6+X$3)&lt;=(S6-R6),0,MINUTE(ABS(W6-(O6+X$3)))*60),0))))</f>
        <v>0</v>
      </c>
      <c r="Z6" s="49">
        <v>0.47291666666666665</v>
      </c>
      <c r="AA6" s="42" t="str">
        <f>IF(OR(AB6=0,W6=0,Z6=0),"",IF((W6+AA$3)&lt;Z6,"+","-"))</f>
        <v/>
      </c>
      <c r="AB6" s="38">
        <f>IF(Z6=0,0,IF(Z6="нет",1800,IF(Z6&lt;W6+AA$3,MINUTE(ABS(Z6-(W6+AA$3)))*60,IF(Z6&gt;W6+AA$3,IF(Z6-(W6+AA$3)&lt;=(S6-R6),0,MINUTE(ABS(Z6-(W6+AA$3)-(S6-R6)))*60),0))))</f>
        <v>0</v>
      </c>
      <c r="AC6" s="53">
        <v>0.47500000000000003</v>
      </c>
      <c r="AD6" s="61"/>
      <c r="AE6" s="55">
        <v>0.47886574074074079</v>
      </c>
      <c r="AF6" s="35">
        <f>AE6-AC6</f>
        <v>3.8657407407407529E-3</v>
      </c>
      <c r="AG6" s="35">
        <f>ABS(AH$3-AF6)</f>
        <v>1.1574074074086147E-5</v>
      </c>
      <c r="AH6" s="44" t="str">
        <f>IF(AI6=0,"",IF(AF6&gt;AH$3,"+","-"))</f>
        <v>+</v>
      </c>
      <c r="AI6" s="45">
        <f>IF(AG6=0,0,HOUR(AG6)*3600+MINUTE(AG6)*60+SECOND(AG6))</f>
        <v>1</v>
      </c>
      <c r="AJ6" s="115">
        <f>AC6+$X$3</f>
        <v>0.49583333333333335</v>
      </c>
      <c r="AK6" s="42" t="str">
        <f>IF(OR(AL6=0,AC6=0,AJ6=0),"",IF((AC6+AK$3)&lt;AJ6,"+","-"))</f>
        <v/>
      </c>
      <c r="AL6" s="38">
        <f>IF(AJ6=0,0,IF(AJ6="нет",1800,IF(AJ6&lt;AC6+AK$3,MINUTE(ABS(AJ6-(AC6+AK$3)))*60,IF(AJ6&gt;AC6+AK$3,IF(AJ6-(AC6+AK$3)&lt;=(AF6-AF6),0,MINUTE(ABS(AJ6-(AC6+AK$3)))*60),0))))</f>
        <v>0</v>
      </c>
      <c r="AM6" s="73">
        <v>0.50624999999999998</v>
      </c>
      <c r="AN6" s="42" t="str">
        <f>IF(OR(AO6=0,AJ6=0,AM6=0),"",IF((AJ6+AN$3)&lt;AM6,"+","-"))</f>
        <v/>
      </c>
      <c r="AO6" s="38">
        <f>IF(AM6=0,0,IF(AM6="нет",1800,IF(AM6&lt;AJ6+AN$3,MINUTE(ABS(AM6-(AJ6+AN$3)))*60,IF(AM6&gt;AJ6+AN$3,MINUTE(ABS(AM6-(AJ6+AN$3)))*60,0))))</f>
        <v>0</v>
      </c>
      <c r="AP6" s="53">
        <v>0.5083333333333333</v>
      </c>
      <c r="AQ6" s="61"/>
      <c r="AR6" s="55">
        <v>0.51511574074074074</v>
      </c>
      <c r="AS6" s="35">
        <f>AR6-AP6</f>
        <v>6.7824074074074314E-3</v>
      </c>
      <c r="AT6" s="35">
        <f>ABS(AU$3-AS6)</f>
        <v>2.3148148148172294E-5</v>
      </c>
      <c r="AU6" s="44" t="str">
        <f>IF(AV6=0,"",IF(AS6&gt;AU$3,"+","-"))</f>
        <v>+</v>
      </c>
      <c r="AV6" s="45">
        <f>IF(AT6=0,0,HOUR(AT6)*3600+MINUTE(AT6)*60+SECOND(AT6))</f>
        <v>2</v>
      </c>
      <c r="AW6" s="49">
        <v>0.53611111111111109</v>
      </c>
      <c r="AX6" s="42" t="str">
        <f>IF(OR(AY6=0,AP6=0,AW6=0),"",IF((AP6+AX$3)&lt;AW6,"+","-"))</f>
        <v/>
      </c>
      <c r="AY6" s="38">
        <f>IF(AW6=0,0,IF(AW6="нет",1800,IF(AW6&lt;AP6+AX$3,MINUTE(ABS(AW6-(AP6+AX$3)))*60,IF(AW6&gt;AP6+AX$3,IF(AW6-(AP6+AX$3)&lt;=(AS6-AS6),0,MINUTE(ABS(AW6-(AP6+AX$3)))*60),0))))</f>
        <v>0</v>
      </c>
      <c r="AZ6" s="49">
        <v>0.53819444444444442</v>
      </c>
      <c r="BA6" s="61"/>
      <c r="BB6" s="55">
        <v>0.54317129629629635</v>
      </c>
      <c r="BC6" s="35">
        <f>BB6-AZ6</f>
        <v>4.9768518518519267E-3</v>
      </c>
      <c r="BD6" s="35">
        <f>ABS(BE$3-BC6)</f>
        <v>2.3148148148073415E-5</v>
      </c>
      <c r="BE6" s="44" t="str">
        <f>IF(BF6=0,"",IF(BC6&gt;BE$3,"+","-"))</f>
        <v>-</v>
      </c>
      <c r="BF6" s="45">
        <f>IF(BD6=0,0,HOUR(BD6)*3600+MINUTE(BD6)*60+SECOND(BD6))</f>
        <v>2</v>
      </c>
      <c r="BG6" s="308">
        <f>AZ6+$BH$3</f>
        <v>0.58333333333333326</v>
      </c>
      <c r="BH6" s="42" t="str">
        <f>IF(OR(BI6=0,AZ6=0,BG6=0),"",IF((AZ6+BH$3)&lt;BG6,"+","-"))</f>
        <v/>
      </c>
      <c r="BI6" s="38">
        <f>IF(BG6=0,0,IF(BG6="нет",1800,IF(BG6&lt;AZ6+BH$3,MINUTE(ABS(BG6-(AZ6+BH$3)))*60,IF(BG6&gt;AZ6+BH$3,IF(BG6-(AZ6+BH$3)&lt;=(BC6-BC6),0,MINUTE(ABS(BG6-(AZ6+BH$3)))*60),0))))</f>
        <v>0</v>
      </c>
      <c r="BJ6" s="43">
        <v>0.58333333333333337</v>
      </c>
      <c r="BK6" s="47">
        <v>0.58333333333333337</v>
      </c>
      <c r="BL6" s="70">
        <v>22.6</v>
      </c>
      <c r="BM6" s="71">
        <f>BL6*1</f>
        <v>22.6</v>
      </c>
      <c r="BN6" s="72">
        <v>20</v>
      </c>
      <c r="BO6" s="117" t="s">
        <v>226</v>
      </c>
      <c r="BP6" s="121"/>
      <c r="BQ6" s="124" t="s">
        <v>225</v>
      </c>
      <c r="BR6" s="125"/>
      <c r="BS6" s="49">
        <v>0.65972222222222221</v>
      </c>
      <c r="BT6" s="42" t="str">
        <f>IF(OR(BU6=0,BG6=0,BS6=0),"",IF((BG6+BT$3)&lt;BS6,"+","-"))</f>
        <v/>
      </c>
      <c r="BU6" s="38">
        <f>IF(BS6=0,0,IF(BS6="нет",1800,IF(BS6&lt;BG6+BT$3,MINUTE(ABS(BS6-(BG6+BT$3)))*60,IF(BS6&gt;BG6+BT$3,IF(BS6-(BG6+BT$3)&lt;=(BK6-BJ6),0,MINUTE(ABS(BS6-(BG6+BT$3)-(BK6-BJ6)))*60),0))))</f>
        <v>0</v>
      </c>
      <c r="BV6" s="49">
        <v>0.66180555555555554</v>
      </c>
      <c r="BW6" s="61"/>
      <c r="BX6" s="55">
        <v>0.66427083333333337</v>
      </c>
      <c r="BY6" s="35">
        <f>BX6-BV6</f>
        <v>2.4652777777778301E-3</v>
      </c>
      <c r="BZ6" s="35">
        <f>ABS(CA$3-BY6)</f>
        <v>1.1574074074126479E-5</v>
      </c>
      <c r="CA6" s="44" t="str">
        <f>IF(CB6=0,"",IF(BY6&gt;CA$3,"+","-"))</f>
        <v>+</v>
      </c>
      <c r="CB6" s="45">
        <f>IF(BZ6=0,0,HOUR(BZ6)*3600+MINUTE(BZ6)*60+SECOND(BZ6))</f>
        <v>1</v>
      </c>
      <c r="CC6" s="85">
        <v>0.66527777777777775</v>
      </c>
      <c r="CD6" s="86"/>
      <c r="CE6" s="87">
        <f>IF(CC6=0,1800,IF(CC6&lt;(BV6+CD$3),MINUTE(ABS(CC6-(BV6+CD$3)))*60,0))</f>
        <v>60</v>
      </c>
      <c r="CF6" s="88"/>
      <c r="CG6" s="85">
        <v>0.67291666666666661</v>
      </c>
      <c r="CH6" s="86"/>
      <c r="CI6" s="87">
        <f>IF(CG6=0,1800,IF(CG6&lt;(BV6+CH$3),MINUTE(ABS(CG6-(BV6+CH$3)))*60,0))</f>
        <v>60</v>
      </c>
      <c r="CJ6" s="88"/>
      <c r="CK6" s="43">
        <v>0.71111111111111114</v>
      </c>
      <c r="CL6" s="47">
        <v>0.71250000000000002</v>
      </c>
      <c r="CM6" s="70">
        <v>41.7</v>
      </c>
      <c r="CN6" s="71">
        <f>CM6*1</f>
        <v>41.7</v>
      </c>
      <c r="CO6" s="72"/>
      <c r="CP6" s="91">
        <v>0.71458333333333324</v>
      </c>
      <c r="CQ6" s="95">
        <v>5.5555555555555552E-2</v>
      </c>
      <c r="CR6" s="42" t="str">
        <f>IF(CS6=0,"",IF(CP6&gt;BV6+CR$3,"+",IF(CP6&lt;BV6+CR$3-CQ6,"-","")))</f>
        <v/>
      </c>
      <c r="CS6" s="38">
        <f>IF(CP6="",0,IF(CP6&gt;BV6+CR$3,IF(CP6-(BV6+$CR$3)&lt;=(CL6-CK6),0,MINUTE(ABS(CP6-(BV6+CR$3)-(CL6-CK6)))*60),IF(CP6&lt;BV6+CR$3-CQ6,MINUTE(ABS(CP6-(BV6+CR$3-CQ6)))*60,0)))</f>
        <v>0</v>
      </c>
      <c r="CT6" s="64"/>
      <c r="CU6" s="39">
        <f>CO6+CN6+CB6+BW6+BN6+BM6+BF6+BA6+AV6+AQ6+AI6+AD6+V6+U6</f>
        <v>121.9</v>
      </c>
      <c r="CV6" s="46">
        <f>CS6+CI6+CJ6+CE6+CF6+BU6+BR6+BP6+BI6+AY6+AO6+AL6+AB6+Y6+Q6+N6+J6</f>
        <v>120</v>
      </c>
      <c r="CW6" s="40"/>
      <c r="CX6" s="63">
        <f>SUM(CU6:CW6)</f>
        <v>241.9</v>
      </c>
      <c r="CY6" s="43"/>
      <c r="CZ6" s="101" t="s">
        <v>189</v>
      </c>
      <c r="DA6" s="129" t="s">
        <v>176</v>
      </c>
      <c r="DB6" s="129">
        <v>295</v>
      </c>
      <c r="DC6" s="104" t="s">
        <v>180</v>
      </c>
      <c r="DD6" s="77"/>
      <c r="DE6" s="56"/>
      <c r="DF6" s="36"/>
      <c r="DI6" s="41">
        <f>IF(DA6="задний",IF(DB6&lt;=100,1,1.03),IF(DA6="передний",IF(DB6&lt;=100,1.06,IF(DB6&lt;=200,1.09,1.12)),IF(DA6="полный",IF(DB6&lt;=140,1.12,1.15),0)))</f>
        <v>1.1499999999999999</v>
      </c>
      <c r="DJ6" s="41" t="s">
        <v>196</v>
      </c>
      <c r="DK6" s="153">
        <f>(U6+BM6+CN6)*DI6+V6+BN6+CO6</f>
        <v>130.285</v>
      </c>
      <c r="DL6" s="41">
        <f>IF(DJ6=$DL$4,DK6,9999)</f>
        <v>130.285</v>
      </c>
      <c r="DM6" s="41">
        <f>IF(DJ6=$DM$4,DK6,9999)</f>
        <v>9999</v>
      </c>
      <c r="DP6" s="41">
        <f t="shared" ref="DP6:DP63" si="1">C6</f>
        <v>1</v>
      </c>
      <c r="DQ6" s="227">
        <f t="shared" ref="DQ6:DQ63" si="2">N6</f>
        <v>0</v>
      </c>
      <c r="DR6" s="227">
        <f t="shared" ref="DR6:DR63" si="3">Q6</f>
        <v>0</v>
      </c>
      <c r="DS6" s="228">
        <f t="shared" ref="DS6:DS63" si="4">U6+V6</f>
        <v>31.6</v>
      </c>
      <c r="DT6" s="227">
        <f t="shared" ref="DT6:DT63" si="5">Y6</f>
        <v>0</v>
      </c>
      <c r="DU6" s="227">
        <f t="shared" ref="DU6:DU63" si="6">AB6</f>
        <v>0</v>
      </c>
      <c r="DV6" s="227">
        <f t="shared" ref="DV6:DV63" si="7">AD6+AI6</f>
        <v>1</v>
      </c>
      <c r="DW6" s="227">
        <f t="shared" ref="DW6:DW63" si="8">AL6</f>
        <v>0</v>
      </c>
      <c r="DX6" s="227">
        <f t="shared" ref="DX6:DX63" si="9">AO6</f>
        <v>0</v>
      </c>
      <c r="DY6" s="227">
        <f t="shared" ref="DY6:DY63" si="10">AQ6+AV6</f>
        <v>2</v>
      </c>
      <c r="DZ6" s="227">
        <f t="shared" ref="DZ6:DZ63" si="11">AY6</f>
        <v>0</v>
      </c>
      <c r="EA6" s="227">
        <f t="shared" ref="EA6:EA63" si="12">BA6+BF6</f>
        <v>2</v>
      </c>
      <c r="EB6" s="227">
        <f t="shared" ref="EB6:EB63" si="13">BI6</f>
        <v>0</v>
      </c>
      <c r="EC6" s="228">
        <f t="shared" ref="EC6:EC63" si="14">BM6+BN6</f>
        <v>42.6</v>
      </c>
      <c r="ED6" s="227">
        <f t="shared" ref="ED6:ED63" si="15">BP6+BR6</f>
        <v>0</v>
      </c>
      <c r="EE6" s="227">
        <f t="shared" ref="EE6:EE63" si="16">BU6</f>
        <v>0</v>
      </c>
      <c r="EF6" s="227">
        <f t="shared" ref="EF6:EF63" si="17">BW6+CB6</f>
        <v>1</v>
      </c>
      <c r="EG6" s="227">
        <f t="shared" ref="EG6:EG63" si="18">CE6+CF6+CI6+CJ6</f>
        <v>120</v>
      </c>
      <c r="EH6" s="228">
        <f t="shared" ref="EH6:EH63" si="19">CN6+CO6</f>
        <v>41.7</v>
      </c>
      <c r="EI6" s="227">
        <f t="shared" ref="EI6:EI63" si="20">CS6</f>
        <v>0</v>
      </c>
      <c r="EK6" s="41">
        <f t="shared" ref="EK6:EK63" si="21">DP6</f>
        <v>1</v>
      </c>
      <c r="EL6" s="227">
        <f t="shared" ref="EL6:EL63" si="22">DQ6</f>
        <v>0</v>
      </c>
      <c r="EM6" s="227">
        <f t="shared" ref="EM6:EM63" si="23">EL6+DR6</f>
        <v>0</v>
      </c>
      <c r="EN6" s="227">
        <f t="shared" ref="EN6:EN63" si="24">EM6+DS6</f>
        <v>31.6</v>
      </c>
      <c r="EO6" s="227">
        <f t="shared" ref="EO6:EO63" si="25">EN6+DT6</f>
        <v>31.6</v>
      </c>
      <c r="EP6" s="227">
        <f t="shared" ref="EP6:EP63" si="26">EO6+DU6</f>
        <v>31.6</v>
      </c>
      <c r="EQ6" s="227">
        <f t="shared" ref="EQ6:EQ63" si="27">EP6+DV6</f>
        <v>32.6</v>
      </c>
      <c r="ER6" s="227">
        <f t="shared" ref="ER6:ER63" si="28">EQ6+DW6</f>
        <v>32.6</v>
      </c>
      <c r="ES6" s="227">
        <f t="shared" ref="ES6:ES63" si="29">ER6+DX6</f>
        <v>32.6</v>
      </c>
      <c r="ET6" s="227">
        <f t="shared" ref="ET6:ET63" si="30">ES6+DY6</f>
        <v>34.6</v>
      </c>
      <c r="EU6" s="227">
        <f t="shared" ref="EU6:EU63" si="31">ET6+DZ6</f>
        <v>34.6</v>
      </c>
      <c r="EV6" s="227">
        <f t="shared" ref="EV6:EV63" si="32">EU6+EA6</f>
        <v>36.6</v>
      </c>
      <c r="EW6" s="227">
        <f t="shared" ref="EW6:EW63" si="33">EV6+EB6</f>
        <v>36.6</v>
      </c>
      <c r="EX6" s="227">
        <f t="shared" ref="EX6:EX63" si="34">EW6+EC6</f>
        <v>79.2</v>
      </c>
      <c r="EY6" s="227">
        <f t="shared" ref="EY6:EY63" si="35">EX6+ED6</f>
        <v>79.2</v>
      </c>
      <c r="EZ6" s="227">
        <f t="shared" ref="EZ6:EZ63" si="36">EY6+EE6</f>
        <v>79.2</v>
      </c>
      <c r="FA6" s="227">
        <f t="shared" ref="FA6:FA63" si="37">EZ6+EF6</f>
        <v>80.2</v>
      </c>
      <c r="FB6" s="227">
        <f t="shared" ref="FB6:FB63" si="38">FA6+EG6</f>
        <v>200.2</v>
      </c>
      <c r="FC6" s="227">
        <f t="shared" ref="FC6:FC63" si="39">FB6+EH6</f>
        <v>241.89999999999998</v>
      </c>
      <c r="FD6" s="227">
        <f t="shared" ref="FD6:FD63" si="40">FC6+EI6</f>
        <v>241.89999999999998</v>
      </c>
    </row>
    <row r="7" spans="1:160" s="41" customFormat="1" ht="13.5" collapsed="1" thickBot="1" x14ac:dyDescent="0.25">
      <c r="A7" s="131"/>
      <c r="B7" s="34">
        <v>2</v>
      </c>
      <c r="C7" s="10">
        <v>2</v>
      </c>
      <c r="D7" s="37" t="s">
        <v>90</v>
      </c>
      <c r="E7" s="37" t="s">
        <v>91</v>
      </c>
      <c r="F7" s="37"/>
      <c r="G7" s="43">
        <v>0.29305555555555557</v>
      </c>
      <c r="H7" s="47">
        <v>0.29305555555555557</v>
      </c>
      <c r="I7" s="58" t="str">
        <f t="shared" ref="I7:I63" si="41">IF(J7=0,"",IF(G7&lt;H7,"+","-"))</f>
        <v/>
      </c>
      <c r="J7" s="52">
        <f t="shared" ref="J7:J63" si="42">IF(H7=0,0,MINUTE(ABS(H7-G7))*60)</f>
        <v>0</v>
      </c>
      <c r="K7" s="43">
        <v>0.37638888888888888</v>
      </c>
      <c r="L7" s="47">
        <v>0.37638888888888888</v>
      </c>
      <c r="M7" s="42" t="str">
        <f>IF(OR(N7=0,L7=0),"",IF(K7&lt;L7,"+","-"))</f>
        <v/>
      </c>
      <c r="N7" s="38">
        <f>IF(L7=0,0,IF(L7="нет",1800,IF(L7=0,"",MINUTE(ABS(L7-K7))*60)))</f>
        <v>0</v>
      </c>
      <c r="O7" s="73">
        <v>0.41805555555555557</v>
      </c>
      <c r="P7" s="42" t="str">
        <f t="shared" ref="P7:P63" si="43">IF(OR(Q7=0,L7=0,O7=0),"",IF((L7+P$3)&lt;O7,"+","-"))</f>
        <v/>
      </c>
      <c r="Q7" s="38">
        <f t="shared" ref="Q7:Q63" si="44">IF(O7=0,0,IF(O7="нет",1800,IF(O7&lt;L7+P$3,MINUTE(ABS(O7-(L7+P$3)))*60,IF(O7&gt;L7+P$3,MINUTE(ABS(O7-(L7+P$3)))*60,0))))</f>
        <v>0</v>
      </c>
      <c r="R7" s="43">
        <v>0.41944444444444445</v>
      </c>
      <c r="S7" s="47">
        <v>0.41944444444444445</v>
      </c>
      <c r="T7" s="70">
        <v>34.4</v>
      </c>
      <c r="U7" s="71">
        <f t="shared" ref="U7:U63" si="45">T7*1</f>
        <v>34.4</v>
      </c>
      <c r="V7" s="72"/>
      <c r="W7" s="115">
        <f t="shared" ref="W7:W63" si="46">O7+$X$3</f>
        <v>0.43888888888888888</v>
      </c>
      <c r="X7" s="42" t="str">
        <f t="shared" ref="X7:X63" si="47">IF(OR(Y7=0,O7=0,W7=0),"",IF((O7+X$3)&lt;W7,"+","-"))</f>
        <v/>
      </c>
      <c r="Y7" s="38">
        <f t="shared" ref="Y7:Y63" si="48">IF(W7=0,0,IF(W7="нет",1800,IF(W7&lt;O7+X$3,MINUTE(ABS(W7-(O7+X$3)))*60,IF(W7&gt;O7+X$3,IF(W7-(O7+X$3)&lt;=(S7-R7),0,MINUTE(ABS(W7-(O7+X$3)))*60),0))))</f>
        <v>0</v>
      </c>
      <c r="Z7" s="49">
        <v>0.47361111111111115</v>
      </c>
      <c r="AA7" s="42" t="str">
        <f t="shared" ref="AA7:AA63" si="49">IF(OR(AB7=0,W7=0,Z7=0),"",IF((W7+AA$3)&lt;Z7,"+","-"))</f>
        <v/>
      </c>
      <c r="AB7" s="38">
        <f t="shared" ref="AB7:AB63" si="50">IF(Z7=0,0,IF(Z7="нет",1800,IF(Z7&lt;W7+AA$3,MINUTE(ABS(Z7-(W7+AA$3)))*60,IF(Z7&gt;W7+AA$3,IF(Z7-(W7+AA$3)&lt;=(S7-R7),0,MINUTE(ABS(Z7-(W7+AA$3)-(S7-R7)))*60),0))))</f>
        <v>0</v>
      </c>
      <c r="AC7" s="53">
        <v>0.47569444444444442</v>
      </c>
      <c r="AD7" s="61"/>
      <c r="AE7" s="55">
        <v>0.47950231481481481</v>
      </c>
      <c r="AF7" s="35">
        <f t="shared" ref="AF7:AF63" si="51">AE7-AC7</f>
        <v>3.807870370370392E-3</v>
      </c>
      <c r="AG7" s="35">
        <f t="shared" ref="AG7:AG63" si="52">ABS(AH$3-AF7)</f>
        <v>4.6296296296274766E-5</v>
      </c>
      <c r="AH7" s="44" t="str">
        <f t="shared" ref="AH7:AH63" si="53">IF(AI7=0,"",IF(AF7&gt;AH$3,"+","-"))</f>
        <v>-</v>
      </c>
      <c r="AI7" s="45">
        <f t="shared" ref="AI7:AI63" si="54">IF(AG7=0,0,HOUR(AG7)*3600+MINUTE(AG7)*60+SECOND(AG7))</f>
        <v>4</v>
      </c>
      <c r="AJ7" s="115">
        <f t="shared" ref="AJ7:AJ63" si="55">AC7+$X$3</f>
        <v>0.49652777777777773</v>
      </c>
      <c r="AK7" s="42" t="str">
        <f t="shared" ref="AK7:AK63" si="56">IF(OR(AL7=0,AC7=0,AJ7=0),"",IF((AC7+AK$3)&lt;AJ7,"+","-"))</f>
        <v/>
      </c>
      <c r="AL7" s="38">
        <f t="shared" ref="AL7:AL63" si="57">IF(AJ7=0,0,IF(AJ7="нет",1800,IF(AJ7&lt;AC7+AK$3,MINUTE(ABS(AJ7-(AC7+AK$3)))*60,IF(AJ7&gt;AC7+AK$3,IF(AJ7-(AC7+AK$3)&lt;=(AF7-AF7),0,MINUTE(ABS(AJ7-(AC7+AK$3)))*60),0))))</f>
        <v>0</v>
      </c>
      <c r="AM7" s="73">
        <v>0.50694444444444442</v>
      </c>
      <c r="AN7" s="42" t="str">
        <f t="shared" ref="AN7:AN63" si="58">IF(OR(AO7=0,AJ7=0,AM7=0),"",IF((AJ7+AN$3)&lt;AM7,"+","-"))</f>
        <v/>
      </c>
      <c r="AO7" s="38">
        <f t="shared" ref="AO7:AO63" si="59">IF(AM7=0,0,IF(AM7="нет",1800,IF(AM7&lt;AJ7+AN$3,MINUTE(ABS(AM7-(AJ7+AN$3)))*60,IF(AM7&gt;AJ7+AN$3,MINUTE(ABS(AM7-(AJ7+AN$3)))*60,0))))</f>
        <v>0</v>
      </c>
      <c r="AP7" s="53">
        <v>0.50902777777777775</v>
      </c>
      <c r="AQ7" s="61"/>
      <c r="AR7" s="55">
        <v>0.51576388888888891</v>
      </c>
      <c r="AS7" s="35">
        <f t="shared" ref="AS7:AS63" si="60">AR7-AP7</f>
        <v>6.7361111111111649E-3</v>
      </c>
      <c r="AT7" s="35">
        <f t="shared" ref="AT7:AT63" si="61">ABS(AU$3-AS7)</f>
        <v>2.3148148148094232E-5</v>
      </c>
      <c r="AU7" s="44" t="str">
        <f t="shared" ref="AU7:AU63" si="62">IF(AV7=0,"",IF(AS7&gt;AU$3,"+","-"))</f>
        <v>-</v>
      </c>
      <c r="AV7" s="45">
        <f t="shared" ref="AV7:AV63" si="63">IF(AT7=0,0,HOUR(AT7)*3600+MINUTE(AT7)*60+SECOND(AT7))</f>
        <v>2</v>
      </c>
      <c r="AW7" s="49">
        <v>0.53680555555555554</v>
      </c>
      <c r="AX7" s="42" t="str">
        <f t="shared" ref="AX7:AX63" si="64">IF(OR(AY7=0,AP7=0,AW7=0),"",IF((AP7+AX$3)&lt;AW7,"+","-"))</f>
        <v/>
      </c>
      <c r="AY7" s="38">
        <f t="shared" ref="AY7:AY63" si="65">IF(AW7=0,0,IF(AW7="нет",1800,IF(AW7&lt;AP7+AX$3,MINUTE(ABS(AW7-(AP7+AX$3)))*60,IF(AW7&gt;AP7+AX$3,IF(AW7-(AP7+AX$3)&lt;=(AS7-AS7),0,MINUTE(ABS(AW7-(AP7+AX$3)))*60),0))))</f>
        <v>0</v>
      </c>
      <c r="AZ7" s="49">
        <v>0.53888888888888886</v>
      </c>
      <c r="BA7" s="61"/>
      <c r="BB7" s="55">
        <v>0.54357638888888882</v>
      </c>
      <c r="BC7" s="35">
        <f t="shared" ref="BC7:BC63" si="66">BB7-AZ7</f>
        <v>4.6874999999999556E-3</v>
      </c>
      <c r="BD7" s="35">
        <f t="shared" ref="BD7:BD63" si="67">ABS(BE$3-BC7)</f>
        <v>3.1250000000004451E-4</v>
      </c>
      <c r="BE7" s="44" t="str">
        <f t="shared" ref="BE7:BE63" si="68">IF(BF7=0,"",IF(BC7&gt;BE$3,"+","-"))</f>
        <v>-</v>
      </c>
      <c r="BF7" s="45">
        <f t="shared" ref="BF7:BF63" si="69">IF(BD7=0,0,HOUR(BD7)*3600+MINUTE(BD7)*60+SECOND(BD7))</f>
        <v>27</v>
      </c>
      <c r="BG7" s="308">
        <f t="shared" ref="BG7:BG62" si="70">AZ7+$BH$3</f>
        <v>0.5840277777777777</v>
      </c>
      <c r="BH7" s="42" t="str">
        <f t="shared" ref="BH7:BH63" si="71">IF(OR(BI7=0,AZ7=0,BG7=0),"",IF((AZ7+BH$3)&lt;BG7,"+","-"))</f>
        <v/>
      </c>
      <c r="BI7" s="38">
        <f t="shared" ref="BI7:BI63" si="72">IF(BG7=0,0,IF(BG7="нет",1800,IF(BG7&lt;AZ7+BH$3,MINUTE(ABS(BG7-(AZ7+BH$3)))*60,IF(BG7&gt;AZ7+BH$3,IF(BG7-(AZ7+BH$3)&lt;=(BC7-BC7),0,MINUTE(ABS(BG7-(AZ7+BH$3)))*60),0))))</f>
        <v>0</v>
      </c>
      <c r="BJ7" s="43">
        <v>0.58402777777777781</v>
      </c>
      <c r="BK7" s="47">
        <v>0.58472222222222225</v>
      </c>
      <c r="BL7" s="70">
        <v>25.6</v>
      </c>
      <c r="BM7" s="71">
        <f t="shared" ref="BM7:BM63" si="73">BL7*1</f>
        <v>25.6</v>
      </c>
      <c r="BN7" s="72"/>
      <c r="BO7" s="117" t="s">
        <v>226</v>
      </c>
      <c r="BP7" s="121"/>
      <c r="BQ7" s="124" t="s">
        <v>225</v>
      </c>
      <c r="BR7" s="125"/>
      <c r="BS7" s="49">
        <v>0.66041666666666665</v>
      </c>
      <c r="BT7" s="42" t="str">
        <f t="shared" ref="BT7:BT63" si="74">IF(OR(BU7=0,BG7=0,BS7=0),"",IF((BG7+BT$3)&lt;BS7,"+","-"))</f>
        <v/>
      </c>
      <c r="BU7" s="38">
        <f t="shared" ref="BU7:BU63" si="75">IF(BS7=0,0,IF(BS7="нет",1800,IF(BS7&lt;BG7+BT$3,MINUTE(ABS(BS7-(BG7+BT$3)))*60,IF(BS7&gt;BG7+BT$3,IF(BS7-(BG7+BT$3)&lt;=(BK7-BJ7),0,MINUTE(ABS(BS7-(BG7+BT$3)-(BK7-BJ7)))*60),0))))</f>
        <v>0</v>
      </c>
      <c r="BV7" s="49">
        <v>0.66249999999999998</v>
      </c>
      <c r="BW7" s="61"/>
      <c r="BX7" s="55">
        <v>0.66495370370370377</v>
      </c>
      <c r="BY7" s="35">
        <f t="shared" ref="BY7:BY63" si="76">BX7-BV7</f>
        <v>2.4537037037037912E-3</v>
      </c>
      <c r="BZ7" s="35">
        <f t="shared" ref="BZ7:BZ63" si="77">ABS(CA$3-BY7)</f>
        <v>8.7603535536828758E-17</v>
      </c>
      <c r="CA7" s="44" t="str">
        <f t="shared" ref="CA7:CA63" si="78">IF(CB7=0,"",IF(BY7&gt;CA$3,"+","-"))</f>
        <v/>
      </c>
      <c r="CB7" s="45">
        <f t="shared" ref="CB7:CB63" si="79">IF(BZ7=0,0,HOUR(BZ7)*3600+MINUTE(BZ7)*60+SECOND(BZ7))</f>
        <v>0</v>
      </c>
      <c r="CC7" s="85">
        <v>0.66597222222222219</v>
      </c>
      <c r="CD7" s="86"/>
      <c r="CE7" s="87">
        <f t="shared" ref="CE7:CE32" si="80">IF(CC7=0,1800,IF(CC7&lt;(BV7+CD$3),MINUTE(ABS(CC7-(BV7+CD$3)))*60,0))</f>
        <v>60</v>
      </c>
      <c r="CF7" s="88"/>
      <c r="CG7" s="85">
        <v>0.67499999999999993</v>
      </c>
      <c r="CH7" s="86"/>
      <c r="CI7" s="87">
        <f t="shared" ref="CI7:CI63" si="81">IF(CG7=0,1800,IF(CG7&lt;(BV7+CH$3),MINUTE(ABS(CG7-(BV7+CH$3)))*60,0))</f>
        <v>0</v>
      </c>
      <c r="CJ7" s="88"/>
      <c r="CK7" s="43">
        <v>0.70972222222222225</v>
      </c>
      <c r="CL7" s="47">
        <v>0.70972222222222225</v>
      </c>
      <c r="CM7" s="70">
        <v>46.2</v>
      </c>
      <c r="CN7" s="71">
        <f t="shared" ref="CN7:CN63" si="82">CM7*1</f>
        <v>46.2</v>
      </c>
      <c r="CO7" s="72">
        <v>220</v>
      </c>
      <c r="CP7" s="91">
        <v>0.71111111111111114</v>
      </c>
      <c r="CQ7" s="95">
        <v>5.5555555555555552E-2</v>
      </c>
      <c r="CR7" s="42" t="str">
        <f t="shared" ref="CR7:CR63" si="83">IF(CS7=0,"",IF(CP7&gt;BV7+CR$3,"+",IF(CP7&lt;BV7+CR$3-CQ7,"-","")))</f>
        <v/>
      </c>
      <c r="CS7" s="38">
        <f t="shared" ref="CS7:CS63" si="84">IF(CP7="",0,IF(CP7&gt;BV7+CR$3,IF(CP7-(BV7+$CR$3)&lt;=(CL7-CK7),0,MINUTE(ABS(CP7-(BV7+CR$3)-(CL7-CK7)))*60),IF(CP7&lt;BV7+CR$3-CQ7,MINUTE(ABS(CP7-(BV7+CR$3-CQ7)))*60,0)))</f>
        <v>0</v>
      </c>
      <c r="CT7" s="64"/>
      <c r="CU7" s="39">
        <f>CO7+CN7+CB7+BW7+BN7+BM7+BF7+BA7+AV7+AQ7+AI7+AD7+V7+U7</f>
        <v>359.2</v>
      </c>
      <c r="CV7" s="46">
        <f>CS7+CI7+CJ7+CE7+CF7+BU7+BR7+BP7+BI7+AY7+AO7+AL7+AB7+Y7+Q7+N7+J7</f>
        <v>60</v>
      </c>
      <c r="CW7" s="40"/>
      <c r="CX7" s="63">
        <f>SUM(CU7:CW7)</f>
        <v>419.2</v>
      </c>
      <c r="CY7" s="43"/>
      <c r="CZ7" s="101" t="s">
        <v>190</v>
      </c>
      <c r="DA7" s="129" t="s">
        <v>176</v>
      </c>
      <c r="DB7" s="129">
        <v>150</v>
      </c>
      <c r="DC7" s="104" t="s">
        <v>181</v>
      </c>
      <c r="DD7" s="77"/>
      <c r="DE7" s="56"/>
      <c r="DF7" s="36"/>
      <c r="DI7" s="41">
        <f t="shared" ref="DI7:DI63" si="85">IF(DA7="задний",IF(DB7&lt;=100,1,1.03),IF(DA7="передний",IF(DB7&lt;=100,1.06,IF(DB7&lt;=200,1.09,1.12)),IF(DA7="полный",IF(DB7&lt;=140,1.12,1.15),0)))</f>
        <v>1.1499999999999999</v>
      </c>
      <c r="DJ7" s="41" t="s">
        <v>196</v>
      </c>
      <c r="DK7" s="153">
        <f t="shared" ref="DK7:DK63" si="86">(U7+BM7+CN7)*DI7+V7+BN7+CO7</f>
        <v>342.13</v>
      </c>
      <c r="DL7" s="41">
        <f t="shared" ref="DL7:DL63" si="87">IF(DJ7=$DL$4,DK7,9999)</f>
        <v>342.13</v>
      </c>
      <c r="DM7" s="41">
        <f t="shared" ref="DM7:DM63" si="88">IF(DJ7=$DM$4,DK7,9999)</f>
        <v>9999</v>
      </c>
      <c r="DP7" s="41">
        <f t="shared" si="1"/>
        <v>2</v>
      </c>
      <c r="DQ7" s="227">
        <f t="shared" si="2"/>
        <v>0</v>
      </c>
      <c r="DR7" s="227">
        <f t="shared" si="3"/>
        <v>0</v>
      </c>
      <c r="DS7" s="228">
        <f t="shared" si="4"/>
        <v>34.4</v>
      </c>
      <c r="DT7" s="227">
        <f t="shared" si="5"/>
        <v>0</v>
      </c>
      <c r="DU7" s="227">
        <f t="shared" si="6"/>
        <v>0</v>
      </c>
      <c r="DV7" s="227">
        <f t="shared" si="7"/>
        <v>4</v>
      </c>
      <c r="DW7" s="227">
        <f t="shared" si="8"/>
        <v>0</v>
      </c>
      <c r="DX7" s="227">
        <f t="shared" si="9"/>
        <v>0</v>
      </c>
      <c r="DY7" s="227">
        <f t="shared" si="10"/>
        <v>2</v>
      </c>
      <c r="DZ7" s="227">
        <f t="shared" si="11"/>
        <v>0</v>
      </c>
      <c r="EA7" s="227">
        <f t="shared" si="12"/>
        <v>27</v>
      </c>
      <c r="EB7" s="227">
        <f t="shared" si="13"/>
        <v>0</v>
      </c>
      <c r="EC7" s="228">
        <f t="shared" si="14"/>
        <v>25.6</v>
      </c>
      <c r="ED7" s="227">
        <f t="shared" si="15"/>
        <v>0</v>
      </c>
      <c r="EE7" s="227">
        <f t="shared" si="16"/>
        <v>0</v>
      </c>
      <c r="EF7" s="227">
        <f t="shared" si="17"/>
        <v>0</v>
      </c>
      <c r="EG7" s="227">
        <f t="shared" si="18"/>
        <v>60</v>
      </c>
      <c r="EH7" s="228">
        <f t="shared" si="19"/>
        <v>266.2</v>
      </c>
      <c r="EI7" s="227">
        <f t="shared" si="20"/>
        <v>0</v>
      </c>
      <c r="EK7" s="41">
        <f t="shared" si="21"/>
        <v>2</v>
      </c>
      <c r="EL7" s="227">
        <f t="shared" si="22"/>
        <v>0</v>
      </c>
      <c r="EM7" s="227">
        <f t="shared" si="23"/>
        <v>0</v>
      </c>
      <c r="EN7" s="227">
        <f t="shared" si="24"/>
        <v>34.4</v>
      </c>
      <c r="EO7" s="227">
        <f t="shared" si="25"/>
        <v>34.4</v>
      </c>
      <c r="EP7" s="227">
        <f t="shared" si="26"/>
        <v>34.4</v>
      </c>
      <c r="EQ7" s="227">
        <f t="shared" si="27"/>
        <v>38.4</v>
      </c>
      <c r="ER7" s="227">
        <f t="shared" si="28"/>
        <v>38.4</v>
      </c>
      <c r="ES7" s="227">
        <f t="shared" si="29"/>
        <v>38.4</v>
      </c>
      <c r="ET7" s="227">
        <f t="shared" si="30"/>
        <v>40.4</v>
      </c>
      <c r="EU7" s="227">
        <f t="shared" si="31"/>
        <v>40.4</v>
      </c>
      <c r="EV7" s="227">
        <f t="shared" si="32"/>
        <v>67.400000000000006</v>
      </c>
      <c r="EW7" s="227">
        <f t="shared" si="33"/>
        <v>67.400000000000006</v>
      </c>
      <c r="EX7" s="227">
        <f t="shared" si="34"/>
        <v>93</v>
      </c>
      <c r="EY7" s="227">
        <f t="shared" si="35"/>
        <v>93</v>
      </c>
      <c r="EZ7" s="227">
        <f t="shared" si="36"/>
        <v>93</v>
      </c>
      <c r="FA7" s="227">
        <f t="shared" si="37"/>
        <v>93</v>
      </c>
      <c r="FB7" s="227">
        <f t="shared" si="38"/>
        <v>153</v>
      </c>
      <c r="FC7" s="227">
        <f t="shared" si="39"/>
        <v>419.2</v>
      </c>
      <c r="FD7" s="227">
        <f t="shared" si="40"/>
        <v>419.2</v>
      </c>
    </row>
    <row r="8" spans="1:160" s="41" customFormat="1" ht="13.5" thickBot="1" x14ac:dyDescent="0.25">
      <c r="A8" s="131"/>
      <c r="B8" s="34">
        <v>3</v>
      </c>
      <c r="C8" s="10">
        <v>3</v>
      </c>
      <c r="D8" s="37" t="s">
        <v>92</v>
      </c>
      <c r="E8" s="37" t="s">
        <v>93</v>
      </c>
      <c r="F8" s="37"/>
      <c r="G8" s="43">
        <v>0.29375000000000001</v>
      </c>
      <c r="H8" s="47">
        <v>0.29375000000000001</v>
      </c>
      <c r="I8" s="58" t="str">
        <f t="shared" si="41"/>
        <v/>
      </c>
      <c r="J8" s="52">
        <f t="shared" si="42"/>
        <v>0</v>
      </c>
      <c r="K8" s="43">
        <v>0.37708333333333299</v>
      </c>
      <c r="L8" s="47">
        <v>0.37708333333333299</v>
      </c>
      <c r="M8" s="42" t="str">
        <f t="shared" ref="M8:M63" si="89">IF(OR(N8=0,L8=0),"",IF(K8&lt;L8,"+","-"))</f>
        <v/>
      </c>
      <c r="N8" s="38">
        <f t="shared" ref="N8:N63" si="90">IF(L8=0,0,IF(L8="нет",1800,IF(L8=0,"",MINUTE(ABS(L8-K8))*60)))</f>
        <v>0</v>
      </c>
      <c r="O8" s="73">
        <v>0.41875000000000001</v>
      </c>
      <c r="P8" s="42" t="str">
        <f t="shared" si="43"/>
        <v/>
      </c>
      <c r="Q8" s="38">
        <f t="shared" si="44"/>
        <v>0</v>
      </c>
      <c r="R8" s="43">
        <v>0.42083333333333334</v>
      </c>
      <c r="S8" s="47">
        <v>0.42083333333333334</v>
      </c>
      <c r="T8" s="70">
        <v>36.9</v>
      </c>
      <c r="U8" s="71">
        <f t="shared" si="45"/>
        <v>36.9</v>
      </c>
      <c r="V8" s="72"/>
      <c r="W8" s="115">
        <f t="shared" si="46"/>
        <v>0.43958333333333333</v>
      </c>
      <c r="X8" s="42" t="str">
        <f t="shared" si="47"/>
        <v/>
      </c>
      <c r="Y8" s="38">
        <f t="shared" si="48"/>
        <v>0</v>
      </c>
      <c r="Z8" s="49">
        <v>0.47430555555555554</v>
      </c>
      <c r="AA8" s="42" t="str">
        <f t="shared" si="49"/>
        <v/>
      </c>
      <c r="AB8" s="38">
        <f t="shared" si="50"/>
        <v>0</v>
      </c>
      <c r="AC8" s="53">
        <v>0.47638888888888892</v>
      </c>
      <c r="AD8" s="61"/>
      <c r="AE8" s="55">
        <v>0.48048611111111111</v>
      </c>
      <c r="AF8" s="35">
        <f t="shared" si="51"/>
        <v>4.0972222222221966E-3</v>
      </c>
      <c r="AG8" s="35">
        <f t="shared" si="52"/>
        <v>2.430555555555298E-4</v>
      </c>
      <c r="AH8" s="44" t="str">
        <f t="shared" si="53"/>
        <v>+</v>
      </c>
      <c r="AI8" s="45">
        <f t="shared" si="54"/>
        <v>21</v>
      </c>
      <c r="AJ8" s="115">
        <f t="shared" si="55"/>
        <v>0.49722222222222223</v>
      </c>
      <c r="AK8" s="42" t="str">
        <f t="shared" si="56"/>
        <v/>
      </c>
      <c r="AL8" s="38">
        <f t="shared" si="57"/>
        <v>0</v>
      </c>
      <c r="AM8" s="73">
        <v>0.50763888888888886</v>
      </c>
      <c r="AN8" s="42" t="str">
        <f t="shared" si="58"/>
        <v/>
      </c>
      <c r="AO8" s="38">
        <f t="shared" si="59"/>
        <v>0</v>
      </c>
      <c r="AP8" s="53">
        <v>0.50972222222222219</v>
      </c>
      <c r="AQ8" s="61"/>
      <c r="AR8" s="55">
        <v>0.51706018518518515</v>
      </c>
      <c r="AS8" s="35">
        <f t="shared" si="60"/>
        <v>7.3379629629629628E-3</v>
      </c>
      <c r="AT8" s="35">
        <f t="shared" si="61"/>
        <v>5.7870370370370367E-4</v>
      </c>
      <c r="AU8" s="44" t="str">
        <f t="shared" si="62"/>
        <v>+</v>
      </c>
      <c r="AV8" s="45">
        <f t="shared" si="63"/>
        <v>50</v>
      </c>
      <c r="AW8" s="49">
        <v>0.53749999999999998</v>
      </c>
      <c r="AX8" s="42" t="str">
        <f t="shared" si="64"/>
        <v/>
      </c>
      <c r="AY8" s="38">
        <f t="shared" si="65"/>
        <v>0</v>
      </c>
      <c r="AZ8" s="49">
        <v>0.53958333333333297</v>
      </c>
      <c r="BA8" s="61"/>
      <c r="BB8" s="55">
        <v>0.54468749999999999</v>
      </c>
      <c r="BC8" s="35">
        <f t="shared" si="66"/>
        <v>5.1041666666670205E-3</v>
      </c>
      <c r="BD8" s="35">
        <f t="shared" si="67"/>
        <v>1.0416666666702035E-4</v>
      </c>
      <c r="BE8" s="44" t="str">
        <f t="shared" si="68"/>
        <v>+</v>
      </c>
      <c r="BF8" s="45">
        <f t="shared" si="69"/>
        <v>9</v>
      </c>
      <c r="BG8" s="308">
        <f t="shared" si="70"/>
        <v>0.58472222222222181</v>
      </c>
      <c r="BH8" s="42" t="str">
        <f t="shared" si="71"/>
        <v/>
      </c>
      <c r="BI8" s="38">
        <f t="shared" si="72"/>
        <v>0</v>
      </c>
      <c r="BJ8" s="43">
        <v>0.58472222222222225</v>
      </c>
      <c r="BK8" s="47">
        <v>0.5854166666666667</v>
      </c>
      <c r="BL8" s="70">
        <v>27.2</v>
      </c>
      <c r="BM8" s="71">
        <f t="shared" si="73"/>
        <v>27.2</v>
      </c>
      <c r="BN8" s="72"/>
      <c r="BO8" s="117" t="s">
        <v>226</v>
      </c>
      <c r="BP8" s="121"/>
      <c r="BQ8" s="124" t="s">
        <v>225</v>
      </c>
      <c r="BR8" s="125"/>
      <c r="BS8" s="49">
        <v>0.66111111111111109</v>
      </c>
      <c r="BT8" s="42" t="str">
        <f t="shared" si="74"/>
        <v/>
      </c>
      <c r="BU8" s="38">
        <f t="shared" si="75"/>
        <v>0</v>
      </c>
      <c r="BV8" s="49">
        <v>0.66319444444444398</v>
      </c>
      <c r="BW8" s="61"/>
      <c r="BX8" s="55">
        <v>0.66568287037037044</v>
      </c>
      <c r="BY8" s="35">
        <f t="shared" si="76"/>
        <v>2.4884259259264629E-3</v>
      </c>
      <c r="BZ8" s="35">
        <f t="shared" si="77"/>
        <v>3.4722222222759343E-5</v>
      </c>
      <c r="CA8" s="44" t="str">
        <f t="shared" si="78"/>
        <v>+</v>
      </c>
      <c r="CB8" s="45">
        <f t="shared" si="79"/>
        <v>3</v>
      </c>
      <c r="CC8" s="85">
        <v>0.66736111111111107</v>
      </c>
      <c r="CD8" s="86"/>
      <c r="CE8" s="87">
        <f t="shared" si="80"/>
        <v>0</v>
      </c>
      <c r="CF8" s="88"/>
      <c r="CG8" s="85">
        <v>0.67569444444444438</v>
      </c>
      <c r="CH8" s="86"/>
      <c r="CI8" s="87">
        <f t="shared" si="81"/>
        <v>0</v>
      </c>
      <c r="CJ8" s="88"/>
      <c r="CK8" s="43">
        <v>0.71875</v>
      </c>
      <c r="CL8" s="47">
        <v>0.71875</v>
      </c>
      <c r="CM8" s="70">
        <v>49.8</v>
      </c>
      <c r="CN8" s="71">
        <f t="shared" si="82"/>
        <v>49.8</v>
      </c>
      <c r="CO8" s="72"/>
      <c r="CP8" s="91">
        <v>0.72013888888888899</v>
      </c>
      <c r="CQ8" s="95">
        <v>5.5555555555555601E-2</v>
      </c>
      <c r="CR8" s="42" t="str">
        <f t="shared" si="83"/>
        <v/>
      </c>
      <c r="CS8" s="38">
        <f t="shared" si="84"/>
        <v>0</v>
      </c>
      <c r="CT8" s="64"/>
      <c r="CU8" s="39">
        <f t="shared" ref="CU8:CU63" si="91">CO8+CN8+CB8+BW8+BN8+BM8+BF8+BA8+AV8+AQ8+AI8+AD8+V8+U8</f>
        <v>196.9</v>
      </c>
      <c r="CV8" s="46">
        <f t="shared" ref="CV8:CV63" si="92">CS8+CI8+CJ8+CE8+CF8+BU8+BR8+BP8+BI8+AY8+AO8+AL8+AB8+Y8+Q8+N8+J8</f>
        <v>0</v>
      </c>
      <c r="CW8" s="40"/>
      <c r="CX8" s="63">
        <f t="shared" ref="CX8:CX63" si="93">SUM(CU8:CW8)</f>
        <v>196.9</v>
      </c>
      <c r="CY8" s="43"/>
      <c r="CZ8" s="101" t="s">
        <v>190</v>
      </c>
      <c r="DA8" s="129" t="s">
        <v>177</v>
      </c>
      <c r="DB8" s="129">
        <v>140</v>
      </c>
      <c r="DC8" s="104" t="s">
        <v>181</v>
      </c>
      <c r="DD8" s="77"/>
      <c r="DE8" s="56"/>
      <c r="DF8" s="36"/>
      <c r="DI8" s="41">
        <f t="shared" si="85"/>
        <v>1.0900000000000001</v>
      </c>
      <c r="DJ8" s="41" t="s">
        <v>196</v>
      </c>
      <c r="DK8" s="153">
        <f t="shared" si="86"/>
        <v>124.151</v>
      </c>
      <c r="DL8" s="41">
        <f t="shared" si="87"/>
        <v>124.151</v>
      </c>
      <c r="DM8" s="41">
        <f t="shared" si="88"/>
        <v>9999</v>
      </c>
      <c r="DP8" s="41">
        <f t="shared" si="1"/>
        <v>3</v>
      </c>
      <c r="DQ8" s="227">
        <f t="shared" si="2"/>
        <v>0</v>
      </c>
      <c r="DR8" s="227">
        <f t="shared" si="3"/>
        <v>0</v>
      </c>
      <c r="DS8" s="228">
        <f t="shared" si="4"/>
        <v>36.9</v>
      </c>
      <c r="DT8" s="227">
        <f t="shared" si="5"/>
        <v>0</v>
      </c>
      <c r="DU8" s="227">
        <f t="shared" si="6"/>
        <v>0</v>
      </c>
      <c r="DV8" s="227">
        <f t="shared" si="7"/>
        <v>21</v>
      </c>
      <c r="DW8" s="227">
        <f t="shared" si="8"/>
        <v>0</v>
      </c>
      <c r="DX8" s="227">
        <f t="shared" si="9"/>
        <v>0</v>
      </c>
      <c r="DY8" s="227">
        <f t="shared" si="10"/>
        <v>50</v>
      </c>
      <c r="DZ8" s="227">
        <f t="shared" si="11"/>
        <v>0</v>
      </c>
      <c r="EA8" s="227">
        <f t="shared" si="12"/>
        <v>9</v>
      </c>
      <c r="EB8" s="227">
        <f t="shared" si="13"/>
        <v>0</v>
      </c>
      <c r="EC8" s="228">
        <f t="shared" si="14"/>
        <v>27.2</v>
      </c>
      <c r="ED8" s="227">
        <f t="shared" si="15"/>
        <v>0</v>
      </c>
      <c r="EE8" s="227">
        <f t="shared" si="16"/>
        <v>0</v>
      </c>
      <c r="EF8" s="227">
        <f t="shared" si="17"/>
        <v>3</v>
      </c>
      <c r="EG8" s="227">
        <f t="shared" si="18"/>
        <v>0</v>
      </c>
      <c r="EH8" s="228">
        <f t="shared" si="19"/>
        <v>49.8</v>
      </c>
      <c r="EI8" s="227">
        <f t="shared" si="20"/>
        <v>0</v>
      </c>
      <c r="EK8" s="41">
        <f t="shared" si="21"/>
        <v>3</v>
      </c>
      <c r="EL8" s="227">
        <f t="shared" si="22"/>
        <v>0</v>
      </c>
      <c r="EM8" s="227">
        <f t="shared" si="23"/>
        <v>0</v>
      </c>
      <c r="EN8" s="227">
        <f t="shared" si="24"/>
        <v>36.9</v>
      </c>
      <c r="EO8" s="227">
        <f t="shared" si="25"/>
        <v>36.9</v>
      </c>
      <c r="EP8" s="227">
        <f t="shared" si="26"/>
        <v>36.9</v>
      </c>
      <c r="EQ8" s="227">
        <f t="shared" si="27"/>
        <v>57.9</v>
      </c>
      <c r="ER8" s="227">
        <f t="shared" si="28"/>
        <v>57.9</v>
      </c>
      <c r="ES8" s="227">
        <f t="shared" si="29"/>
        <v>57.9</v>
      </c>
      <c r="ET8" s="227">
        <f t="shared" si="30"/>
        <v>107.9</v>
      </c>
      <c r="EU8" s="227">
        <f t="shared" si="31"/>
        <v>107.9</v>
      </c>
      <c r="EV8" s="227">
        <f t="shared" si="32"/>
        <v>116.9</v>
      </c>
      <c r="EW8" s="227">
        <f t="shared" si="33"/>
        <v>116.9</v>
      </c>
      <c r="EX8" s="227">
        <f t="shared" si="34"/>
        <v>144.1</v>
      </c>
      <c r="EY8" s="227">
        <f t="shared" si="35"/>
        <v>144.1</v>
      </c>
      <c r="EZ8" s="227">
        <f t="shared" si="36"/>
        <v>144.1</v>
      </c>
      <c r="FA8" s="227">
        <f t="shared" si="37"/>
        <v>147.1</v>
      </c>
      <c r="FB8" s="227">
        <f t="shared" si="38"/>
        <v>147.1</v>
      </c>
      <c r="FC8" s="227">
        <f t="shared" si="39"/>
        <v>196.89999999999998</v>
      </c>
      <c r="FD8" s="227">
        <f t="shared" si="40"/>
        <v>196.89999999999998</v>
      </c>
    </row>
    <row r="9" spans="1:160" s="41" customFormat="1" ht="13.5" thickBot="1" x14ac:dyDescent="0.25">
      <c r="A9" s="131"/>
      <c r="B9" s="34">
        <v>4</v>
      </c>
      <c r="C9" s="10">
        <v>4</v>
      </c>
      <c r="D9" s="37" t="s">
        <v>94</v>
      </c>
      <c r="E9" s="37" t="s">
        <v>95</v>
      </c>
      <c r="F9" s="37"/>
      <c r="G9" s="43">
        <v>0.29444444444444401</v>
      </c>
      <c r="H9" s="47">
        <v>0.29444444444444445</v>
      </c>
      <c r="I9" s="58" t="str">
        <f t="shared" si="41"/>
        <v/>
      </c>
      <c r="J9" s="52">
        <f t="shared" si="42"/>
        <v>0</v>
      </c>
      <c r="K9" s="43">
        <v>0.37777777777777799</v>
      </c>
      <c r="L9" s="47">
        <v>0.37777777777777799</v>
      </c>
      <c r="M9" s="42" t="str">
        <f t="shared" si="89"/>
        <v/>
      </c>
      <c r="N9" s="38">
        <f t="shared" si="90"/>
        <v>0</v>
      </c>
      <c r="O9" s="73">
        <v>0.41944444444444445</v>
      </c>
      <c r="P9" s="42" t="str">
        <f t="shared" si="43"/>
        <v/>
      </c>
      <c r="Q9" s="38">
        <f t="shared" si="44"/>
        <v>0</v>
      </c>
      <c r="R9" s="43">
        <v>0.42152777777777778</v>
      </c>
      <c r="S9" s="47">
        <v>0.42152777777777778</v>
      </c>
      <c r="T9" s="70">
        <v>41.8</v>
      </c>
      <c r="U9" s="71">
        <f t="shared" si="45"/>
        <v>41.8</v>
      </c>
      <c r="V9" s="72"/>
      <c r="W9" s="115">
        <f t="shared" si="46"/>
        <v>0.44027777777777777</v>
      </c>
      <c r="X9" s="42" t="str">
        <f t="shared" si="47"/>
        <v/>
      </c>
      <c r="Y9" s="38">
        <f t="shared" si="48"/>
        <v>0</v>
      </c>
      <c r="Z9" s="49">
        <v>0.47500000000000003</v>
      </c>
      <c r="AA9" s="42" t="str">
        <f t="shared" si="49"/>
        <v/>
      </c>
      <c r="AB9" s="38">
        <f t="shared" si="50"/>
        <v>0</v>
      </c>
      <c r="AC9" s="53">
        <v>0.4770833333333333</v>
      </c>
      <c r="AD9" s="61"/>
      <c r="AE9" s="55">
        <v>0.48118055555555556</v>
      </c>
      <c r="AF9" s="35">
        <f t="shared" si="51"/>
        <v>4.0972222222222521E-3</v>
      </c>
      <c r="AG9" s="35">
        <f t="shared" si="52"/>
        <v>2.4305555555558531E-4</v>
      </c>
      <c r="AH9" s="44" t="str">
        <f t="shared" si="53"/>
        <v>+</v>
      </c>
      <c r="AI9" s="45">
        <f t="shared" si="54"/>
        <v>21</v>
      </c>
      <c r="AJ9" s="115">
        <f t="shared" si="55"/>
        <v>0.49791666666666662</v>
      </c>
      <c r="AK9" s="42" t="str">
        <f t="shared" si="56"/>
        <v/>
      </c>
      <c r="AL9" s="38">
        <f t="shared" si="57"/>
        <v>0</v>
      </c>
      <c r="AM9" s="73">
        <v>0.5083333333333333</v>
      </c>
      <c r="AN9" s="42" t="str">
        <f t="shared" si="58"/>
        <v/>
      </c>
      <c r="AO9" s="38">
        <f t="shared" si="59"/>
        <v>0</v>
      </c>
      <c r="AP9" s="53">
        <v>0.51041666666666663</v>
      </c>
      <c r="AQ9" s="61"/>
      <c r="AR9" s="55">
        <v>0.51736111111111105</v>
      </c>
      <c r="AS9" s="35">
        <f t="shared" si="60"/>
        <v>6.9444444444444198E-3</v>
      </c>
      <c r="AT9" s="35">
        <f t="shared" si="61"/>
        <v>1.8518518518516065E-4</v>
      </c>
      <c r="AU9" s="44" t="str">
        <f t="shared" si="62"/>
        <v>+</v>
      </c>
      <c r="AV9" s="45">
        <f t="shared" si="63"/>
        <v>16</v>
      </c>
      <c r="AW9" s="49">
        <v>0.53819444444444442</v>
      </c>
      <c r="AX9" s="42" t="str">
        <f t="shared" si="64"/>
        <v/>
      </c>
      <c r="AY9" s="38">
        <f t="shared" si="65"/>
        <v>0</v>
      </c>
      <c r="AZ9" s="49">
        <v>0.54027777777777797</v>
      </c>
      <c r="BA9" s="61"/>
      <c r="BB9" s="55">
        <v>0.5449074074074074</v>
      </c>
      <c r="BC9" s="35">
        <f t="shared" si="66"/>
        <v>4.6296296296294281E-3</v>
      </c>
      <c r="BD9" s="35">
        <f t="shared" si="67"/>
        <v>3.7037037037057196E-4</v>
      </c>
      <c r="BE9" s="44" t="str">
        <f t="shared" si="68"/>
        <v>-</v>
      </c>
      <c r="BF9" s="45">
        <f t="shared" si="69"/>
        <v>32</v>
      </c>
      <c r="BG9" s="308">
        <f t="shared" si="70"/>
        <v>0.58541666666666681</v>
      </c>
      <c r="BH9" s="42" t="str">
        <f t="shared" si="71"/>
        <v/>
      </c>
      <c r="BI9" s="38">
        <f t="shared" si="72"/>
        <v>0</v>
      </c>
      <c r="BJ9" s="43">
        <v>0.5854166666666667</v>
      </c>
      <c r="BK9" s="47">
        <v>0.58680555555555558</v>
      </c>
      <c r="BL9" s="70">
        <v>26.7</v>
      </c>
      <c r="BM9" s="71">
        <f t="shared" si="73"/>
        <v>26.7</v>
      </c>
      <c r="BN9" s="72"/>
      <c r="BO9" s="117" t="s">
        <v>226</v>
      </c>
      <c r="BP9" s="121"/>
      <c r="BQ9" s="124" t="s">
        <v>225</v>
      </c>
      <c r="BR9" s="125"/>
      <c r="BS9" s="49">
        <v>0.66180555555555554</v>
      </c>
      <c r="BT9" s="42" t="str">
        <f t="shared" si="74"/>
        <v/>
      </c>
      <c r="BU9" s="38">
        <f t="shared" si="75"/>
        <v>0</v>
      </c>
      <c r="BV9" s="49">
        <v>0.66388888888888897</v>
      </c>
      <c r="BW9" s="61"/>
      <c r="BX9" s="55">
        <v>0.66641203703703711</v>
      </c>
      <c r="BY9" s="35">
        <f t="shared" si="76"/>
        <v>2.5231481481481355E-3</v>
      </c>
      <c r="BZ9" s="35">
        <f t="shared" si="77"/>
        <v>6.9444444444431881E-5</v>
      </c>
      <c r="CA9" s="44" t="str">
        <f t="shared" si="78"/>
        <v>+</v>
      </c>
      <c r="CB9" s="45">
        <f t="shared" si="79"/>
        <v>6</v>
      </c>
      <c r="CC9" s="85">
        <v>0.66736111111111107</v>
      </c>
      <c r="CD9" s="86"/>
      <c r="CE9" s="87">
        <f t="shared" si="80"/>
        <v>60</v>
      </c>
      <c r="CF9" s="88"/>
      <c r="CG9" s="85">
        <v>0.67569444444444438</v>
      </c>
      <c r="CH9" s="86"/>
      <c r="CI9" s="87">
        <f t="shared" si="81"/>
        <v>0</v>
      </c>
      <c r="CJ9" s="88"/>
      <c r="CK9" s="43">
        <v>0.71666666666666667</v>
      </c>
      <c r="CL9" s="47">
        <v>0.71736111111111101</v>
      </c>
      <c r="CM9" s="70">
        <v>51.9</v>
      </c>
      <c r="CN9" s="71">
        <f t="shared" si="82"/>
        <v>51.9</v>
      </c>
      <c r="CO9" s="72"/>
      <c r="CP9" s="91">
        <v>0.71875</v>
      </c>
      <c r="CQ9" s="95">
        <v>5.5555555555555601E-2</v>
      </c>
      <c r="CR9" s="42" t="str">
        <f t="shared" si="83"/>
        <v/>
      </c>
      <c r="CS9" s="38">
        <f t="shared" si="84"/>
        <v>0</v>
      </c>
      <c r="CT9" s="64"/>
      <c r="CU9" s="39">
        <f t="shared" si="91"/>
        <v>195.39999999999998</v>
      </c>
      <c r="CV9" s="46">
        <f t="shared" si="92"/>
        <v>60</v>
      </c>
      <c r="CW9" s="40"/>
      <c r="CX9" s="63">
        <f t="shared" si="93"/>
        <v>255.39999999999998</v>
      </c>
      <c r="CY9" s="43"/>
      <c r="CZ9" s="101" t="s">
        <v>189</v>
      </c>
      <c r="DA9" s="129" t="s">
        <v>177</v>
      </c>
      <c r="DB9" s="129">
        <v>140</v>
      </c>
      <c r="DC9" s="104" t="s">
        <v>180</v>
      </c>
      <c r="DD9" s="77"/>
      <c r="DE9" s="56"/>
      <c r="DF9" s="36"/>
      <c r="DI9" s="41">
        <f t="shared" si="85"/>
        <v>1.0900000000000001</v>
      </c>
      <c r="DJ9" s="41" t="s">
        <v>196</v>
      </c>
      <c r="DK9" s="153">
        <f t="shared" si="86"/>
        <v>131.23600000000002</v>
      </c>
      <c r="DL9" s="41">
        <f t="shared" si="87"/>
        <v>131.23600000000002</v>
      </c>
      <c r="DM9" s="41">
        <f t="shared" si="88"/>
        <v>9999</v>
      </c>
      <c r="DP9" s="41">
        <f t="shared" si="1"/>
        <v>4</v>
      </c>
      <c r="DQ9" s="227">
        <f t="shared" si="2"/>
        <v>0</v>
      </c>
      <c r="DR9" s="227">
        <f t="shared" si="3"/>
        <v>0</v>
      </c>
      <c r="DS9" s="228">
        <f t="shared" si="4"/>
        <v>41.8</v>
      </c>
      <c r="DT9" s="227">
        <f t="shared" si="5"/>
        <v>0</v>
      </c>
      <c r="DU9" s="227">
        <f t="shared" si="6"/>
        <v>0</v>
      </c>
      <c r="DV9" s="227">
        <f t="shared" si="7"/>
        <v>21</v>
      </c>
      <c r="DW9" s="227">
        <f t="shared" si="8"/>
        <v>0</v>
      </c>
      <c r="DX9" s="227">
        <f t="shared" si="9"/>
        <v>0</v>
      </c>
      <c r="DY9" s="227">
        <f t="shared" si="10"/>
        <v>16</v>
      </c>
      <c r="DZ9" s="227">
        <f t="shared" si="11"/>
        <v>0</v>
      </c>
      <c r="EA9" s="227">
        <f t="shared" si="12"/>
        <v>32</v>
      </c>
      <c r="EB9" s="227">
        <f t="shared" si="13"/>
        <v>0</v>
      </c>
      <c r="EC9" s="228">
        <f t="shared" si="14"/>
        <v>26.7</v>
      </c>
      <c r="ED9" s="227">
        <f t="shared" si="15"/>
        <v>0</v>
      </c>
      <c r="EE9" s="227">
        <f t="shared" si="16"/>
        <v>0</v>
      </c>
      <c r="EF9" s="227">
        <f t="shared" si="17"/>
        <v>6</v>
      </c>
      <c r="EG9" s="227">
        <f t="shared" si="18"/>
        <v>60</v>
      </c>
      <c r="EH9" s="228">
        <f t="shared" si="19"/>
        <v>51.9</v>
      </c>
      <c r="EI9" s="227">
        <f t="shared" si="20"/>
        <v>0</v>
      </c>
      <c r="EK9" s="41">
        <f t="shared" si="21"/>
        <v>4</v>
      </c>
      <c r="EL9" s="227">
        <f t="shared" si="22"/>
        <v>0</v>
      </c>
      <c r="EM9" s="227">
        <f t="shared" si="23"/>
        <v>0</v>
      </c>
      <c r="EN9" s="227">
        <f t="shared" si="24"/>
        <v>41.8</v>
      </c>
      <c r="EO9" s="227">
        <f t="shared" si="25"/>
        <v>41.8</v>
      </c>
      <c r="EP9" s="227">
        <f t="shared" si="26"/>
        <v>41.8</v>
      </c>
      <c r="EQ9" s="227">
        <f t="shared" si="27"/>
        <v>62.8</v>
      </c>
      <c r="ER9" s="227">
        <f t="shared" si="28"/>
        <v>62.8</v>
      </c>
      <c r="ES9" s="227">
        <f t="shared" si="29"/>
        <v>62.8</v>
      </c>
      <c r="ET9" s="227">
        <f t="shared" si="30"/>
        <v>78.8</v>
      </c>
      <c r="EU9" s="227">
        <f t="shared" si="31"/>
        <v>78.8</v>
      </c>
      <c r="EV9" s="227">
        <f t="shared" si="32"/>
        <v>110.8</v>
      </c>
      <c r="EW9" s="227">
        <f t="shared" si="33"/>
        <v>110.8</v>
      </c>
      <c r="EX9" s="227">
        <f t="shared" si="34"/>
        <v>137.5</v>
      </c>
      <c r="EY9" s="227">
        <f t="shared" si="35"/>
        <v>137.5</v>
      </c>
      <c r="EZ9" s="227">
        <f t="shared" si="36"/>
        <v>137.5</v>
      </c>
      <c r="FA9" s="227">
        <f t="shared" si="37"/>
        <v>143.5</v>
      </c>
      <c r="FB9" s="227">
        <f t="shared" si="38"/>
        <v>203.5</v>
      </c>
      <c r="FC9" s="227">
        <f t="shared" si="39"/>
        <v>255.4</v>
      </c>
      <c r="FD9" s="227">
        <f t="shared" si="40"/>
        <v>255.4</v>
      </c>
    </row>
    <row r="10" spans="1:160" s="41" customFormat="1" ht="13.5" thickBot="1" x14ac:dyDescent="0.25">
      <c r="A10" s="131"/>
      <c r="B10" s="34">
        <v>5</v>
      </c>
      <c r="C10" s="10">
        <v>5</v>
      </c>
      <c r="D10" s="37" t="s">
        <v>203</v>
      </c>
      <c r="E10" s="37" t="s">
        <v>31</v>
      </c>
      <c r="F10" s="37"/>
      <c r="G10" s="43">
        <v>0.29513888888888901</v>
      </c>
      <c r="H10" s="47">
        <v>0.2951388888888889</v>
      </c>
      <c r="I10" s="58" t="str">
        <f t="shared" si="41"/>
        <v/>
      </c>
      <c r="J10" s="52">
        <f t="shared" si="42"/>
        <v>0</v>
      </c>
      <c r="K10" s="43">
        <v>0.37847222222222199</v>
      </c>
      <c r="L10" s="47">
        <v>0.37847222222222199</v>
      </c>
      <c r="M10" s="42" t="str">
        <f t="shared" si="89"/>
        <v/>
      </c>
      <c r="N10" s="38">
        <f t="shared" si="90"/>
        <v>0</v>
      </c>
      <c r="O10" s="73">
        <v>0.4201388888888889</v>
      </c>
      <c r="P10" s="42" t="str">
        <f t="shared" si="43"/>
        <v/>
      </c>
      <c r="Q10" s="38">
        <f t="shared" si="44"/>
        <v>0</v>
      </c>
      <c r="R10" s="43">
        <v>0.42222222222222222</v>
      </c>
      <c r="S10" s="47">
        <v>0.42222222222222222</v>
      </c>
      <c r="T10" s="70">
        <v>36.799999999999997</v>
      </c>
      <c r="U10" s="71">
        <f t="shared" si="45"/>
        <v>36.799999999999997</v>
      </c>
      <c r="V10" s="72"/>
      <c r="W10" s="115">
        <f t="shared" si="46"/>
        <v>0.44097222222222221</v>
      </c>
      <c r="X10" s="42" t="str">
        <f t="shared" si="47"/>
        <v/>
      </c>
      <c r="Y10" s="38">
        <f t="shared" si="48"/>
        <v>0</v>
      </c>
      <c r="Z10" s="49">
        <v>0.47569444444444442</v>
      </c>
      <c r="AA10" s="42" t="str">
        <f t="shared" si="49"/>
        <v/>
      </c>
      <c r="AB10" s="38">
        <f t="shared" si="50"/>
        <v>0</v>
      </c>
      <c r="AC10" s="53">
        <v>0.4777777777777778</v>
      </c>
      <c r="AD10" s="61"/>
      <c r="AE10" s="55">
        <v>0.48182870370370368</v>
      </c>
      <c r="AF10" s="35">
        <f t="shared" si="51"/>
        <v>4.0509259259258745E-3</v>
      </c>
      <c r="AG10" s="35">
        <f t="shared" si="52"/>
        <v>1.9675925925920776E-4</v>
      </c>
      <c r="AH10" s="44" t="str">
        <f t="shared" si="53"/>
        <v>+</v>
      </c>
      <c r="AI10" s="45">
        <f t="shared" si="54"/>
        <v>17</v>
      </c>
      <c r="AJ10" s="115">
        <f t="shared" si="55"/>
        <v>0.49861111111111112</v>
      </c>
      <c r="AK10" s="42" t="str">
        <f t="shared" si="56"/>
        <v/>
      </c>
      <c r="AL10" s="38">
        <f t="shared" si="57"/>
        <v>0</v>
      </c>
      <c r="AM10" s="73">
        <v>0.50902777777777775</v>
      </c>
      <c r="AN10" s="42" t="str">
        <f t="shared" si="58"/>
        <v/>
      </c>
      <c r="AO10" s="38">
        <f t="shared" si="59"/>
        <v>0</v>
      </c>
      <c r="AP10" s="53">
        <v>0.51111111111111118</v>
      </c>
      <c r="AQ10" s="61"/>
      <c r="AR10" s="55">
        <v>0.51785879629629628</v>
      </c>
      <c r="AS10" s="35">
        <f t="shared" si="60"/>
        <v>6.7476851851850927E-3</v>
      </c>
      <c r="AT10" s="35">
        <f t="shared" si="61"/>
        <v>1.1574074074166378E-5</v>
      </c>
      <c r="AU10" s="44" t="str">
        <f t="shared" si="62"/>
        <v>-</v>
      </c>
      <c r="AV10" s="45">
        <f t="shared" si="63"/>
        <v>1</v>
      </c>
      <c r="AW10" s="49">
        <v>0.53888888888888886</v>
      </c>
      <c r="AX10" s="42" t="str">
        <f t="shared" si="64"/>
        <v/>
      </c>
      <c r="AY10" s="38">
        <f t="shared" si="65"/>
        <v>0</v>
      </c>
      <c r="AZ10" s="49">
        <v>0.54097222222222197</v>
      </c>
      <c r="BA10" s="61"/>
      <c r="BB10" s="55">
        <v>0.54604166666666665</v>
      </c>
      <c r="BC10" s="35">
        <f t="shared" si="66"/>
        <v>5.0694444444446818E-3</v>
      </c>
      <c r="BD10" s="35">
        <f t="shared" si="67"/>
        <v>6.9444444444681681E-5</v>
      </c>
      <c r="BE10" s="44" t="str">
        <f t="shared" si="68"/>
        <v>+</v>
      </c>
      <c r="BF10" s="45">
        <f t="shared" si="69"/>
        <v>6</v>
      </c>
      <c r="BG10" s="308">
        <f t="shared" si="70"/>
        <v>0.58611111111111081</v>
      </c>
      <c r="BH10" s="42" t="str">
        <f t="shared" si="71"/>
        <v/>
      </c>
      <c r="BI10" s="38">
        <f t="shared" si="72"/>
        <v>0</v>
      </c>
      <c r="BJ10" s="43">
        <v>0.58611111111111114</v>
      </c>
      <c r="BK10" s="47">
        <v>0.58750000000000002</v>
      </c>
      <c r="BL10" s="70">
        <v>26.1</v>
      </c>
      <c r="BM10" s="71">
        <f t="shared" si="73"/>
        <v>26.1</v>
      </c>
      <c r="BN10" s="72"/>
      <c r="BO10" s="117" t="s">
        <v>226</v>
      </c>
      <c r="BP10" s="121"/>
      <c r="BQ10" s="124" t="s">
        <v>225</v>
      </c>
      <c r="BR10" s="125"/>
      <c r="BS10" s="49">
        <v>0.66249999999999998</v>
      </c>
      <c r="BT10" s="42" t="str">
        <f t="shared" si="74"/>
        <v/>
      </c>
      <c r="BU10" s="38">
        <f t="shared" si="75"/>
        <v>0</v>
      </c>
      <c r="BV10" s="49">
        <v>0.66458333333333297</v>
      </c>
      <c r="BW10" s="61"/>
      <c r="BX10" s="55">
        <v>0.66703703703703709</v>
      </c>
      <c r="BY10" s="35">
        <f t="shared" si="76"/>
        <v>2.4537037037041243E-3</v>
      </c>
      <c r="BZ10" s="35">
        <f t="shared" si="77"/>
        <v>4.2067044292437572E-16</v>
      </c>
      <c r="CA10" s="44" t="str">
        <f t="shared" si="78"/>
        <v/>
      </c>
      <c r="CB10" s="45">
        <f t="shared" si="79"/>
        <v>0</v>
      </c>
      <c r="CC10" s="85">
        <v>0.66805555555555562</v>
      </c>
      <c r="CD10" s="86"/>
      <c r="CE10" s="87">
        <f t="shared" si="80"/>
        <v>60</v>
      </c>
      <c r="CF10" s="88"/>
      <c r="CG10" s="85">
        <v>0.67638888888888893</v>
      </c>
      <c r="CH10" s="86"/>
      <c r="CI10" s="87">
        <f t="shared" si="81"/>
        <v>0</v>
      </c>
      <c r="CJ10" s="88"/>
      <c r="CK10" s="43">
        <v>0.71944444444444444</v>
      </c>
      <c r="CL10" s="47">
        <v>0.71944444444444444</v>
      </c>
      <c r="CM10" s="70">
        <v>46.2</v>
      </c>
      <c r="CN10" s="71">
        <f t="shared" si="82"/>
        <v>46.2</v>
      </c>
      <c r="CO10" s="72"/>
      <c r="CP10" s="91">
        <v>0.72152777777777777</v>
      </c>
      <c r="CQ10" s="95">
        <v>5.5555555555555601E-2</v>
      </c>
      <c r="CR10" s="42" t="str">
        <f t="shared" si="83"/>
        <v/>
      </c>
      <c r="CS10" s="38">
        <f t="shared" si="84"/>
        <v>0</v>
      </c>
      <c r="CT10" s="64"/>
      <c r="CU10" s="39">
        <f t="shared" si="91"/>
        <v>133.10000000000002</v>
      </c>
      <c r="CV10" s="46">
        <f t="shared" si="92"/>
        <v>60</v>
      </c>
      <c r="CW10" s="40"/>
      <c r="CX10" s="63">
        <f t="shared" si="93"/>
        <v>193.10000000000002</v>
      </c>
      <c r="CY10" s="43"/>
      <c r="CZ10" s="101" t="s">
        <v>191</v>
      </c>
      <c r="DA10" s="129" t="s">
        <v>176</v>
      </c>
      <c r="DB10" s="129">
        <v>230</v>
      </c>
      <c r="DC10" s="104" t="s">
        <v>182</v>
      </c>
      <c r="DD10" s="77"/>
      <c r="DE10" s="56"/>
      <c r="DF10" s="36"/>
      <c r="DI10" s="41">
        <f t="shared" si="85"/>
        <v>1.1499999999999999</v>
      </c>
      <c r="DJ10" s="41" t="s">
        <v>196</v>
      </c>
      <c r="DK10" s="153">
        <f t="shared" si="86"/>
        <v>125.46499999999999</v>
      </c>
      <c r="DL10" s="41">
        <f t="shared" si="87"/>
        <v>125.46499999999999</v>
      </c>
      <c r="DM10" s="41">
        <f t="shared" si="88"/>
        <v>9999</v>
      </c>
      <c r="DP10" s="41">
        <f t="shared" si="1"/>
        <v>5</v>
      </c>
      <c r="DQ10" s="227">
        <f t="shared" si="2"/>
        <v>0</v>
      </c>
      <c r="DR10" s="227">
        <f t="shared" si="3"/>
        <v>0</v>
      </c>
      <c r="DS10" s="228">
        <f t="shared" si="4"/>
        <v>36.799999999999997</v>
      </c>
      <c r="DT10" s="227">
        <f t="shared" si="5"/>
        <v>0</v>
      </c>
      <c r="DU10" s="227">
        <f t="shared" si="6"/>
        <v>0</v>
      </c>
      <c r="DV10" s="227">
        <f t="shared" si="7"/>
        <v>17</v>
      </c>
      <c r="DW10" s="227">
        <f t="shared" si="8"/>
        <v>0</v>
      </c>
      <c r="DX10" s="227">
        <f t="shared" si="9"/>
        <v>0</v>
      </c>
      <c r="DY10" s="227">
        <f t="shared" si="10"/>
        <v>1</v>
      </c>
      <c r="DZ10" s="227">
        <f t="shared" si="11"/>
        <v>0</v>
      </c>
      <c r="EA10" s="227">
        <f t="shared" si="12"/>
        <v>6</v>
      </c>
      <c r="EB10" s="227">
        <f t="shared" si="13"/>
        <v>0</v>
      </c>
      <c r="EC10" s="228">
        <f t="shared" si="14"/>
        <v>26.1</v>
      </c>
      <c r="ED10" s="227">
        <f t="shared" si="15"/>
        <v>0</v>
      </c>
      <c r="EE10" s="227">
        <f t="shared" si="16"/>
        <v>0</v>
      </c>
      <c r="EF10" s="227">
        <f t="shared" si="17"/>
        <v>0</v>
      </c>
      <c r="EG10" s="227">
        <f t="shared" si="18"/>
        <v>60</v>
      </c>
      <c r="EH10" s="228">
        <f t="shared" si="19"/>
        <v>46.2</v>
      </c>
      <c r="EI10" s="227">
        <f t="shared" si="20"/>
        <v>0</v>
      </c>
      <c r="EK10" s="41">
        <f t="shared" si="21"/>
        <v>5</v>
      </c>
      <c r="EL10" s="227">
        <f t="shared" si="22"/>
        <v>0</v>
      </c>
      <c r="EM10" s="227">
        <f t="shared" si="23"/>
        <v>0</v>
      </c>
      <c r="EN10" s="227">
        <f t="shared" si="24"/>
        <v>36.799999999999997</v>
      </c>
      <c r="EO10" s="227">
        <f t="shared" si="25"/>
        <v>36.799999999999997</v>
      </c>
      <c r="EP10" s="227">
        <f t="shared" si="26"/>
        <v>36.799999999999997</v>
      </c>
      <c r="EQ10" s="227">
        <f t="shared" si="27"/>
        <v>53.8</v>
      </c>
      <c r="ER10" s="227">
        <f t="shared" si="28"/>
        <v>53.8</v>
      </c>
      <c r="ES10" s="227">
        <f t="shared" si="29"/>
        <v>53.8</v>
      </c>
      <c r="ET10" s="227">
        <f t="shared" si="30"/>
        <v>54.8</v>
      </c>
      <c r="EU10" s="227">
        <f t="shared" si="31"/>
        <v>54.8</v>
      </c>
      <c r="EV10" s="227">
        <f t="shared" si="32"/>
        <v>60.8</v>
      </c>
      <c r="EW10" s="227">
        <f t="shared" si="33"/>
        <v>60.8</v>
      </c>
      <c r="EX10" s="227">
        <f t="shared" si="34"/>
        <v>86.9</v>
      </c>
      <c r="EY10" s="227">
        <f t="shared" si="35"/>
        <v>86.9</v>
      </c>
      <c r="EZ10" s="227">
        <f t="shared" si="36"/>
        <v>86.9</v>
      </c>
      <c r="FA10" s="227">
        <f t="shared" si="37"/>
        <v>86.9</v>
      </c>
      <c r="FB10" s="227">
        <f t="shared" si="38"/>
        <v>146.9</v>
      </c>
      <c r="FC10" s="227">
        <f t="shared" si="39"/>
        <v>193.10000000000002</v>
      </c>
      <c r="FD10" s="227">
        <f t="shared" si="40"/>
        <v>193.10000000000002</v>
      </c>
    </row>
    <row r="11" spans="1:160" s="41" customFormat="1" ht="13.5" thickBot="1" x14ac:dyDescent="0.25">
      <c r="A11" s="131"/>
      <c r="B11" s="34">
        <v>6</v>
      </c>
      <c r="C11" s="10">
        <v>6</v>
      </c>
      <c r="D11" s="37" t="s">
        <v>29</v>
      </c>
      <c r="E11" s="37" t="s">
        <v>54</v>
      </c>
      <c r="F11" s="37"/>
      <c r="G11" s="43">
        <v>0.295833333333333</v>
      </c>
      <c r="H11" s="47">
        <v>0.29583333333333334</v>
      </c>
      <c r="I11" s="58" t="str">
        <f t="shared" si="41"/>
        <v/>
      </c>
      <c r="J11" s="52">
        <f t="shared" si="42"/>
        <v>0</v>
      </c>
      <c r="K11" s="43">
        <v>0.37916666666666599</v>
      </c>
      <c r="L11" s="47">
        <v>0.37916666666666599</v>
      </c>
      <c r="M11" s="42" t="str">
        <f t="shared" si="89"/>
        <v/>
      </c>
      <c r="N11" s="38">
        <f t="shared" si="90"/>
        <v>0</v>
      </c>
      <c r="O11" s="73">
        <v>0.42083333333333334</v>
      </c>
      <c r="P11" s="42" t="str">
        <f t="shared" si="43"/>
        <v/>
      </c>
      <c r="Q11" s="38">
        <f t="shared" si="44"/>
        <v>0</v>
      </c>
      <c r="R11" s="43">
        <v>0.4236111111111111</v>
      </c>
      <c r="S11" s="47">
        <v>0.4236111111111111</v>
      </c>
      <c r="T11" s="70">
        <v>35.799999999999997</v>
      </c>
      <c r="U11" s="71">
        <f t="shared" si="45"/>
        <v>35.799999999999997</v>
      </c>
      <c r="V11" s="72"/>
      <c r="W11" s="115">
        <f t="shared" si="46"/>
        <v>0.44166666666666665</v>
      </c>
      <c r="X11" s="42" t="str">
        <f t="shared" si="47"/>
        <v/>
      </c>
      <c r="Y11" s="38">
        <f t="shared" si="48"/>
        <v>0</v>
      </c>
      <c r="Z11" s="49">
        <v>0.47638888888888892</v>
      </c>
      <c r="AA11" s="42" t="str">
        <f t="shared" si="49"/>
        <v/>
      </c>
      <c r="AB11" s="38">
        <f t="shared" si="50"/>
        <v>0</v>
      </c>
      <c r="AC11" s="53">
        <v>0.47847222222222219</v>
      </c>
      <c r="AD11" s="61"/>
      <c r="AE11" s="55">
        <v>0.48260416666666667</v>
      </c>
      <c r="AF11" s="35">
        <f t="shared" si="51"/>
        <v>4.1319444444444797E-3</v>
      </c>
      <c r="AG11" s="35">
        <f t="shared" si="52"/>
        <v>2.7777777777781296E-4</v>
      </c>
      <c r="AH11" s="44" t="str">
        <f t="shared" si="53"/>
        <v>+</v>
      </c>
      <c r="AI11" s="45">
        <f t="shared" si="54"/>
        <v>24</v>
      </c>
      <c r="AJ11" s="115">
        <f t="shared" si="55"/>
        <v>0.4993055555555555</v>
      </c>
      <c r="AK11" s="42" t="str">
        <f t="shared" si="56"/>
        <v/>
      </c>
      <c r="AL11" s="38">
        <f t="shared" si="57"/>
        <v>0</v>
      </c>
      <c r="AM11" s="73">
        <v>0.50972222222222219</v>
      </c>
      <c r="AN11" s="42" t="str">
        <f t="shared" si="58"/>
        <v/>
      </c>
      <c r="AO11" s="38">
        <f t="shared" si="59"/>
        <v>0</v>
      </c>
      <c r="AP11" s="53">
        <v>0.51180555555555551</v>
      </c>
      <c r="AQ11" s="61"/>
      <c r="AR11" s="55">
        <v>0.5184375</v>
      </c>
      <c r="AS11" s="35">
        <f t="shared" si="60"/>
        <v>6.6319444444444819E-3</v>
      </c>
      <c r="AT11" s="35">
        <f t="shared" si="61"/>
        <v>1.2731481481477718E-4</v>
      </c>
      <c r="AU11" s="44" t="str">
        <f t="shared" si="62"/>
        <v>-</v>
      </c>
      <c r="AV11" s="45">
        <f t="shared" si="63"/>
        <v>11</v>
      </c>
      <c r="AW11" s="49">
        <v>0.5395833333333333</v>
      </c>
      <c r="AX11" s="42" t="str">
        <f t="shared" si="64"/>
        <v/>
      </c>
      <c r="AY11" s="38">
        <f t="shared" si="65"/>
        <v>0</v>
      </c>
      <c r="AZ11" s="49">
        <v>0.54166666666666696</v>
      </c>
      <c r="BA11" s="61"/>
      <c r="BB11" s="55">
        <v>0.54634259259259255</v>
      </c>
      <c r="BC11" s="35">
        <f t="shared" si="66"/>
        <v>4.6759259259255836E-3</v>
      </c>
      <c r="BD11" s="35">
        <f t="shared" si="67"/>
        <v>3.2407407407441646E-4</v>
      </c>
      <c r="BE11" s="44" t="str">
        <f t="shared" si="68"/>
        <v>-</v>
      </c>
      <c r="BF11" s="45">
        <f t="shared" si="69"/>
        <v>28</v>
      </c>
      <c r="BG11" s="308">
        <f t="shared" si="70"/>
        <v>0.5868055555555558</v>
      </c>
      <c r="BH11" s="42" t="str">
        <f t="shared" si="71"/>
        <v/>
      </c>
      <c r="BI11" s="38">
        <f t="shared" si="72"/>
        <v>0</v>
      </c>
      <c r="BJ11" s="43">
        <v>0.58750000000000002</v>
      </c>
      <c r="BK11" s="47">
        <v>0.58819444444444446</v>
      </c>
      <c r="BL11" s="70">
        <v>27.2</v>
      </c>
      <c r="BM11" s="71">
        <f t="shared" si="73"/>
        <v>27.2</v>
      </c>
      <c r="BN11" s="72"/>
      <c r="BO11" s="117" t="s">
        <v>226</v>
      </c>
      <c r="BP11" s="121"/>
      <c r="BQ11" s="124" t="s">
        <v>225</v>
      </c>
      <c r="BR11" s="125"/>
      <c r="BS11" s="49">
        <v>0.66319444444444442</v>
      </c>
      <c r="BT11" s="42" t="str">
        <f t="shared" si="74"/>
        <v/>
      </c>
      <c r="BU11" s="38">
        <f t="shared" si="75"/>
        <v>0</v>
      </c>
      <c r="BV11" s="49">
        <v>0.66527777777777797</v>
      </c>
      <c r="BW11" s="61"/>
      <c r="BX11" s="55">
        <v>0.66781250000000003</v>
      </c>
      <c r="BY11" s="35">
        <f t="shared" si="76"/>
        <v>2.5347222222220633E-3</v>
      </c>
      <c r="BZ11" s="35">
        <f t="shared" si="77"/>
        <v>8.1018518518359735E-5</v>
      </c>
      <c r="CA11" s="44" t="str">
        <f t="shared" si="78"/>
        <v>+</v>
      </c>
      <c r="CB11" s="45">
        <f t="shared" si="79"/>
        <v>7</v>
      </c>
      <c r="CC11" s="85">
        <v>0.66875000000000007</v>
      </c>
      <c r="CD11" s="86"/>
      <c r="CE11" s="87">
        <f t="shared" si="80"/>
        <v>60</v>
      </c>
      <c r="CF11" s="88"/>
      <c r="CG11" s="85">
        <v>0.6777777777777777</v>
      </c>
      <c r="CH11" s="86"/>
      <c r="CI11" s="87">
        <f t="shared" si="81"/>
        <v>0</v>
      </c>
      <c r="CJ11" s="88"/>
      <c r="CK11" s="43">
        <v>0.72152777777777777</v>
      </c>
      <c r="CL11" s="47">
        <v>0.72152777777777777</v>
      </c>
      <c r="CM11" s="70">
        <v>49.2</v>
      </c>
      <c r="CN11" s="71">
        <f t="shared" si="82"/>
        <v>49.2</v>
      </c>
      <c r="CO11" s="72"/>
      <c r="CP11" s="91">
        <v>0.72499999999999998</v>
      </c>
      <c r="CQ11" s="95">
        <v>5.5555555555555601E-2</v>
      </c>
      <c r="CR11" s="42" t="str">
        <f t="shared" si="83"/>
        <v/>
      </c>
      <c r="CS11" s="38">
        <f t="shared" si="84"/>
        <v>0</v>
      </c>
      <c r="CT11" s="64"/>
      <c r="CU11" s="39">
        <f t="shared" si="91"/>
        <v>182.2</v>
      </c>
      <c r="CV11" s="46">
        <f t="shared" si="92"/>
        <v>60</v>
      </c>
      <c r="CW11" s="40"/>
      <c r="CX11" s="63">
        <f t="shared" si="93"/>
        <v>242.2</v>
      </c>
      <c r="CY11" s="43"/>
      <c r="CZ11" s="101" t="s">
        <v>190</v>
      </c>
      <c r="DA11" s="129" t="s">
        <v>177</v>
      </c>
      <c r="DB11" s="129">
        <v>75</v>
      </c>
      <c r="DC11" s="104" t="s">
        <v>181</v>
      </c>
      <c r="DD11" s="77"/>
      <c r="DE11" s="56"/>
      <c r="DF11" s="36"/>
      <c r="DI11" s="41">
        <f t="shared" si="85"/>
        <v>1.06</v>
      </c>
      <c r="DJ11" s="41" t="s">
        <v>196</v>
      </c>
      <c r="DK11" s="153">
        <f t="shared" si="86"/>
        <v>118.932</v>
      </c>
      <c r="DL11" s="41">
        <f t="shared" si="87"/>
        <v>118.932</v>
      </c>
      <c r="DM11" s="41">
        <f t="shared" si="88"/>
        <v>9999</v>
      </c>
      <c r="DP11" s="41">
        <f t="shared" si="1"/>
        <v>6</v>
      </c>
      <c r="DQ11" s="227">
        <f t="shared" si="2"/>
        <v>0</v>
      </c>
      <c r="DR11" s="227">
        <f t="shared" si="3"/>
        <v>0</v>
      </c>
      <c r="DS11" s="228">
        <f t="shared" si="4"/>
        <v>35.799999999999997</v>
      </c>
      <c r="DT11" s="227">
        <f t="shared" si="5"/>
        <v>0</v>
      </c>
      <c r="DU11" s="227">
        <f t="shared" si="6"/>
        <v>0</v>
      </c>
      <c r="DV11" s="227">
        <f t="shared" si="7"/>
        <v>24</v>
      </c>
      <c r="DW11" s="227">
        <f t="shared" si="8"/>
        <v>0</v>
      </c>
      <c r="DX11" s="227">
        <f t="shared" si="9"/>
        <v>0</v>
      </c>
      <c r="DY11" s="227">
        <f t="shared" si="10"/>
        <v>11</v>
      </c>
      <c r="DZ11" s="227">
        <f t="shared" si="11"/>
        <v>0</v>
      </c>
      <c r="EA11" s="227">
        <f t="shared" si="12"/>
        <v>28</v>
      </c>
      <c r="EB11" s="227">
        <f t="shared" si="13"/>
        <v>0</v>
      </c>
      <c r="EC11" s="228">
        <f t="shared" si="14"/>
        <v>27.2</v>
      </c>
      <c r="ED11" s="227">
        <f t="shared" si="15"/>
        <v>0</v>
      </c>
      <c r="EE11" s="227">
        <f t="shared" si="16"/>
        <v>0</v>
      </c>
      <c r="EF11" s="227">
        <f t="shared" si="17"/>
        <v>7</v>
      </c>
      <c r="EG11" s="227">
        <f t="shared" si="18"/>
        <v>60</v>
      </c>
      <c r="EH11" s="228">
        <f t="shared" si="19"/>
        <v>49.2</v>
      </c>
      <c r="EI11" s="227">
        <f t="shared" si="20"/>
        <v>0</v>
      </c>
      <c r="EK11" s="41">
        <f t="shared" si="21"/>
        <v>6</v>
      </c>
      <c r="EL11" s="227">
        <f t="shared" si="22"/>
        <v>0</v>
      </c>
      <c r="EM11" s="227">
        <f t="shared" si="23"/>
        <v>0</v>
      </c>
      <c r="EN11" s="227">
        <f t="shared" si="24"/>
        <v>35.799999999999997</v>
      </c>
      <c r="EO11" s="227">
        <f t="shared" si="25"/>
        <v>35.799999999999997</v>
      </c>
      <c r="EP11" s="227">
        <f t="shared" si="26"/>
        <v>35.799999999999997</v>
      </c>
      <c r="EQ11" s="227">
        <f t="shared" si="27"/>
        <v>59.8</v>
      </c>
      <c r="ER11" s="227">
        <f t="shared" si="28"/>
        <v>59.8</v>
      </c>
      <c r="ES11" s="227">
        <f t="shared" si="29"/>
        <v>59.8</v>
      </c>
      <c r="ET11" s="227">
        <f t="shared" si="30"/>
        <v>70.8</v>
      </c>
      <c r="EU11" s="227">
        <f t="shared" si="31"/>
        <v>70.8</v>
      </c>
      <c r="EV11" s="227">
        <f t="shared" si="32"/>
        <v>98.8</v>
      </c>
      <c r="EW11" s="227">
        <f t="shared" si="33"/>
        <v>98.8</v>
      </c>
      <c r="EX11" s="227">
        <f t="shared" si="34"/>
        <v>126</v>
      </c>
      <c r="EY11" s="227">
        <f t="shared" si="35"/>
        <v>126</v>
      </c>
      <c r="EZ11" s="227">
        <f t="shared" si="36"/>
        <v>126</v>
      </c>
      <c r="FA11" s="227">
        <f t="shared" si="37"/>
        <v>133</v>
      </c>
      <c r="FB11" s="227">
        <f t="shared" si="38"/>
        <v>193</v>
      </c>
      <c r="FC11" s="227">
        <f t="shared" si="39"/>
        <v>242.2</v>
      </c>
      <c r="FD11" s="227">
        <f t="shared" si="40"/>
        <v>242.2</v>
      </c>
    </row>
    <row r="12" spans="1:160" s="41" customFormat="1" ht="13.5" thickBot="1" x14ac:dyDescent="0.25">
      <c r="A12" s="132"/>
      <c r="B12" s="34">
        <v>7</v>
      </c>
      <c r="C12" s="10">
        <v>7</v>
      </c>
      <c r="D12" s="37" t="s">
        <v>34</v>
      </c>
      <c r="E12" s="37" t="s">
        <v>96</v>
      </c>
      <c r="F12" s="37"/>
      <c r="G12" s="43">
        <v>0.296527777777778</v>
      </c>
      <c r="H12" s="47">
        <v>0.29652777777777778</v>
      </c>
      <c r="I12" s="58" t="str">
        <f t="shared" si="41"/>
        <v/>
      </c>
      <c r="J12" s="52">
        <f t="shared" si="42"/>
        <v>0</v>
      </c>
      <c r="K12" s="43">
        <v>0.37986111111111098</v>
      </c>
      <c r="L12" s="47">
        <v>0.37986111111110998</v>
      </c>
      <c r="M12" s="42" t="str">
        <f t="shared" si="89"/>
        <v/>
      </c>
      <c r="N12" s="38">
        <f t="shared" si="90"/>
        <v>0</v>
      </c>
      <c r="O12" s="73">
        <v>0.42152777777777778</v>
      </c>
      <c r="P12" s="42" t="str">
        <f t="shared" si="43"/>
        <v/>
      </c>
      <c r="Q12" s="38">
        <f t="shared" si="44"/>
        <v>0</v>
      </c>
      <c r="R12" s="43">
        <v>0.42430555555555555</v>
      </c>
      <c r="S12" s="47">
        <v>0.42430555555555555</v>
      </c>
      <c r="T12" s="70">
        <v>38</v>
      </c>
      <c r="U12" s="71">
        <f t="shared" si="45"/>
        <v>38</v>
      </c>
      <c r="V12" s="72"/>
      <c r="W12" s="115">
        <f t="shared" si="46"/>
        <v>0.44236111111111109</v>
      </c>
      <c r="X12" s="42" t="str">
        <f t="shared" si="47"/>
        <v/>
      </c>
      <c r="Y12" s="38">
        <f t="shared" si="48"/>
        <v>0</v>
      </c>
      <c r="Z12" s="49">
        <v>0.4770833333333333</v>
      </c>
      <c r="AA12" s="42" t="str">
        <f t="shared" si="49"/>
        <v/>
      </c>
      <c r="AB12" s="38">
        <f t="shared" si="50"/>
        <v>0</v>
      </c>
      <c r="AC12" s="53">
        <v>0.47916666666666669</v>
      </c>
      <c r="AD12" s="61"/>
      <c r="AE12" s="55">
        <v>0.48293981481481479</v>
      </c>
      <c r="AF12" s="35">
        <f t="shared" si="51"/>
        <v>3.7731481481481088E-3</v>
      </c>
      <c r="AG12" s="35">
        <f t="shared" si="52"/>
        <v>8.1018518518557927E-5</v>
      </c>
      <c r="AH12" s="44" t="str">
        <f t="shared" si="53"/>
        <v>-</v>
      </c>
      <c r="AI12" s="45">
        <f t="shared" si="54"/>
        <v>7</v>
      </c>
      <c r="AJ12" s="115">
        <f t="shared" si="55"/>
        <v>0.5</v>
      </c>
      <c r="AK12" s="42" t="str">
        <f t="shared" si="56"/>
        <v/>
      </c>
      <c r="AL12" s="38">
        <f t="shared" si="57"/>
        <v>0</v>
      </c>
      <c r="AM12" s="73">
        <v>0.51041666666666663</v>
      </c>
      <c r="AN12" s="42" t="str">
        <f t="shared" si="58"/>
        <v/>
      </c>
      <c r="AO12" s="38">
        <f t="shared" si="59"/>
        <v>0</v>
      </c>
      <c r="AP12" s="53">
        <v>0.51250000000000007</v>
      </c>
      <c r="AQ12" s="61"/>
      <c r="AR12" s="55">
        <v>0.51922453703703708</v>
      </c>
      <c r="AS12" s="35">
        <f t="shared" si="60"/>
        <v>6.724537037037015E-3</v>
      </c>
      <c r="AT12" s="35">
        <f t="shared" si="61"/>
        <v>3.472222222224413E-5</v>
      </c>
      <c r="AU12" s="44" t="str">
        <f t="shared" si="62"/>
        <v>-</v>
      </c>
      <c r="AV12" s="45">
        <f t="shared" si="63"/>
        <v>3</v>
      </c>
      <c r="AW12" s="49">
        <v>0.54027777777777775</v>
      </c>
      <c r="AX12" s="42" t="str">
        <f t="shared" si="64"/>
        <v/>
      </c>
      <c r="AY12" s="38">
        <f t="shared" si="65"/>
        <v>0</v>
      </c>
      <c r="AZ12" s="49">
        <v>0.54236111111111096</v>
      </c>
      <c r="BA12" s="61"/>
      <c r="BB12" s="55">
        <v>0.54699074074074072</v>
      </c>
      <c r="BC12" s="35">
        <f t="shared" si="66"/>
        <v>4.6296296296297612E-3</v>
      </c>
      <c r="BD12" s="35">
        <f t="shared" si="67"/>
        <v>3.7037037037023889E-4</v>
      </c>
      <c r="BE12" s="44" t="str">
        <f t="shared" si="68"/>
        <v>-</v>
      </c>
      <c r="BF12" s="45">
        <f t="shared" si="69"/>
        <v>32</v>
      </c>
      <c r="BG12" s="308">
        <f t="shared" si="70"/>
        <v>0.5874999999999998</v>
      </c>
      <c r="BH12" s="42" t="str">
        <f t="shared" si="71"/>
        <v/>
      </c>
      <c r="BI12" s="38">
        <f t="shared" si="72"/>
        <v>0</v>
      </c>
      <c r="BJ12" s="43">
        <v>0.58888888888888891</v>
      </c>
      <c r="BK12" s="47">
        <v>0.58888888888888891</v>
      </c>
      <c r="BL12" s="70">
        <v>26.9</v>
      </c>
      <c r="BM12" s="71">
        <f t="shared" si="73"/>
        <v>26.9</v>
      </c>
      <c r="BN12" s="72"/>
      <c r="BO12" s="117" t="s">
        <v>226</v>
      </c>
      <c r="BP12" s="121"/>
      <c r="BQ12" s="124" t="s">
        <v>225</v>
      </c>
      <c r="BR12" s="125"/>
      <c r="BS12" s="49">
        <v>0.66388888888888886</v>
      </c>
      <c r="BT12" s="42" t="str">
        <f t="shared" si="74"/>
        <v/>
      </c>
      <c r="BU12" s="38">
        <f t="shared" si="75"/>
        <v>0</v>
      </c>
      <c r="BV12" s="49">
        <v>0.66597222222222197</v>
      </c>
      <c r="BW12" s="61"/>
      <c r="BX12" s="55">
        <v>0.66840277777777779</v>
      </c>
      <c r="BY12" s="35">
        <f t="shared" si="76"/>
        <v>2.4305555555558245E-3</v>
      </c>
      <c r="BZ12" s="35">
        <f t="shared" si="77"/>
        <v>2.3148148147879126E-5</v>
      </c>
      <c r="CA12" s="44" t="str">
        <f t="shared" si="78"/>
        <v>-</v>
      </c>
      <c r="CB12" s="45">
        <f t="shared" si="79"/>
        <v>2</v>
      </c>
      <c r="CC12" s="85">
        <v>0.6694444444444444</v>
      </c>
      <c r="CD12" s="86"/>
      <c r="CE12" s="87">
        <f t="shared" si="80"/>
        <v>60</v>
      </c>
      <c r="CF12" s="88"/>
      <c r="CG12" s="85">
        <v>0.67847222222222225</v>
      </c>
      <c r="CH12" s="86"/>
      <c r="CI12" s="87">
        <f t="shared" si="81"/>
        <v>0</v>
      </c>
      <c r="CJ12" s="88"/>
      <c r="CK12" s="43">
        <v>0.72083333333333333</v>
      </c>
      <c r="CL12" s="47">
        <v>0.72083333333333333</v>
      </c>
      <c r="CM12" s="70">
        <v>51.5</v>
      </c>
      <c r="CN12" s="71">
        <f t="shared" si="82"/>
        <v>51.5</v>
      </c>
      <c r="CO12" s="72">
        <v>30</v>
      </c>
      <c r="CP12" s="91">
        <v>0.72361111111111109</v>
      </c>
      <c r="CQ12" s="95">
        <v>5.5555555555555601E-2</v>
      </c>
      <c r="CR12" s="42" t="str">
        <f t="shared" si="83"/>
        <v/>
      </c>
      <c r="CS12" s="38">
        <f t="shared" si="84"/>
        <v>0</v>
      </c>
      <c r="CT12" s="64"/>
      <c r="CU12" s="39">
        <f t="shared" si="91"/>
        <v>190.4</v>
      </c>
      <c r="CV12" s="46">
        <f t="shared" si="92"/>
        <v>60</v>
      </c>
      <c r="CW12" s="40"/>
      <c r="CX12" s="63">
        <f t="shared" si="93"/>
        <v>250.4</v>
      </c>
      <c r="CY12" s="43"/>
      <c r="CZ12" s="101" t="s">
        <v>189</v>
      </c>
      <c r="DA12" s="129" t="s">
        <v>177</v>
      </c>
      <c r="DB12" s="129">
        <v>71</v>
      </c>
      <c r="DC12" s="104" t="s">
        <v>180</v>
      </c>
      <c r="DD12" s="77"/>
      <c r="DE12" s="56"/>
      <c r="DF12" s="36"/>
      <c r="DI12" s="41">
        <f t="shared" si="85"/>
        <v>1.06</v>
      </c>
      <c r="DJ12" s="41" t="s">
        <v>196</v>
      </c>
      <c r="DK12" s="153">
        <f t="shared" si="86"/>
        <v>153.38400000000001</v>
      </c>
      <c r="DL12" s="41">
        <f t="shared" si="87"/>
        <v>153.38400000000001</v>
      </c>
      <c r="DM12" s="41">
        <f t="shared" si="88"/>
        <v>9999</v>
      </c>
      <c r="DP12" s="41">
        <f t="shared" si="1"/>
        <v>7</v>
      </c>
      <c r="DQ12" s="227">
        <f t="shared" si="2"/>
        <v>0</v>
      </c>
      <c r="DR12" s="227">
        <f t="shared" si="3"/>
        <v>0</v>
      </c>
      <c r="DS12" s="228">
        <f t="shared" si="4"/>
        <v>38</v>
      </c>
      <c r="DT12" s="227">
        <f t="shared" si="5"/>
        <v>0</v>
      </c>
      <c r="DU12" s="227">
        <f t="shared" si="6"/>
        <v>0</v>
      </c>
      <c r="DV12" s="227">
        <f t="shared" si="7"/>
        <v>7</v>
      </c>
      <c r="DW12" s="227">
        <f t="shared" si="8"/>
        <v>0</v>
      </c>
      <c r="DX12" s="227">
        <f t="shared" si="9"/>
        <v>0</v>
      </c>
      <c r="DY12" s="227">
        <f t="shared" si="10"/>
        <v>3</v>
      </c>
      <c r="DZ12" s="227">
        <f t="shared" si="11"/>
        <v>0</v>
      </c>
      <c r="EA12" s="227">
        <f t="shared" si="12"/>
        <v>32</v>
      </c>
      <c r="EB12" s="227">
        <f t="shared" si="13"/>
        <v>0</v>
      </c>
      <c r="EC12" s="228">
        <f t="shared" si="14"/>
        <v>26.9</v>
      </c>
      <c r="ED12" s="227">
        <f t="shared" si="15"/>
        <v>0</v>
      </c>
      <c r="EE12" s="227">
        <f t="shared" si="16"/>
        <v>0</v>
      </c>
      <c r="EF12" s="227">
        <f t="shared" si="17"/>
        <v>2</v>
      </c>
      <c r="EG12" s="227">
        <f t="shared" si="18"/>
        <v>60</v>
      </c>
      <c r="EH12" s="228">
        <f t="shared" si="19"/>
        <v>81.5</v>
      </c>
      <c r="EI12" s="227">
        <f t="shared" si="20"/>
        <v>0</v>
      </c>
      <c r="EK12" s="41">
        <f t="shared" si="21"/>
        <v>7</v>
      </c>
      <c r="EL12" s="227">
        <f t="shared" si="22"/>
        <v>0</v>
      </c>
      <c r="EM12" s="227">
        <f t="shared" si="23"/>
        <v>0</v>
      </c>
      <c r="EN12" s="227">
        <f t="shared" si="24"/>
        <v>38</v>
      </c>
      <c r="EO12" s="227">
        <f t="shared" si="25"/>
        <v>38</v>
      </c>
      <c r="EP12" s="227">
        <f t="shared" si="26"/>
        <v>38</v>
      </c>
      <c r="EQ12" s="227">
        <f t="shared" si="27"/>
        <v>45</v>
      </c>
      <c r="ER12" s="227">
        <f t="shared" si="28"/>
        <v>45</v>
      </c>
      <c r="ES12" s="227">
        <f t="shared" si="29"/>
        <v>45</v>
      </c>
      <c r="ET12" s="227">
        <f t="shared" si="30"/>
        <v>48</v>
      </c>
      <c r="EU12" s="227">
        <f t="shared" si="31"/>
        <v>48</v>
      </c>
      <c r="EV12" s="227">
        <f t="shared" si="32"/>
        <v>80</v>
      </c>
      <c r="EW12" s="227">
        <f t="shared" si="33"/>
        <v>80</v>
      </c>
      <c r="EX12" s="227">
        <f t="shared" si="34"/>
        <v>106.9</v>
      </c>
      <c r="EY12" s="227">
        <f t="shared" si="35"/>
        <v>106.9</v>
      </c>
      <c r="EZ12" s="227">
        <f t="shared" si="36"/>
        <v>106.9</v>
      </c>
      <c r="FA12" s="227">
        <f t="shared" si="37"/>
        <v>108.9</v>
      </c>
      <c r="FB12" s="227">
        <f t="shared" si="38"/>
        <v>168.9</v>
      </c>
      <c r="FC12" s="227">
        <f t="shared" si="39"/>
        <v>250.4</v>
      </c>
      <c r="FD12" s="227">
        <f t="shared" si="40"/>
        <v>250.4</v>
      </c>
    </row>
    <row r="13" spans="1:160" s="277" customFormat="1" ht="13.5" thickBot="1" x14ac:dyDescent="0.25">
      <c r="A13" s="282"/>
      <c r="B13" s="253">
        <v>8</v>
      </c>
      <c r="C13" s="254">
        <v>8</v>
      </c>
      <c r="D13" s="255" t="s">
        <v>97</v>
      </c>
      <c r="E13" s="255" t="s">
        <v>98</v>
      </c>
      <c r="F13" s="255"/>
      <c r="G13" s="256">
        <v>0.297222222222222</v>
      </c>
      <c r="H13" s="257"/>
      <c r="I13" s="58" t="str">
        <f t="shared" si="41"/>
        <v/>
      </c>
      <c r="J13" s="52">
        <f t="shared" si="42"/>
        <v>0</v>
      </c>
      <c r="K13" s="256"/>
      <c r="L13" s="257"/>
      <c r="M13" s="42"/>
      <c r="N13" s="38"/>
      <c r="O13" s="258"/>
      <c r="P13" s="42"/>
      <c r="Q13" s="38"/>
      <c r="R13" s="256"/>
      <c r="S13" s="257"/>
      <c r="T13" s="71"/>
      <c r="U13" s="71" t="s">
        <v>235</v>
      </c>
      <c r="V13" s="117"/>
      <c r="W13" s="259"/>
      <c r="X13" s="42"/>
      <c r="Y13" s="38"/>
      <c r="Z13" s="260"/>
      <c r="AA13" s="42"/>
      <c r="AB13" s="38"/>
      <c r="AC13" s="261"/>
      <c r="AD13" s="121"/>
      <c r="AE13" s="262"/>
      <c r="AF13" s="263"/>
      <c r="AG13" s="263"/>
      <c r="AH13" s="42"/>
      <c r="AI13" s="71" t="s">
        <v>235</v>
      </c>
      <c r="AJ13" s="259"/>
      <c r="AK13" s="42"/>
      <c r="AL13" s="38"/>
      <c r="AM13" s="258"/>
      <c r="AN13" s="42"/>
      <c r="AO13" s="38"/>
      <c r="AP13" s="261"/>
      <c r="AQ13" s="121"/>
      <c r="AR13" s="262"/>
      <c r="AS13" s="263"/>
      <c r="AT13" s="263"/>
      <c r="AU13" s="42"/>
      <c r="AV13" s="71" t="s">
        <v>235</v>
      </c>
      <c r="AW13" s="260"/>
      <c r="AX13" s="42"/>
      <c r="AY13" s="38"/>
      <c r="AZ13" s="260"/>
      <c r="BA13" s="121"/>
      <c r="BC13" s="263"/>
      <c r="BD13" s="263"/>
      <c r="BE13" s="42"/>
      <c r="BF13" s="71" t="s">
        <v>235</v>
      </c>
      <c r="BG13" s="308"/>
      <c r="BH13" s="42"/>
      <c r="BI13" s="38"/>
      <c r="BJ13" s="256"/>
      <c r="BK13" s="257"/>
      <c r="BL13" s="71"/>
      <c r="BM13" s="71" t="s">
        <v>235</v>
      </c>
      <c r="BN13" s="117"/>
      <c r="BO13" s="117"/>
      <c r="BP13" s="121"/>
      <c r="BQ13" s="124"/>
      <c r="BR13" s="125"/>
      <c r="BS13" s="260"/>
      <c r="BT13" s="42"/>
      <c r="BU13" s="38"/>
      <c r="BV13" s="260"/>
      <c r="BW13" s="121"/>
      <c r="BX13" s="262"/>
      <c r="BY13" s="263"/>
      <c r="BZ13" s="263"/>
      <c r="CA13" s="42"/>
      <c r="CB13" s="71" t="s">
        <v>235</v>
      </c>
      <c r="CC13" s="264"/>
      <c r="CD13" s="86"/>
      <c r="CE13" s="87"/>
      <c r="CF13" s="265"/>
      <c r="CG13" s="264"/>
      <c r="CH13" s="86"/>
      <c r="CI13" s="87"/>
      <c r="CJ13" s="265"/>
      <c r="CK13" s="256"/>
      <c r="CL13" s="257"/>
      <c r="CM13" s="71"/>
      <c r="CN13" s="71" t="s">
        <v>235</v>
      </c>
      <c r="CO13" s="117"/>
      <c r="CP13" s="266"/>
      <c r="CQ13" s="267"/>
      <c r="CR13" s="42"/>
      <c r="CS13" s="38"/>
      <c r="CT13" s="283"/>
      <c r="CU13" s="269" t="s">
        <v>235</v>
      </c>
      <c r="CV13" s="117" t="s">
        <v>235</v>
      </c>
      <c r="CW13" s="71"/>
      <c r="CX13" s="125" t="s">
        <v>235</v>
      </c>
      <c r="CY13" s="256"/>
      <c r="CZ13" s="270" t="s">
        <v>191</v>
      </c>
      <c r="DA13" s="271" t="s">
        <v>176</v>
      </c>
      <c r="DB13" s="271">
        <v>299</v>
      </c>
      <c r="DC13" s="272"/>
      <c r="DD13" s="273"/>
      <c r="DE13" s="274"/>
      <c r="DF13" s="275"/>
      <c r="DI13" s="277">
        <f t="shared" si="85"/>
        <v>1.1499999999999999</v>
      </c>
      <c r="DJ13" s="277" t="s">
        <v>196</v>
      </c>
      <c r="DK13" s="279" t="e">
        <f t="shared" si="86"/>
        <v>#VALUE!</v>
      </c>
      <c r="DL13" s="277" t="e">
        <f t="shared" si="87"/>
        <v>#VALUE!</v>
      </c>
      <c r="DM13" s="277">
        <f t="shared" si="88"/>
        <v>9999</v>
      </c>
      <c r="DP13" s="277">
        <f t="shared" si="1"/>
        <v>8</v>
      </c>
      <c r="DQ13" s="280">
        <f t="shared" si="2"/>
        <v>0</v>
      </c>
      <c r="DR13" s="280">
        <f t="shared" si="3"/>
        <v>0</v>
      </c>
      <c r="DS13" s="281" t="e">
        <f t="shared" si="4"/>
        <v>#VALUE!</v>
      </c>
      <c r="DT13" s="280">
        <f t="shared" si="5"/>
        <v>0</v>
      </c>
      <c r="DU13" s="280">
        <f t="shared" si="6"/>
        <v>0</v>
      </c>
      <c r="DV13" s="280" t="e">
        <f t="shared" si="7"/>
        <v>#VALUE!</v>
      </c>
      <c r="DW13" s="280">
        <f t="shared" si="8"/>
        <v>0</v>
      </c>
      <c r="DX13" s="280">
        <f t="shared" si="9"/>
        <v>0</v>
      </c>
      <c r="DY13" s="280" t="e">
        <f t="shared" si="10"/>
        <v>#VALUE!</v>
      </c>
      <c r="DZ13" s="280">
        <f t="shared" si="11"/>
        <v>0</v>
      </c>
      <c r="EA13" s="280" t="e">
        <f>BA13+#REF!</f>
        <v>#REF!</v>
      </c>
      <c r="EB13" s="280">
        <f t="shared" si="13"/>
        <v>0</v>
      </c>
      <c r="EC13" s="281" t="e">
        <f t="shared" si="14"/>
        <v>#VALUE!</v>
      </c>
      <c r="ED13" s="280">
        <f t="shared" si="15"/>
        <v>0</v>
      </c>
      <c r="EE13" s="280">
        <f t="shared" si="16"/>
        <v>0</v>
      </c>
      <c r="EF13" s="280" t="e">
        <f t="shared" si="17"/>
        <v>#VALUE!</v>
      </c>
      <c r="EG13" s="280">
        <f t="shared" si="18"/>
        <v>0</v>
      </c>
      <c r="EH13" s="281" t="e">
        <f t="shared" si="19"/>
        <v>#VALUE!</v>
      </c>
      <c r="EI13" s="280">
        <f t="shared" si="20"/>
        <v>0</v>
      </c>
      <c r="EK13" s="277">
        <f t="shared" si="21"/>
        <v>8</v>
      </c>
      <c r="EL13" s="280">
        <f t="shared" si="22"/>
        <v>0</v>
      </c>
      <c r="EM13" s="280">
        <f t="shared" si="23"/>
        <v>0</v>
      </c>
      <c r="EN13" s="280" t="e">
        <f t="shared" si="24"/>
        <v>#VALUE!</v>
      </c>
      <c r="EO13" s="280" t="e">
        <f t="shared" si="25"/>
        <v>#VALUE!</v>
      </c>
      <c r="EP13" s="280" t="e">
        <f t="shared" si="26"/>
        <v>#VALUE!</v>
      </c>
      <c r="EQ13" s="280" t="e">
        <f t="shared" si="27"/>
        <v>#VALUE!</v>
      </c>
      <c r="ER13" s="280" t="e">
        <f t="shared" si="28"/>
        <v>#VALUE!</v>
      </c>
      <c r="ES13" s="280" t="e">
        <f t="shared" si="29"/>
        <v>#VALUE!</v>
      </c>
      <c r="ET13" s="280" t="e">
        <f t="shared" si="30"/>
        <v>#VALUE!</v>
      </c>
      <c r="EU13" s="280" t="e">
        <f t="shared" si="31"/>
        <v>#VALUE!</v>
      </c>
      <c r="EV13" s="280" t="e">
        <f t="shared" si="32"/>
        <v>#VALUE!</v>
      </c>
      <c r="EW13" s="280" t="e">
        <f t="shared" si="33"/>
        <v>#VALUE!</v>
      </c>
      <c r="EX13" s="280" t="e">
        <f t="shared" si="34"/>
        <v>#VALUE!</v>
      </c>
      <c r="EY13" s="280" t="e">
        <f t="shared" si="35"/>
        <v>#VALUE!</v>
      </c>
      <c r="EZ13" s="280" t="e">
        <f t="shared" si="36"/>
        <v>#VALUE!</v>
      </c>
      <c r="FA13" s="280" t="e">
        <f t="shared" si="37"/>
        <v>#VALUE!</v>
      </c>
      <c r="FB13" s="280" t="e">
        <f t="shared" si="38"/>
        <v>#VALUE!</v>
      </c>
      <c r="FC13" s="280" t="e">
        <f t="shared" si="39"/>
        <v>#VALUE!</v>
      </c>
      <c r="FD13" s="280" t="e">
        <f t="shared" si="40"/>
        <v>#VALUE!</v>
      </c>
    </row>
    <row r="14" spans="1:160" s="41" customFormat="1" ht="13.5" thickBot="1" x14ac:dyDescent="0.25">
      <c r="A14" s="131"/>
      <c r="B14" s="34">
        <v>9</v>
      </c>
      <c r="C14" s="10">
        <v>9</v>
      </c>
      <c r="D14" s="37" t="s">
        <v>35</v>
      </c>
      <c r="E14" s="37" t="s">
        <v>99</v>
      </c>
      <c r="F14" s="37"/>
      <c r="G14" s="43">
        <v>0.297916666666667</v>
      </c>
      <c r="H14" s="47">
        <v>0.29791666666666666</v>
      </c>
      <c r="I14" s="58" t="str">
        <f t="shared" si="41"/>
        <v/>
      </c>
      <c r="J14" s="52">
        <f t="shared" si="42"/>
        <v>0</v>
      </c>
      <c r="K14" s="43">
        <v>0.38124999999999998</v>
      </c>
      <c r="L14" s="47">
        <v>0.38124999999999798</v>
      </c>
      <c r="M14" s="42" t="str">
        <f t="shared" si="89"/>
        <v/>
      </c>
      <c r="N14" s="38">
        <f t="shared" si="90"/>
        <v>0</v>
      </c>
      <c r="O14" s="73">
        <v>0.42291666666666666</v>
      </c>
      <c r="P14" s="42" t="str">
        <f t="shared" si="43"/>
        <v/>
      </c>
      <c r="Q14" s="38">
        <f t="shared" si="44"/>
        <v>0</v>
      </c>
      <c r="R14" s="43">
        <v>0.42499999999999999</v>
      </c>
      <c r="S14" s="47">
        <v>0.42499999999999999</v>
      </c>
      <c r="T14" s="70">
        <v>38.5</v>
      </c>
      <c r="U14" s="71">
        <f t="shared" si="45"/>
        <v>38.5</v>
      </c>
      <c r="V14" s="72"/>
      <c r="W14" s="115">
        <f t="shared" si="46"/>
        <v>0.44374999999999998</v>
      </c>
      <c r="X14" s="42" t="str">
        <f t="shared" si="47"/>
        <v/>
      </c>
      <c r="Y14" s="38">
        <f t="shared" si="48"/>
        <v>0</v>
      </c>
      <c r="Z14" s="49">
        <v>0.47847222222222219</v>
      </c>
      <c r="AA14" s="42" t="str">
        <f t="shared" si="49"/>
        <v/>
      </c>
      <c r="AB14" s="38">
        <f t="shared" si="50"/>
        <v>0</v>
      </c>
      <c r="AC14" s="53">
        <v>0.48055555555555557</v>
      </c>
      <c r="AD14" s="61"/>
      <c r="AE14" s="55">
        <v>0.48440972222222217</v>
      </c>
      <c r="AF14" s="35">
        <f t="shared" si="51"/>
        <v>3.854166666666603E-3</v>
      </c>
      <c r="AG14" s="35">
        <f t="shared" si="52"/>
        <v>6.3751087742147661E-17</v>
      </c>
      <c r="AH14" s="44" t="str">
        <f t="shared" si="53"/>
        <v/>
      </c>
      <c r="AI14" s="45">
        <f t="shared" si="54"/>
        <v>0</v>
      </c>
      <c r="AJ14" s="115">
        <f t="shared" si="55"/>
        <v>0.50138888888888888</v>
      </c>
      <c r="AK14" s="42" t="str">
        <f t="shared" si="56"/>
        <v/>
      </c>
      <c r="AL14" s="38">
        <f t="shared" si="57"/>
        <v>0</v>
      </c>
      <c r="AM14" s="73">
        <v>0.51180555555555551</v>
      </c>
      <c r="AN14" s="42" t="str">
        <f t="shared" si="58"/>
        <v/>
      </c>
      <c r="AO14" s="38">
        <f t="shared" si="59"/>
        <v>0</v>
      </c>
      <c r="AP14" s="53">
        <v>0.51388888888888895</v>
      </c>
      <c r="AQ14" s="61"/>
      <c r="AR14" s="55">
        <v>0.52239583333333328</v>
      </c>
      <c r="AS14" s="35">
        <f t="shared" si="60"/>
        <v>8.506944444444331E-3</v>
      </c>
      <c r="AT14" s="35">
        <f t="shared" si="61"/>
        <v>1.7476851851850718E-3</v>
      </c>
      <c r="AU14" s="44" t="str">
        <f t="shared" si="62"/>
        <v>+</v>
      </c>
      <c r="AV14" s="45">
        <f t="shared" si="63"/>
        <v>151</v>
      </c>
      <c r="AW14" s="49">
        <v>0.54166666666666663</v>
      </c>
      <c r="AX14" s="42" t="str">
        <f t="shared" si="64"/>
        <v/>
      </c>
      <c r="AY14" s="38">
        <f t="shared" si="65"/>
        <v>0</v>
      </c>
      <c r="AZ14" s="49">
        <v>0.54374999999999996</v>
      </c>
      <c r="BA14" s="61"/>
      <c r="BB14" s="55">
        <v>0.54880787037037038</v>
      </c>
      <c r="BC14" s="35">
        <f t="shared" si="66"/>
        <v>5.0578703703704209E-3</v>
      </c>
      <c r="BD14" s="35">
        <f t="shared" si="67"/>
        <v>5.7870370370420761E-5</v>
      </c>
      <c r="BE14" s="44" t="str">
        <f t="shared" si="68"/>
        <v>+</v>
      </c>
      <c r="BF14" s="45">
        <f t="shared" si="69"/>
        <v>5</v>
      </c>
      <c r="BG14" s="308">
        <f t="shared" si="70"/>
        <v>0.5888888888888888</v>
      </c>
      <c r="BH14" s="42" t="str">
        <f t="shared" si="71"/>
        <v/>
      </c>
      <c r="BI14" s="38">
        <f t="shared" si="72"/>
        <v>0</v>
      </c>
      <c r="BJ14" s="43">
        <v>0.58958333333333335</v>
      </c>
      <c r="BK14" s="47">
        <v>0.59027777777777779</v>
      </c>
      <c r="BL14" s="70">
        <v>27.8</v>
      </c>
      <c r="BM14" s="71">
        <f t="shared" si="73"/>
        <v>27.8</v>
      </c>
      <c r="BN14" s="72"/>
      <c r="BO14" s="117" t="s">
        <v>226</v>
      </c>
      <c r="BP14" s="121"/>
      <c r="BQ14" s="124" t="s">
        <v>225</v>
      </c>
      <c r="BR14" s="125"/>
      <c r="BS14" s="49">
        <v>0.66527777777777775</v>
      </c>
      <c r="BT14" s="42" t="str">
        <f t="shared" si="74"/>
        <v/>
      </c>
      <c r="BU14" s="38">
        <f t="shared" si="75"/>
        <v>0</v>
      </c>
      <c r="BV14" s="49">
        <v>0.66736111111111096</v>
      </c>
      <c r="BW14" s="61"/>
      <c r="BX14" s="55">
        <v>0.66990740740740751</v>
      </c>
      <c r="BY14" s="35">
        <f t="shared" si="76"/>
        <v>2.5462962962965463E-3</v>
      </c>
      <c r="BZ14" s="35">
        <f t="shared" si="77"/>
        <v>9.25925925928427E-5</v>
      </c>
      <c r="CA14" s="44" t="str">
        <f t="shared" si="78"/>
        <v>+</v>
      </c>
      <c r="CB14" s="45">
        <f t="shared" si="79"/>
        <v>8</v>
      </c>
      <c r="CC14" s="85">
        <v>0.67083333333333339</v>
      </c>
      <c r="CD14" s="86"/>
      <c r="CE14" s="87">
        <f t="shared" si="80"/>
        <v>60</v>
      </c>
      <c r="CF14" s="88"/>
      <c r="CG14" s="85">
        <v>0.6791666666666667</v>
      </c>
      <c r="CH14" s="86"/>
      <c r="CI14" s="87">
        <f t="shared" si="81"/>
        <v>0</v>
      </c>
      <c r="CJ14" s="88"/>
      <c r="CK14" s="43">
        <v>0.72291666666666676</v>
      </c>
      <c r="CL14" s="47">
        <v>0.72291666666666676</v>
      </c>
      <c r="CM14" s="70">
        <v>42.8</v>
      </c>
      <c r="CN14" s="71">
        <f t="shared" si="82"/>
        <v>42.8</v>
      </c>
      <c r="CO14" s="72"/>
      <c r="CP14" s="91">
        <v>0.72291666666666676</v>
      </c>
      <c r="CQ14" s="95">
        <v>5.5555555555555601E-2</v>
      </c>
      <c r="CR14" s="42" t="str">
        <f t="shared" si="83"/>
        <v/>
      </c>
      <c r="CS14" s="38">
        <f t="shared" si="84"/>
        <v>0</v>
      </c>
      <c r="CT14" s="64"/>
      <c r="CU14" s="39">
        <f t="shared" si="91"/>
        <v>273.10000000000002</v>
      </c>
      <c r="CV14" s="46">
        <f t="shared" si="92"/>
        <v>60</v>
      </c>
      <c r="CW14" s="40"/>
      <c r="CX14" s="63">
        <f t="shared" si="93"/>
        <v>333.1</v>
      </c>
      <c r="CY14" s="43"/>
      <c r="CZ14" s="101" t="s">
        <v>189</v>
      </c>
      <c r="DA14" s="129" t="s">
        <v>177</v>
      </c>
      <c r="DB14" s="129">
        <v>78</v>
      </c>
      <c r="DC14" s="104" t="s">
        <v>182</v>
      </c>
      <c r="DD14" s="77"/>
      <c r="DE14" s="56"/>
      <c r="DF14" s="36"/>
      <c r="DI14" s="41">
        <f t="shared" si="85"/>
        <v>1.06</v>
      </c>
      <c r="DJ14" s="41" t="s">
        <v>196</v>
      </c>
      <c r="DK14" s="153">
        <f t="shared" si="86"/>
        <v>115.646</v>
      </c>
      <c r="DL14" s="41">
        <f t="shared" si="87"/>
        <v>115.646</v>
      </c>
      <c r="DM14" s="41">
        <f t="shared" si="88"/>
        <v>9999</v>
      </c>
      <c r="DP14" s="41">
        <f t="shared" si="1"/>
        <v>9</v>
      </c>
      <c r="DQ14" s="227">
        <f t="shared" si="2"/>
        <v>0</v>
      </c>
      <c r="DR14" s="227">
        <f t="shared" si="3"/>
        <v>0</v>
      </c>
      <c r="DS14" s="228">
        <f t="shared" si="4"/>
        <v>38.5</v>
      </c>
      <c r="DT14" s="227">
        <f t="shared" si="5"/>
        <v>0</v>
      </c>
      <c r="DU14" s="227">
        <f t="shared" si="6"/>
        <v>0</v>
      </c>
      <c r="DV14" s="227">
        <f t="shared" si="7"/>
        <v>0</v>
      </c>
      <c r="DW14" s="227">
        <f t="shared" si="8"/>
        <v>0</v>
      </c>
      <c r="DX14" s="227">
        <f t="shared" si="9"/>
        <v>0</v>
      </c>
      <c r="DY14" s="227">
        <f t="shared" si="10"/>
        <v>151</v>
      </c>
      <c r="DZ14" s="227">
        <f t="shared" si="11"/>
        <v>0</v>
      </c>
      <c r="EA14" s="227">
        <f t="shared" si="12"/>
        <v>5</v>
      </c>
      <c r="EB14" s="227">
        <f t="shared" si="13"/>
        <v>0</v>
      </c>
      <c r="EC14" s="228">
        <f t="shared" si="14"/>
        <v>27.8</v>
      </c>
      <c r="ED14" s="227">
        <f t="shared" si="15"/>
        <v>0</v>
      </c>
      <c r="EE14" s="227">
        <f t="shared" si="16"/>
        <v>0</v>
      </c>
      <c r="EF14" s="227">
        <f t="shared" si="17"/>
        <v>8</v>
      </c>
      <c r="EG14" s="227">
        <f t="shared" si="18"/>
        <v>60</v>
      </c>
      <c r="EH14" s="228">
        <f t="shared" si="19"/>
        <v>42.8</v>
      </c>
      <c r="EI14" s="227">
        <f t="shared" si="20"/>
        <v>0</v>
      </c>
      <c r="EK14" s="41">
        <f t="shared" si="21"/>
        <v>9</v>
      </c>
      <c r="EL14" s="227">
        <f t="shared" si="22"/>
        <v>0</v>
      </c>
      <c r="EM14" s="227">
        <f t="shared" si="23"/>
        <v>0</v>
      </c>
      <c r="EN14" s="227">
        <f t="shared" si="24"/>
        <v>38.5</v>
      </c>
      <c r="EO14" s="227">
        <f t="shared" si="25"/>
        <v>38.5</v>
      </c>
      <c r="EP14" s="227">
        <f t="shared" si="26"/>
        <v>38.5</v>
      </c>
      <c r="EQ14" s="227">
        <f t="shared" si="27"/>
        <v>38.5</v>
      </c>
      <c r="ER14" s="227">
        <f t="shared" si="28"/>
        <v>38.5</v>
      </c>
      <c r="ES14" s="227">
        <f t="shared" si="29"/>
        <v>38.5</v>
      </c>
      <c r="ET14" s="227">
        <f t="shared" si="30"/>
        <v>189.5</v>
      </c>
      <c r="EU14" s="227">
        <f t="shared" si="31"/>
        <v>189.5</v>
      </c>
      <c r="EV14" s="227">
        <f t="shared" si="32"/>
        <v>194.5</v>
      </c>
      <c r="EW14" s="227">
        <f t="shared" si="33"/>
        <v>194.5</v>
      </c>
      <c r="EX14" s="227">
        <f t="shared" si="34"/>
        <v>222.3</v>
      </c>
      <c r="EY14" s="227">
        <f t="shared" si="35"/>
        <v>222.3</v>
      </c>
      <c r="EZ14" s="227">
        <f t="shared" si="36"/>
        <v>222.3</v>
      </c>
      <c r="FA14" s="227">
        <f t="shared" si="37"/>
        <v>230.3</v>
      </c>
      <c r="FB14" s="227">
        <f t="shared" si="38"/>
        <v>290.3</v>
      </c>
      <c r="FC14" s="227">
        <f t="shared" si="39"/>
        <v>333.1</v>
      </c>
      <c r="FD14" s="227">
        <f t="shared" si="40"/>
        <v>333.1</v>
      </c>
    </row>
    <row r="15" spans="1:160" s="41" customFormat="1" ht="13.5" collapsed="1" thickBot="1" x14ac:dyDescent="0.25">
      <c r="A15" s="131"/>
      <c r="B15" s="34">
        <v>10</v>
      </c>
      <c r="C15" s="10">
        <v>10</v>
      </c>
      <c r="D15" s="37" t="s">
        <v>70</v>
      </c>
      <c r="E15" s="37" t="s">
        <v>55</v>
      </c>
      <c r="F15" s="37"/>
      <c r="G15" s="43">
        <v>0.29861111111111099</v>
      </c>
      <c r="H15" s="47">
        <v>0.2986111111111111</v>
      </c>
      <c r="I15" s="58" t="str">
        <f t="shared" si="41"/>
        <v/>
      </c>
      <c r="J15" s="52">
        <f t="shared" si="42"/>
        <v>0</v>
      </c>
      <c r="K15" s="43">
        <v>0.38194444444444398</v>
      </c>
      <c r="L15" s="47">
        <v>0.38194444444444198</v>
      </c>
      <c r="M15" s="42" t="str">
        <f t="shared" si="89"/>
        <v/>
      </c>
      <c r="N15" s="38">
        <f t="shared" si="90"/>
        <v>0</v>
      </c>
      <c r="O15" s="73">
        <v>0.4236111111111111</v>
      </c>
      <c r="P15" s="42" t="str">
        <f t="shared" si="43"/>
        <v/>
      </c>
      <c r="Q15" s="38">
        <f t="shared" si="44"/>
        <v>0</v>
      </c>
      <c r="R15" s="43">
        <v>0.42638888888888887</v>
      </c>
      <c r="S15" s="47">
        <v>0.42638888888888887</v>
      </c>
      <c r="T15" s="70">
        <v>36.5</v>
      </c>
      <c r="U15" s="71">
        <f t="shared" si="45"/>
        <v>36.5</v>
      </c>
      <c r="V15" s="72">
        <v>30</v>
      </c>
      <c r="W15" s="115">
        <f t="shared" si="46"/>
        <v>0.44444444444444442</v>
      </c>
      <c r="X15" s="42" t="str">
        <f t="shared" si="47"/>
        <v/>
      </c>
      <c r="Y15" s="38">
        <f t="shared" si="48"/>
        <v>0</v>
      </c>
      <c r="Z15" s="49">
        <v>0.47916666666666669</v>
      </c>
      <c r="AA15" s="42" t="str">
        <f t="shared" si="49"/>
        <v/>
      </c>
      <c r="AB15" s="38">
        <f t="shared" si="50"/>
        <v>0</v>
      </c>
      <c r="AC15" s="53">
        <v>0.48125000000000001</v>
      </c>
      <c r="AD15" s="61"/>
      <c r="AE15" s="55">
        <v>0.48515046296296299</v>
      </c>
      <c r="AF15" s="35">
        <f t="shared" si="51"/>
        <v>3.9004629629629806E-3</v>
      </c>
      <c r="AG15" s="35">
        <f t="shared" si="52"/>
        <v>4.6296296296313797E-5</v>
      </c>
      <c r="AH15" s="44" t="str">
        <f t="shared" si="53"/>
        <v>+</v>
      </c>
      <c r="AI15" s="45">
        <f t="shared" si="54"/>
        <v>4</v>
      </c>
      <c r="AJ15" s="115">
        <f t="shared" si="55"/>
        <v>0.50208333333333333</v>
      </c>
      <c r="AK15" s="42" t="str">
        <f t="shared" si="56"/>
        <v/>
      </c>
      <c r="AL15" s="38">
        <f t="shared" si="57"/>
        <v>0</v>
      </c>
      <c r="AM15" s="73">
        <v>0.51250000000000007</v>
      </c>
      <c r="AN15" s="42" t="str">
        <f t="shared" si="58"/>
        <v/>
      </c>
      <c r="AO15" s="38">
        <f t="shared" si="59"/>
        <v>0</v>
      </c>
      <c r="AP15" s="53">
        <v>0.51458333333333328</v>
      </c>
      <c r="AQ15" s="61"/>
      <c r="AR15" s="55">
        <v>0.52209490740740738</v>
      </c>
      <c r="AS15" s="35">
        <f t="shared" si="60"/>
        <v>7.511574074074101E-3</v>
      </c>
      <c r="AT15" s="35">
        <f t="shared" si="61"/>
        <v>7.5231481481484192E-4</v>
      </c>
      <c r="AU15" s="44" t="str">
        <f t="shared" si="62"/>
        <v>+</v>
      </c>
      <c r="AV15" s="45">
        <f t="shared" si="63"/>
        <v>65</v>
      </c>
      <c r="AW15" s="49">
        <v>0.54236111111111118</v>
      </c>
      <c r="AX15" s="42" t="str">
        <f t="shared" si="64"/>
        <v/>
      </c>
      <c r="AY15" s="38">
        <f t="shared" si="65"/>
        <v>0</v>
      </c>
      <c r="AZ15" s="49">
        <v>0.54444444444444395</v>
      </c>
      <c r="BA15" s="61"/>
      <c r="BB15" s="55">
        <v>0.54953703703703705</v>
      </c>
      <c r="BC15" s="35">
        <f t="shared" si="66"/>
        <v>5.0925925925930926E-3</v>
      </c>
      <c r="BD15" s="35">
        <f t="shared" si="67"/>
        <v>9.25925925930925E-5</v>
      </c>
      <c r="BE15" s="44" t="str">
        <f t="shared" si="68"/>
        <v>+</v>
      </c>
      <c r="BF15" s="45">
        <f t="shared" si="69"/>
        <v>8</v>
      </c>
      <c r="BG15" s="308">
        <f t="shared" si="70"/>
        <v>0.58958333333333279</v>
      </c>
      <c r="BH15" s="42" t="str">
        <f t="shared" si="71"/>
        <v/>
      </c>
      <c r="BI15" s="38">
        <f t="shared" si="72"/>
        <v>0</v>
      </c>
      <c r="BJ15" s="43">
        <v>0.59027777777777779</v>
      </c>
      <c r="BK15" s="47">
        <v>0.59097222222222223</v>
      </c>
      <c r="BL15" s="70">
        <v>26.7</v>
      </c>
      <c r="BM15" s="71">
        <f t="shared" si="73"/>
        <v>26.7</v>
      </c>
      <c r="BN15" s="72"/>
      <c r="BO15" s="117" t="s">
        <v>226</v>
      </c>
      <c r="BP15" s="121"/>
      <c r="BQ15" s="124" t="s">
        <v>225</v>
      </c>
      <c r="BR15" s="125"/>
      <c r="BS15" s="49">
        <v>0.66597222222222219</v>
      </c>
      <c r="BT15" s="42" t="str">
        <f t="shared" si="74"/>
        <v/>
      </c>
      <c r="BU15" s="38">
        <f t="shared" si="75"/>
        <v>0</v>
      </c>
      <c r="BV15" s="49">
        <v>0.66805555555555596</v>
      </c>
      <c r="BW15" s="61"/>
      <c r="BX15" s="55">
        <v>0.67087962962962966</v>
      </c>
      <c r="BY15" s="35">
        <f t="shared" si="76"/>
        <v>2.8240740740737014E-3</v>
      </c>
      <c r="BZ15" s="35">
        <f t="shared" si="77"/>
        <v>3.7037037036999777E-4</v>
      </c>
      <c r="CA15" s="44" t="str">
        <f t="shared" si="78"/>
        <v>+</v>
      </c>
      <c r="CB15" s="45">
        <f t="shared" si="79"/>
        <v>32</v>
      </c>
      <c r="CC15" s="85">
        <v>0.67222222222222217</v>
      </c>
      <c r="CD15" s="86"/>
      <c r="CE15" s="87">
        <f t="shared" si="80"/>
        <v>0</v>
      </c>
      <c r="CF15" s="88"/>
      <c r="CG15" s="85">
        <v>0.67986111111111114</v>
      </c>
      <c r="CH15" s="86"/>
      <c r="CI15" s="87">
        <f t="shared" si="81"/>
        <v>0</v>
      </c>
      <c r="CJ15" s="88"/>
      <c r="CK15" s="43">
        <v>0.72638888888888886</v>
      </c>
      <c r="CL15" s="47">
        <v>0.7284722222222223</v>
      </c>
      <c r="CM15" s="70">
        <v>46.5</v>
      </c>
      <c r="CN15" s="71">
        <f t="shared" si="82"/>
        <v>46.5</v>
      </c>
      <c r="CO15" s="72"/>
      <c r="CP15" s="91">
        <v>0.73055555555555562</v>
      </c>
      <c r="CQ15" s="95">
        <v>5.5555555555555601E-2</v>
      </c>
      <c r="CR15" s="42" t="str">
        <f t="shared" si="83"/>
        <v/>
      </c>
      <c r="CS15" s="38">
        <f t="shared" si="84"/>
        <v>0</v>
      </c>
      <c r="CT15" s="64"/>
      <c r="CU15" s="39">
        <f t="shared" si="91"/>
        <v>248.7</v>
      </c>
      <c r="CV15" s="46">
        <f t="shared" si="92"/>
        <v>0</v>
      </c>
      <c r="CW15" s="40"/>
      <c r="CX15" s="63">
        <f t="shared" si="93"/>
        <v>248.7</v>
      </c>
      <c r="CY15" s="43"/>
      <c r="CZ15" s="101" t="s">
        <v>191</v>
      </c>
      <c r="DA15" s="129" t="s">
        <v>177</v>
      </c>
      <c r="DB15" s="129">
        <v>89</v>
      </c>
      <c r="DC15" s="104" t="s">
        <v>182</v>
      </c>
      <c r="DD15" s="77"/>
      <c r="DE15" s="56"/>
      <c r="DF15" s="36"/>
      <c r="DI15" s="41">
        <f t="shared" si="85"/>
        <v>1.06</v>
      </c>
      <c r="DJ15" s="41" t="s">
        <v>196</v>
      </c>
      <c r="DK15" s="153">
        <f t="shared" si="86"/>
        <v>146.28200000000001</v>
      </c>
      <c r="DL15" s="41">
        <f t="shared" si="87"/>
        <v>146.28200000000001</v>
      </c>
      <c r="DM15" s="41">
        <f t="shared" si="88"/>
        <v>9999</v>
      </c>
      <c r="DP15" s="41">
        <f t="shared" si="1"/>
        <v>10</v>
      </c>
      <c r="DQ15" s="227">
        <f t="shared" si="2"/>
        <v>0</v>
      </c>
      <c r="DR15" s="227">
        <f t="shared" si="3"/>
        <v>0</v>
      </c>
      <c r="DS15" s="228">
        <f t="shared" si="4"/>
        <v>66.5</v>
      </c>
      <c r="DT15" s="227">
        <f t="shared" si="5"/>
        <v>0</v>
      </c>
      <c r="DU15" s="227">
        <f t="shared" si="6"/>
        <v>0</v>
      </c>
      <c r="DV15" s="227">
        <f t="shared" si="7"/>
        <v>4</v>
      </c>
      <c r="DW15" s="227">
        <f t="shared" si="8"/>
        <v>0</v>
      </c>
      <c r="DX15" s="227">
        <f t="shared" si="9"/>
        <v>0</v>
      </c>
      <c r="DY15" s="227">
        <f t="shared" si="10"/>
        <v>65</v>
      </c>
      <c r="DZ15" s="227">
        <f t="shared" si="11"/>
        <v>0</v>
      </c>
      <c r="EA15" s="227">
        <f t="shared" si="12"/>
        <v>8</v>
      </c>
      <c r="EB15" s="227">
        <f t="shared" si="13"/>
        <v>0</v>
      </c>
      <c r="EC15" s="228">
        <f t="shared" si="14"/>
        <v>26.7</v>
      </c>
      <c r="ED15" s="227">
        <f t="shared" si="15"/>
        <v>0</v>
      </c>
      <c r="EE15" s="227">
        <f t="shared" si="16"/>
        <v>0</v>
      </c>
      <c r="EF15" s="227">
        <f t="shared" si="17"/>
        <v>32</v>
      </c>
      <c r="EG15" s="227">
        <f t="shared" si="18"/>
        <v>0</v>
      </c>
      <c r="EH15" s="228">
        <f t="shared" si="19"/>
        <v>46.5</v>
      </c>
      <c r="EI15" s="227">
        <f t="shared" si="20"/>
        <v>0</v>
      </c>
      <c r="EK15" s="41">
        <f t="shared" si="21"/>
        <v>10</v>
      </c>
      <c r="EL15" s="227">
        <f t="shared" si="22"/>
        <v>0</v>
      </c>
      <c r="EM15" s="227">
        <f t="shared" si="23"/>
        <v>0</v>
      </c>
      <c r="EN15" s="227">
        <f t="shared" si="24"/>
        <v>66.5</v>
      </c>
      <c r="EO15" s="227">
        <f t="shared" si="25"/>
        <v>66.5</v>
      </c>
      <c r="EP15" s="227">
        <f t="shared" si="26"/>
        <v>66.5</v>
      </c>
      <c r="EQ15" s="227">
        <f t="shared" si="27"/>
        <v>70.5</v>
      </c>
      <c r="ER15" s="227">
        <f t="shared" si="28"/>
        <v>70.5</v>
      </c>
      <c r="ES15" s="227">
        <f t="shared" si="29"/>
        <v>70.5</v>
      </c>
      <c r="ET15" s="227">
        <f t="shared" si="30"/>
        <v>135.5</v>
      </c>
      <c r="EU15" s="227">
        <f t="shared" si="31"/>
        <v>135.5</v>
      </c>
      <c r="EV15" s="227">
        <f t="shared" si="32"/>
        <v>143.5</v>
      </c>
      <c r="EW15" s="227">
        <f t="shared" si="33"/>
        <v>143.5</v>
      </c>
      <c r="EX15" s="227">
        <f t="shared" si="34"/>
        <v>170.2</v>
      </c>
      <c r="EY15" s="227">
        <f t="shared" si="35"/>
        <v>170.2</v>
      </c>
      <c r="EZ15" s="227">
        <f t="shared" si="36"/>
        <v>170.2</v>
      </c>
      <c r="FA15" s="227">
        <f t="shared" si="37"/>
        <v>202.2</v>
      </c>
      <c r="FB15" s="227">
        <f t="shared" si="38"/>
        <v>202.2</v>
      </c>
      <c r="FC15" s="227">
        <f t="shared" si="39"/>
        <v>248.7</v>
      </c>
      <c r="FD15" s="227">
        <f t="shared" si="40"/>
        <v>248.7</v>
      </c>
    </row>
    <row r="16" spans="1:160" s="41" customFormat="1" ht="13.5" collapsed="1" thickBot="1" x14ac:dyDescent="0.25">
      <c r="A16" s="131"/>
      <c r="B16" s="34">
        <v>11</v>
      </c>
      <c r="C16" s="10">
        <v>11</v>
      </c>
      <c r="D16" s="37" t="s">
        <v>100</v>
      </c>
      <c r="E16" s="37" t="s">
        <v>101</v>
      </c>
      <c r="F16" s="37"/>
      <c r="G16" s="43">
        <v>0.29930555555555599</v>
      </c>
      <c r="H16" s="47">
        <v>0.29930555555555555</v>
      </c>
      <c r="I16" s="58" t="str">
        <f t="shared" si="41"/>
        <v/>
      </c>
      <c r="J16" s="52">
        <f t="shared" si="42"/>
        <v>0</v>
      </c>
      <c r="K16" s="43">
        <v>0.38263888888888797</v>
      </c>
      <c r="L16" s="47">
        <v>0.38263888888888598</v>
      </c>
      <c r="M16" s="42" t="str">
        <f t="shared" si="89"/>
        <v/>
      </c>
      <c r="N16" s="38">
        <f t="shared" si="90"/>
        <v>0</v>
      </c>
      <c r="O16" s="73">
        <v>0.42430555555555555</v>
      </c>
      <c r="P16" s="42" t="str">
        <f t="shared" si="43"/>
        <v/>
      </c>
      <c r="Q16" s="38">
        <f t="shared" si="44"/>
        <v>0</v>
      </c>
      <c r="R16" s="43">
        <v>0.42708333333333331</v>
      </c>
      <c r="S16" s="47">
        <v>0.42708333333333331</v>
      </c>
      <c r="T16" s="70">
        <v>43.6</v>
      </c>
      <c r="U16" s="71">
        <f t="shared" si="45"/>
        <v>43.6</v>
      </c>
      <c r="V16" s="72">
        <v>300</v>
      </c>
      <c r="W16" s="115">
        <f t="shared" si="46"/>
        <v>0.44513888888888886</v>
      </c>
      <c r="X16" s="42" t="str">
        <f t="shared" si="47"/>
        <v/>
      </c>
      <c r="Y16" s="38">
        <f t="shared" si="48"/>
        <v>0</v>
      </c>
      <c r="Z16" s="49">
        <v>0.47986111111111113</v>
      </c>
      <c r="AA16" s="42" t="str">
        <f t="shared" si="49"/>
        <v/>
      </c>
      <c r="AB16" s="38">
        <f t="shared" si="50"/>
        <v>0</v>
      </c>
      <c r="AC16" s="53">
        <v>0.48194444444444445</v>
      </c>
      <c r="AD16" s="61"/>
      <c r="AE16" s="55">
        <v>0.48592592592592593</v>
      </c>
      <c r="AF16" s="35">
        <f t="shared" si="51"/>
        <v>3.9814814814814747E-3</v>
      </c>
      <c r="AG16" s="35">
        <f t="shared" si="52"/>
        <v>1.2731481481480797E-4</v>
      </c>
      <c r="AH16" s="44" t="str">
        <f t="shared" si="53"/>
        <v>+</v>
      </c>
      <c r="AI16" s="45">
        <f t="shared" si="54"/>
        <v>11</v>
      </c>
      <c r="AJ16" s="115">
        <f t="shared" si="55"/>
        <v>0.50277777777777777</v>
      </c>
      <c r="AK16" s="42" t="str">
        <f t="shared" si="56"/>
        <v/>
      </c>
      <c r="AL16" s="38">
        <f t="shared" si="57"/>
        <v>0</v>
      </c>
      <c r="AM16" s="73">
        <v>0.5131944444444444</v>
      </c>
      <c r="AN16" s="42" t="str">
        <f t="shared" si="58"/>
        <v/>
      </c>
      <c r="AO16" s="38">
        <f t="shared" si="59"/>
        <v>0</v>
      </c>
      <c r="AP16" s="53">
        <v>0.51527777777777783</v>
      </c>
      <c r="AQ16" s="61"/>
      <c r="AR16" s="55">
        <v>0.52187499999999998</v>
      </c>
      <c r="AS16" s="35">
        <f t="shared" si="60"/>
        <v>6.5972222222221433E-3</v>
      </c>
      <c r="AT16" s="35">
        <f t="shared" si="61"/>
        <v>1.6203703703711585E-4</v>
      </c>
      <c r="AU16" s="44" t="str">
        <f t="shared" si="62"/>
        <v>-</v>
      </c>
      <c r="AV16" s="45">
        <f t="shared" si="63"/>
        <v>14</v>
      </c>
      <c r="AW16" s="49">
        <v>0.54097222222222219</v>
      </c>
      <c r="AX16" s="42" t="str">
        <f t="shared" si="64"/>
        <v>-</v>
      </c>
      <c r="AY16" s="38">
        <f t="shared" si="65"/>
        <v>180</v>
      </c>
      <c r="AZ16" s="49">
        <v>0.54305555555555596</v>
      </c>
      <c r="BA16" s="61"/>
      <c r="BB16" s="55">
        <v>0.54792824074074076</v>
      </c>
      <c r="BC16" s="35">
        <f t="shared" si="66"/>
        <v>4.8726851851847996E-3</v>
      </c>
      <c r="BD16" s="35">
        <f t="shared" si="67"/>
        <v>1.2731481481520045E-4</v>
      </c>
      <c r="BE16" s="44" t="str">
        <f t="shared" si="68"/>
        <v>-</v>
      </c>
      <c r="BF16" s="45">
        <f t="shared" si="69"/>
        <v>11</v>
      </c>
      <c r="BG16" s="308">
        <f t="shared" si="70"/>
        <v>0.5881944444444448</v>
      </c>
      <c r="BH16" s="42" t="str">
        <f t="shared" si="71"/>
        <v/>
      </c>
      <c r="BI16" s="38">
        <f t="shared" si="72"/>
        <v>0</v>
      </c>
      <c r="BJ16" s="43">
        <v>0.59930555555555554</v>
      </c>
      <c r="BK16" s="47">
        <v>0.59930555555555554</v>
      </c>
      <c r="BL16" s="70">
        <v>27.7</v>
      </c>
      <c r="BM16" s="71">
        <f t="shared" si="73"/>
        <v>27.7</v>
      </c>
      <c r="BN16" s="72">
        <v>10</v>
      </c>
      <c r="BO16" s="117" t="s">
        <v>226</v>
      </c>
      <c r="BP16" s="121"/>
      <c r="BQ16" s="124" t="s">
        <v>225</v>
      </c>
      <c r="BR16" s="125"/>
      <c r="BS16" s="49">
        <v>0.66736111111111107</v>
      </c>
      <c r="BT16" s="42" t="str">
        <f t="shared" si="74"/>
        <v>+</v>
      </c>
      <c r="BU16" s="38">
        <f t="shared" si="75"/>
        <v>240</v>
      </c>
      <c r="BV16" s="49">
        <v>0.67013888888888895</v>
      </c>
      <c r="BW16" s="61"/>
      <c r="BX16" s="55">
        <v>0.67267361111111112</v>
      </c>
      <c r="BY16" s="35">
        <f t="shared" si="76"/>
        <v>2.5347222222221744E-3</v>
      </c>
      <c r="BZ16" s="35">
        <f t="shared" si="77"/>
        <v>8.1018518518470757E-5</v>
      </c>
      <c r="CA16" s="44" t="str">
        <f t="shared" si="78"/>
        <v>+</v>
      </c>
      <c r="CB16" s="45">
        <f t="shared" si="79"/>
        <v>7</v>
      </c>
      <c r="CC16" s="85">
        <v>0.67499999999999993</v>
      </c>
      <c r="CD16" s="86"/>
      <c r="CE16" s="87">
        <f t="shared" si="80"/>
        <v>0</v>
      </c>
      <c r="CF16" s="88"/>
      <c r="CG16" s="85">
        <v>0.68333333333333324</v>
      </c>
      <c r="CH16" s="86"/>
      <c r="CI16" s="87">
        <f t="shared" si="81"/>
        <v>0</v>
      </c>
      <c r="CJ16" s="88"/>
      <c r="CK16" s="43">
        <v>0.72430555555555554</v>
      </c>
      <c r="CL16" s="47">
        <v>0.72430555555555554</v>
      </c>
      <c r="CM16" s="70">
        <v>48.7</v>
      </c>
      <c r="CN16" s="71">
        <f t="shared" si="82"/>
        <v>48.7</v>
      </c>
      <c r="CO16" s="72"/>
      <c r="CP16" s="91">
        <v>0.7270833333333333</v>
      </c>
      <c r="CQ16" s="95">
        <v>5.5555555555555601E-2</v>
      </c>
      <c r="CR16" s="42" t="str">
        <f t="shared" si="83"/>
        <v/>
      </c>
      <c r="CS16" s="38">
        <f t="shared" si="84"/>
        <v>0</v>
      </c>
      <c r="CT16" s="64"/>
      <c r="CU16" s="39">
        <f t="shared" si="91"/>
        <v>473</v>
      </c>
      <c r="CV16" s="46">
        <f t="shared" si="92"/>
        <v>420</v>
      </c>
      <c r="CW16" s="40"/>
      <c r="CX16" s="63">
        <f t="shared" si="93"/>
        <v>893</v>
      </c>
      <c r="CY16" s="43"/>
      <c r="CZ16" s="101" t="s">
        <v>190</v>
      </c>
      <c r="DA16" s="129" t="s">
        <v>177</v>
      </c>
      <c r="DB16" s="129">
        <v>120</v>
      </c>
      <c r="DC16" s="104"/>
      <c r="DD16" s="77"/>
      <c r="DE16" s="56"/>
      <c r="DF16" s="36"/>
      <c r="DI16" s="41">
        <f t="shared" si="85"/>
        <v>1.0900000000000001</v>
      </c>
      <c r="DJ16" s="41" t="s">
        <v>196</v>
      </c>
      <c r="DK16" s="153">
        <f t="shared" si="86"/>
        <v>440.8</v>
      </c>
      <c r="DL16" s="41">
        <f t="shared" si="87"/>
        <v>440.8</v>
      </c>
      <c r="DM16" s="41">
        <f t="shared" si="88"/>
        <v>9999</v>
      </c>
      <c r="DP16" s="41">
        <f t="shared" si="1"/>
        <v>11</v>
      </c>
      <c r="DQ16" s="227">
        <f t="shared" si="2"/>
        <v>0</v>
      </c>
      <c r="DR16" s="227">
        <f t="shared" si="3"/>
        <v>0</v>
      </c>
      <c r="DS16" s="228">
        <f t="shared" si="4"/>
        <v>343.6</v>
      </c>
      <c r="DT16" s="227">
        <f t="shared" si="5"/>
        <v>0</v>
      </c>
      <c r="DU16" s="227">
        <f t="shared" si="6"/>
        <v>0</v>
      </c>
      <c r="DV16" s="227">
        <f t="shared" si="7"/>
        <v>11</v>
      </c>
      <c r="DW16" s="227">
        <f t="shared" si="8"/>
        <v>0</v>
      </c>
      <c r="DX16" s="227">
        <f t="shared" si="9"/>
        <v>0</v>
      </c>
      <c r="DY16" s="227">
        <f t="shared" si="10"/>
        <v>14</v>
      </c>
      <c r="DZ16" s="227">
        <f t="shared" si="11"/>
        <v>180</v>
      </c>
      <c r="EA16" s="227">
        <f t="shared" si="12"/>
        <v>11</v>
      </c>
      <c r="EB16" s="227">
        <f t="shared" si="13"/>
        <v>0</v>
      </c>
      <c r="EC16" s="228">
        <f t="shared" si="14"/>
        <v>37.700000000000003</v>
      </c>
      <c r="ED16" s="227">
        <f t="shared" si="15"/>
        <v>0</v>
      </c>
      <c r="EE16" s="227">
        <f t="shared" si="16"/>
        <v>240</v>
      </c>
      <c r="EF16" s="227">
        <f t="shared" si="17"/>
        <v>7</v>
      </c>
      <c r="EG16" s="227">
        <f t="shared" si="18"/>
        <v>0</v>
      </c>
      <c r="EH16" s="228">
        <f t="shared" si="19"/>
        <v>48.7</v>
      </c>
      <c r="EI16" s="227">
        <f t="shared" si="20"/>
        <v>0</v>
      </c>
      <c r="EK16" s="41">
        <f t="shared" si="21"/>
        <v>11</v>
      </c>
      <c r="EL16" s="227">
        <f t="shared" si="22"/>
        <v>0</v>
      </c>
      <c r="EM16" s="227">
        <f t="shared" si="23"/>
        <v>0</v>
      </c>
      <c r="EN16" s="227">
        <f t="shared" si="24"/>
        <v>343.6</v>
      </c>
      <c r="EO16" s="227">
        <f t="shared" si="25"/>
        <v>343.6</v>
      </c>
      <c r="EP16" s="227">
        <f t="shared" si="26"/>
        <v>343.6</v>
      </c>
      <c r="EQ16" s="227">
        <f t="shared" si="27"/>
        <v>354.6</v>
      </c>
      <c r="ER16" s="227">
        <f t="shared" si="28"/>
        <v>354.6</v>
      </c>
      <c r="ES16" s="227">
        <f t="shared" si="29"/>
        <v>354.6</v>
      </c>
      <c r="ET16" s="227">
        <f t="shared" si="30"/>
        <v>368.6</v>
      </c>
      <c r="EU16" s="227">
        <f t="shared" si="31"/>
        <v>548.6</v>
      </c>
      <c r="EV16" s="227">
        <f t="shared" si="32"/>
        <v>559.6</v>
      </c>
      <c r="EW16" s="227">
        <f t="shared" si="33"/>
        <v>559.6</v>
      </c>
      <c r="EX16" s="227">
        <f t="shared" si="34"/>
        <v>597.30000000000007</v>
      </c>
      <c r="EY16" s="227">
        <f t="shared" si="35"/>
        <v>597.30000000000007</v>
      </c>
      <c r="EZ16" s="227">
        <f t="shared" si="36"/>
        <v>837.30000000000007</v>
      </c>
      <c r="FA16" s="227">
        <f t="shared" si="37"/>
        <v>844.30000000000007</v>
      </c>
      <c r="FB16" s="227">
        <f t="shared" si="38"/>
        <v>844.30000000000007</v>
      </c>
      <c r="FC16" s="227">
        <f t="shared" si="39"/>
        <v>893.00000000000011</v>
      </c>
      <c r="FD16" s="227">
        <f t="shared" si="40"/>
        <v>893.00000000000011</v>
      </c>
    </row>
    <row r="17" spans="1:160" s="41" customFormat="1" ht="13.5" collapsed="1" thickBot="1" x14ac:dyDescent="0.25">
      <c r="A17" s="131"/>
      <c r="B17" s="34">
        <v>12</v>
      </c>
      <c r="C17" s="10">
        <v>12</v>
      </c>
      <c r="D17" s="37" t="s">
        <v>102</v>
      </c>
      <c r="E17" s="37" t="s">
        <v>103</v>
      </c>
      <c r="F17" s="37"/>
      <c r="G17" s="43">
        <v>0.3</v>
      </c>
      <c r="H17" s="47">
        <v>0.3</v>
      </c>
      <c r="I17" s="58" t="str">
        <f t="shared" si="41"/>
        <v/>
      </c>
      <c r="J17" s="52">
        <f t="shared" si="42"/>
        <v>0</v>
      </c>
      <c r="K17" s="43">
        <v>0.38333333333333303</v>
      </c>
      <c r="L17" s="47">
        <v>0.38333333333332997</v>
      </c>
      <c r="M17" s="42" t="str">
        <f t="shared" si="89"/>
        <v/>
      </c>
      <c r="N17" s="38">
        <f t="shared" si="90"/>
        <v>0</v>
      </c>
      <c r="O17" s="73">
        <v>0.42499999999999999</v>
      </c>
      <c r="P17" s="42" t="str">
        <f t="shared" si="43"/>
        <v/>
      </c>
      <c r="Q17" s="38">
        <f t="shared" si="44"/>
        <v>0</v>
      </c>
      <c r="R17" s="43">
        <v>0.42777777777777781</v>
      </c>
      <c r="S17" s="47">
        <v>0.42777777777777781</v>
      </c>
      <c r="T17" s="70">
        <v>44</v>
      </c>
      <c r="U17" s="71">
        <f t="shared" si="45"/>
        <v>44</v>
      </c>
      <c r="V17" s="72"/>
      <c r="W17" s="115">
        <f t="shared" si="46"/>
        <v>0.4458333333333333</v>
      </c>
      <c r="X17" s="42" t="str">
        <f t="shared" si="47"/>
        <v/>
      </c>
      <c r="Y17" s="38">
        <f t="shared" si="48"/>
        <v>0</v>
      </c>
      <c r="Z17" s="49">
        <v>0.48055555555555557</v>
      </c>
      <c r="AA17" s="42" t="str">
        <f t="shared" si="49"/>
        <v/>
      </c>
      <c r="AB17" s="38">
        <f t="shared" si="50"/>
        <v>0</v>
      </c>
      <c r="AC17" s="53">
        <v>0.4826388888888889</v>
      </c>
      <c r="AD17" s="61"/>
      <c r="AE17" s="55">
        <v>0.48674768518518513</v>
      </c>
      <c r="AF17" s="35">
        <f t="shared" si="51"/>
        <v>4.1087962962962354E-3</v>
      </c>
      <c r="AG17" s="35">
        <f t="shared" si="52"/>
        <v>2.5462962962956867E-4</v>
      </c>
      <c r="AH17" s="44" t="str">
        <f t="shared" si="53"/>
        <v>+</v>
      </c>
      <c r="AI17" s="45">
        <f t="shared" si="54"/>
        <v>22</v>
      </c>
      <c r="AJ17" s="115">
        <f t="shared" si="55"/>
        <v>0.50347222222222221</v>
      </c>
      <c r="AK17" s="42" t="str">
        <f t="shared" si="56"/>
        <v/>
      </c>
      <c r="AL17" s="38">
        <f t="shared" si="57"/>
        <v>0</v>
      </c>
      <c r="AM17" s="73">
        <v>0.51388888888888895</v>
      </c>
      <c r="AN17" s="42" t="str">
        <f t="shared" si="58"/>
        <v/>
      </c>
      <c r="AO17" s="38">
        <f t="shared" si="59"/>
        <v>0</v>
      </c>
      <c r="AP17" s="53">
        <v>0.51597222222222217</v>
      </c>
      <c r="AQ17" s="61"/>
      <c r="AR17" s="55">
        <v>0.52298611111111104</v>
      </c>
      <c r="AS17" s="35">
        <f t="shared" si="60"/>
        <v>7.0138888888888751E-3</v>
      </c>
      <c r="AT17" s="35">
        <f t="shared" si="61"/>
        <v>2.5462962962961595E-4</v>
      </c>
      <c r="AU17" s="44" t="str">
        <f t="shared" si="62"/>
        <v>+</v>
      </c>
      <c r="AV17" s="45">
        <f t="shared" si="63"/>
        <v>22</v>
      </c>
      <c r="AW17" s="49">
        <v>0.54375000000000007</v>
      </c>
      <c r="AX17" s="42" t="str">
        <f t="shared" si="64"/>
        <v/>
      </c>
      <c r="AY17" s="38">
        <f t="shared" si="65"/>
        <v>0</v>
      </c>
      <c r="AZ17" s="49">
        <v>0.54583333333333295</v>
      </c>
      <c r="BA17" s="61"/>
      <c r="BB17" s="55">
        <v>0.55104166666666665</v>
      </c>
      <c r="BC17" s="35">
        <f t="shared" si="66"/>
        <v>5.2083333333337034E-3</v>
      </c>
      <c r="BD17" s="35">
        <f t="shared" si="67"/>
        <v>2.083333333337033E-4</v>
      </c>
      <c r="BE17" s="44" t="str">
        <f t="shared" si="68"/>
        <v>+</v>
      </c>
      <c r="BF17" s="45">
        <f t="shared" si="69"/>
        <v>18</v>
      </c>
      <c r="BG17" s="308">
        <f t="shared" si="70"/>
        <v>0.59097222222222179</v>
      </c>
      <c r="BH17" s="42" t="str">
        <f t="shared" si="71"/>
        <v/>
      </c>
      <c r="BI17" s="38">
        <f t="shared" si="72"/>
        <v>0</v>
      </c>
      <c r="BJ17" s="43">
        <v>0.59097222222222223</v>
      </c>
      <c r="BK17" s="47">
        <v>0.59166666666666667</v>
      </c>
      <c r="BL17" s="70">
        <v>29.4</v>
      </c>
      <c r="BM17" s="71">
        <f t="shared" si="73"/>
        <v>29.4</v>
      </c>
      <c r="BN17" s="72"/>
      <c r="BO17" s="117" t="s">
        <v>226</v>
      </c>
      <c r="BP17" s="121"/>
      <c r="BQ17" s="124" t="s">
        <v>225</v>
      </c>
      <c r="BR17" s="125"/>
      <c r="BS17" s="49">
        <v>0.66736111111111107</v>
      </c>
      <c r="BT17" s="42" t="str">
        <f t="shared" si="74"/>
        <v/>
      </c>
      <c r="BU17" s="38">
        <f t="shared" si="75"/>
        <v>0</v>
      </c>
      <c r="BV17" s="49">
        <v>0.66944444444444395</v>
      </c>
      <c r="BW17" s="61"/>
      <c r="BX17" s="55">
        <v>0.67207175925925933</v>
      </c>
      <c r="BY17" s="35">
        <f t="shared" si="76"/>
        <v>2.6273148148153735E-3</v>
      </c>
      <c r="BZ17" s="35">
        <f t="shared" si="77"/>
        <v>1.7361111111166994E-4</v>
      </c>
      <c r="CA17" s="44" t="str">
        <f t="shared" si="78"/>
        <v>+</v>
      </c>
      <c r="CB17" s="45">
        <f t="shared" si="79"/>
        <v>15</v>
      </c>
      <c r="CC17" s="85">
        <v>0.67499999999999993</v>
      </c>
      <c r="CD17" s="86"/>
      <c r="CE17" s="87">
        <f t="shared" si="80"/>
        <v>0</v>
      </c>
      <c r="CF17" s="88"/>
      <c r="CG17" s="85">
        <v>0.68194444444444446</v>
      </c>
      <c r="CH17" s="86"/>
      <c r="CI17" s="87">
        <f t="shared" si="81"/>
        <v>0</v>
      </c>
      <c r="CJ17" s="88"/>
      <c r="CK17" s="43">
        <v>0.72569444444444453</v>
      </c>
      <c r="CL17" s="47">
        <v>0.72569444444444453</v>
      </c>
      <c r="CM17" s="70">
        <v>57</v>
      </c>
      <c r="CN17" s="71">
        <f t="shared" si="82"/>
        <v>57</v>
      </c>
      <c r="CO17" s="72"/>
      <c r="CP17" s="91">
        <v>0.7270833333333333</v>
      </c>
      <c r="CQ17" s="95">
        <v>5.5555555555555601E-2</v>
      </c>
      <c r="CR17" s="42" t="str">
        <f t="shared" si="83"/>
        <v/>
      </c>
      <c r="CS17" s="38">
        <f t="shared" si="84"/>
        <v>0</v>
      </c>
      <c r="CT17" s="64"/>
      <c r="CU17" s="39">
        <f t="shared" si="91"/>
        <v>207.4</v>
      </c>
      <c r="CV17" s="46">
        <f t="shared" si="92"/>
        <v>0</v>
      </c>
      <c r="CW17" s="40"/>
      <c r="CX17" s="63">
        <f t="shared" si="93"/>
        <v>207.4</v>
      </c>
      <c r="CY17" s="43"/>
      <c r="CZ17" s="101" t="s">
        <v>189</v>
      </c>
      <c r="DA17" s="129" t="s">
        <v>177</v>
      </c>
      <c r="DB17" s="129">
        <v>77</v>
      </c>
      <c r="DC17" s="104" t="s">
        <v>182</v>
      </c>
      <c r="DD17" s="77"/>
      <c r="DE17" s="56"/>
      <c r="DF17" s="36"/>
      <c r="DI17" s="41">
        <f t="shared" si="85"/>
        <v>1.06</v>
      </c>
      <c r="DJ17" s="41" t="s">
        <v>196</v>
      </c>
      <c r="DK17" s="153">
        <f t="shared" si="86"/>
        <v>138.22400000000002</v>
      </c>
      <c r="DL17" s="41">
        <f t="shared" si="87"/>
        <v>138.22400000000002</v>
      </c>
      <c r="DM17" s="41">
        <f t="shared" si="88"/>
        <v>9999</v>
      </c>
      <c r="DP17" s="41">
        <f t="shared" si="1"/>
        <v>12</v>
      </c>
      <c r="DQ17" s="227">
        <f t="shared" si="2"/>
        <v>0</v>
      </c>
      <c r="DR17" s="227">
        <f t="shared" si="3"/>
        <v>0</v>
      </c>
      <c r="DS17" s="228">
        <f t="shared" si="4"/>
        <v>44</v>
      </c>
      <c r="DT17" s="227">
        <f t="shared" si="5"/>
        <v>0</v>
      </c>
      <c r="DU17" s="227">
        <f t="shared" si="6"/>
        <v>0</v>
      </c>
      <c r="DV17" s="227">
        <f t="shared" si="7"/>
        <v>22</v>
      </c>
      <c r="DW17" s="227">
        <f t="shared" si="8"/>
        <v>0</v>
      </c>
      <c r="DX17" s="227">
        <f t="shared" si="9"/>
        <v>0</v>
      </c>
      <c r="DY17" s="227">
        <f t="shared" si="10"/>
        <v>22</v>
      </c>
      <c r="DZ17" s="227">
        <f t="shared" si="11"/>
        <v>0</v>
      </c>
      <c r="EA17" s="227">
        <f t="shared" si="12"/>
        <v>18</v>
      </c>
      <c r="EB17" s="227">
        <f t="shared" si="13"/>
        <v>0</v>
      </c>
      <c r="EC17" s="228">
        <f t="shared" si="14"/>
        <v>29.4</v>
      </c>
      <c r="ED17" s="227">
        <f t="shared" si="15"/>
        <v>0</v>
      </c>
      <c r="EE17" s="227">
        <f t="shared" si="16"/>
        <v>0</v>
      </c>
      <c r="EF17" s="227">
        <f t="shared" si="17"/>
        <v>15</v>
      </c>
      <c r="EG17" s="227">
        <f t="shared" si="18"/>
        <v>0</v>
      </c>
      <c r="EH17" s="228">
        <f t="shared" si="19"/>
        <v>57</v>
      </c>
      <c r="EI17" s="227">
        <f t="shared" si="20"/>
        <v>0</v>
      </c>
      <c r="EK17" s="41">
        <f t="shared" si="21"/>
        <v>12</v>
      </c>
      <c r="EL17" s="227">
        <f t="shared" si="22"/>
        <v>0</v>
      </c>
      <c r="EM17" s="227">
        <f t="shared" si="23"/>
        <v>0</v>
      </c>
      <c r="EN17" s="227">
        <f t="shared" si="24"/>
        <v>44</v>
      </c>
      <c r="EO17" s="227">
        <f t="shared" si="25"/>
        <v>44</v>
      </c>
      <c r="EP17" s="227">
        <f t="shared" si="26"/>
        <v>44</v>
      </c>
      <c r="EQ17" s="227">
        <f t="shared" si="27"/>
        <v>66</v>
      </c>
      <c r="ER17" s="227">
        <f t="shared" si="28"/>
        <v>66</v>
      </c>
      <c r="ES17" s="227">
        <f t="shared" si="29"/>
        <v>66</v>
      </c>
      <c r="ET17" s="227">
        <f t="shared" si="30"/>
        <v>88</v>
      </c>
      <c r="EU17" s="227">
        <f t="shared" si="31"/>
        <v>88</v>
      </c>
      <c r="EV17" s="227">
        <f t="shared" si="32"/>
        <v>106</v>
      </c>
      <c r="EW17" s="227">
        <f t="shared" si="33"/>
        <v>106</v>
      </c>
      <c r="EX17" s="227">
        <f t="shared" si="34"/>
        <v>135.4</v>
      </c>
      <c r="EY17" s="227">
        <f t="shared" si="35"/>
        <v>135.4</v>
      </c>
      <c r="EZ17" s="227">
        <f t="shared" si="36"/>
        <v>135.4</v>
      </c>
      <c r="FA17" s="227">
        <f t="shared" si="37"/>
        <v>150.4</v>
      </c>
      <c r="FB17" s="227">
        <f t="shared" si="38"/>
        <v>150.4</v>
      </c>
      <c r="FC17" s="227">
        <f t="shared" si="39"/>
        <v>207.4</v>
      </c>
      <c r="FD17" s="227">
        <f t="shared" si="40"/>
        <v>207.4</v>
      </c>
    </row>
    <row r="18" spans="1:160" ht="13.5" thickBot="1" x14ac:dyDescent="0.25">
      <c r="A18" s="132"/>
      <c r="B18" s="34">
        <v>13</v>
      </c>
      <c r="C18" s="10">
        <v>13</v>
      </c>
      <c r="D18" s="37" t="s">
        <v>104</v>
      </c>
      <c r="E18" s="37" t="s">
        <v>41</v>
      </c>
      <c r="F18" s="37"/>
      <c r="G18" s="43">
        <v>0.30069444444444399</v>
      </c>
      <c r="H18" s="47">
        <v>0.30069444444444443</v>
      </c>
      <c r="I18" s="58" t="str">
        <f t="shared" si="41"/>
        <v/>
      </c>
      <c r="J18" s="52">
        <f t="shared" si="42"/>
        <v>0</v>
      </c>
      <c r="K18" s="43">
        <v>0.38402777777777702</v>
      </c>
      <c r="L18" s="47">
        <v>0.38402777777777403</v>
      </c>
      <c r="M18" s="42" t="str">
        <f t="shared" si="89"/>
        <v/>
      </c>
      <c r="N18" s="38">
        <f t="shared" si="90"/>
        <v>0</v>
      </c>
      <c r="O18" s="73">
        <v>0.42569444444444443</v>
      </c>
      <c r="P18" s="42" t="str">
        <f t="shared" si="43"/>
        <v/>
      </c>
      <c r="Q18" s="38">
        <f t="shared" si="44"/>
        <v>0</v>
      </c>
      <c r="R18" s="43">
        <v>0.4291666666666667</v>
      </c>
      <c r="S18" s="47">
        <v>0.4291666666666667</v>
      </c>
      <c r="T18" s="70">
        <v>39</v>
      </c>
      <c r="U18" s="71">
        <f t="shared" si="45"/>
        <v>39</v>
      </c>
      <c r="V18" s="72"/>
      <c r="W18" s="115">
        <f t="shared" si="46"/>
        <v>0.44652777777777775</v>
      </c>
      <c r="X18" s="42" t="str">
        <f t="shared" si="47"/>
        <v/>
      </c>
      <c r="Y18" s="38">
        <f t="shared" si="48"/>
        <v>0</v>
      </c>
      <c r="Z18" s="49">
        <v>0.48125000000000001</v>
      </c>
      <c r="AA18" s="42" t="str">
        <f t="shared" si="49"/>
        <v/>
      </c>
      <c r="AB18" s="38">
        <f t="shared" si="50"/>
        <v>0</v>
      </c>
      <c r="AC18" s="53">
        <v>0.48333333333333334</v>
      </c>
      <c r="AD18" s="61"/>
      <c r="AE18" s="55">
        <v>0.4871180555555556</v>
      </c>
      <c r="AF18" s="35">
        <f t="shared" si="51"/>
        <v>3.7847222222222587E-3</v>
      </c>
      <c r="AG18" s="35">
        <f t="shared" si="52"/>
        <v>6.9444444444408029E-5</v>
      </c>
      <c r="AH18" s="44" t="str">
        <f t="shared" si="53"/>
        <v>-</v>
      </c>
      <c r="AI18" s="45">
        <f t="shared" si="54"/>
        <v>6</v>
      </c>
      <c r="AJ18" s="115">
        <f t="shared" si="55"/>
        <v>0.50416666666666665</v>
      </c>
      <c r="AK18" s="42" t="str">
        <f t="shared" si="56"/>
        <v/>
      </c>
      <c r="AL18" s="38">
        <f t="shared" si="57"/>
        <v>0</v>
      </c>
      <c r="AM18" s="73">
        <v>0.51458333333333328</v>
      </c>
      <c r="AN18" s="42" t="str">
        <f t="shared" si="58"/>
        <v/>
      </c>
      <c r="AO18" s="38">
        <f t="shared" si="59"/>
        <v>0</v>
      </c>
      <c r="AP18" s="53">
        <v>0.51666666666666672</v>
      </c>
      <c r="AQ18" s="61"/>
      <c r="AR18" s="55">
        <v>0.5272916666666666</v>
      </c>
      <c r="AS18" s="35">
        <f t="shared" si="60"/>
        <v>1.0624999999999885E-2</v>
      </c>
      <c r="AT18" s="35">
        <f t="shared" si="61"/>
        <v>3.8657407407406254E-3</v>
      </c>
      <c r="AU18" s="44" t="str">
        <f t="shared" si="62"/>
        <v>+</v>
      </c>
      <c r="AV18" s="45">
        <f t="shared" si="63"/>
        <v>334</v>
      </c>
      <c r="AW18" s="49">
        <v>0.5444444444444444</v>
      </c>
      <c r="AX18" s="42" t="str">
        <f t="shared" si="64"/>
        <v/>
      </c>
      <c r="AY18" s="38">
        <f t="shared" si="65"/>
        <v>0</v>
      </c>
      <c r="AZ18" s="49">
        <v>0.54652777777777795</v>
      </c>
      <c r="BA18" s="61"/>
      <c r="BB18" s="55">
        <v>0.55143518518518519</v>
      </c>
      <c r="BC18" s="35">
        <f t="shared" si="66"/>
        <v>4.9074074074072493E-3</v>
      </c>
      <c r="BD18" s="35">
        <f t="shared" si="67"/>
        <v>9.259259259275076E-5</v>
      </c>
      <c r="BE18" s="44" t="str">
        <f t="shared" si="68"/>
        <v>-</v>
      </c>
      <c r="BF18" s="45">
        <f t="shared" si="69"/>
        <v>8</v>
      </c>
      <c r="BG18" s="308">
        <f t="shared" si="70"/>
        <v>0.59166666666666679</v>
      </c>
      <c r="BH18" s="42" t="str">
        <f t="shared" si="71"/>
        <v/>
      </c>
      <c r="BI18" s="38">
        <f t="shared" si="72"/>
        <v>0</v>
      </c>
      <c r="BJ18" s="43">
        <v>0.59236111111111112</v>
      </c>
      <c r="BK18" s="47">
        <v>0.59305555555555556</v>
      </c>
      <c r="BL18" s="70">
        <v>27.6</v>
      </c>
      <c r="BM18" s="71">
        <f t="shared" si="73"/>
        <v>27.6</v>
      </c>
      <c r="BN18" s="72"/>
      <c r="BO18" s="117" t="s">
        <v>226</v>
      </c>
      <c r="BP18" s="121"/>
      <c r="BQ18" s="124" t="s">
        <v>225</v>
      </c>
      <c r="BR18" s="125"/>
      <c r="BS18" s="49">
        <v>0.66805555555555562</v>
      </c>
      <c r="BT18" s="42" t="str">
        <f t="shared" si="74"/>
        <v/>
      </c>
      <c r="BU18" s="38">
        <f t="shared" si="75"/>
        <v>0</v>
      </c>
      <c r="BV18" s="49">
        <v>0.67083333333333295</v>
      </c>
      <c r="BW18" s="61"/>
      <c r="BX18" s="55">
        <v>0.67347222222222225</v>
      </c>
      <c r="BY18" s="35">
        <f t="shared" si="76"/>
        <v>2.6388888888893014E-3</v>
      </c>
      <c r="BZ18" s="35">
        <f t="shared" si="77"/>
        <v>1.851851851855978E-4</v>
      </c>
      <c r="CA18" s="44" t="str">
        <f t="shared" si="78"/>
        <v>+</v>
      </c>
      <c r="CB18" s="45">
        <f t="shared" si="79"/>
        <v>16</v>
      </c>
      <c r="CC18" s="85">
        <v>0.67569444444444438</v>
      </c>
      <c r="CD18" s="86"/>
      <c r="CE18" s="87">
        <f t="shared" si="80"/>
        <v>0</v>
      </c>
      <c r="CF18" s="88"/>
      <c r="CG18" s="85">
        <v>0.68472222222222223</v>
      </c>
      <c r="CH18" s="86"/>
      <c r="CI18" s="87">
        <f t="shared" si="81"/>
        <v>0</v>
      </c>
      <c r="CJ18" s="88"/>
      <c r="CK18" s="43">
        <v>0.73055555555555562</v>
      </c>
      <c r="CL18" s="47">
        <v>0.73055555555555562</v>
      </c>
      <c r="CM18" s="70">
        <v>48.6</v>
      </c>
      <c r="CN18" s="71">
        <f t="shared" si="82"/>
        <v>48.6</v>
      </c>
      <c r="CO18" s="72"/>
      <c r="CP18" s="91">
        <v>0.7319444444444444</v>
      </c>
      <c r="CQ18" s="95">
        <v>5.5555555555555601E-2</v>
      </c>
      <c r="CR18" s="42" t="str">
        <f t="shared" si="83"/>
        <v/>
      </c>
      <c r="CS18" s="38">
        <f t="shared" si="84"/>
        <v>0</v>
      </c>
      <c r="CT18" s="65"/>
      <c r="CU18" s="39">
        <f t="shared" si="91"/>
        <v>479.2</v>
      </c>
      <c r="CV18" s="46">
        <f t="shared" si="92"/>
        <v>0</v>
      </c>
      <c r="CW18" s="40"/>
      <c r="CX18" s="63">
        <f t="shared" si="93"/>
        <v>479.2</v>
      </c>
      <c r="CY18" s="128"/>
      <c r="CZ18" s="101" t="s">
        <v>189</v>
      </c>
      <c r="DA18" s="129" t="s">
        <v>177</v>
      </c>
      <c r="DB18" s="129">
        <v>102</v>
      </c>
      <c r="DC18" s="104" t="s">
        <v>181</v>
      </c>
      <c r="DD18" s="77"/>
      <c r="DE18" s="56"/>
      <c r="DF18" s="36"/>
      <c r="DI18" s="41">
        <f t="shared" si="85"/>
        <v>1.0900000000000001</v>
      </c>
      <c r="DJ18" s="17" t="s">
        <v>196</v>
      </c>
      <c r="DK18" s="153">
        <f t="shared" si="86"/>
        <v>125.568</v>
      </c>
      <c r="DL18" s="41">
        <f t="shared" si="87"/>
        <v>125.568</v>
      </c>
      <c r="DM18" s="41">
        <f t="shared" si="88"/>
        <v>9999</v>
      </c>
      <c r="DP18" s="41">
        <f t="shared" si="1"/>
        <v>13</v>
      </c>
      <c r="DQ18" s="227">
        <f t="shared" si="2"/>
        <v>0</v>
      </c>
      <c r="DR18" s="227">
        <f t="shared" si="3"/>
        <v>0</v>
      </c>
      <c r="DS18" s="228">
        <f t="shared" si="4"/>
        <v>39</v>
      </c>
      <c r="DT18" s="227">
        <f t="shared" si="5"/>
        <v>0</v>
      </c>
      <c r="DU18" s="227">
        <f t="shared" si="6"/>
        <v>0</v>
      </c>
      <c r="DV18" s="227">
        <f t="shared" si="7"/>
        <v>6</v>
      </c>
      <c r="DW18" s="227">
        <f t="shared" si="8"/>
        <v>0</v>
      </c>
      <c r="DX18" s="227">
        <f t="shared" si="9"/>
        <v>0</v>
      </c>
      <c r="DY18" s="227">
        <f t="shared" si="10"/>
        <v>334</v>
      </c>
      <c r="DZ18" s="227">
        <f t="shared" si="11"/>
        <v>0</v>
      </c>
      <c r="EA18" s="227">
        <f t="shared" si="12"/>
        <v>8</v>
      </c>
      <c r="EB18" s="227">
        <f t="shared" si="13"/>
        <v>0</v>
      </c>
      <c r="EC18" s="228">
        <f t="shared" si="14"/>
        <v>27.6</v>
      </c>
      <c r="ED18" s="227">
        <f t="shared" si="15"/>
        <v>0</v>
      </c>
      <c r="EE18" s="227">
        <f t="shared" si="16"/>
        <v>0</v>
      </c>
      <c r="EF18" s="227">
        <f t="shared" si="17"/>
        <v>16</v>
      </c>
      <c r="EG18" s="227">
        <f t="shared" si="18"/>
        <v>0</v>
      </c>
      <c r="EH18" s="228">
        <f t="shared" si="19"/>
        <v>48.6</v>
      </c>
      <c r="EI18" s="227">
        <f t="shared" si="20"/>
        <v>0</v>
      </c>
      <c r="EK18" s="41">
        <f t="shared" si="21"/>
        <v>13</v>
      </c>
      <c r="EL18" s="227">
        <f t="shared" si="22"/>
        <v>0</v>
      </c>
      <c r="EM18" s="227">
        <f t="shared" si="23"/>
        <v>0</v>
      </c>
      <c r="EN18" s="227">
        <f t="shared" si="24"/>
        <v>39</v>
      </c>
      <c r="EO18" s="227">
        <f t="shared" si="25"/>
        <v>39</v>
      </c>
      <c r="EP18" s="227">
        <f t="shared" si="26"/>
        <v>39</v>
      </c>
      <c r="EQ18" s="227">
        <f t="shared" si="27"/>
        <v>45</v>
      </c>
      <c r="ER18" s="227">
        <f t="shared" si="28"/>
        <v>45</v>
      </c>
      <c r="ES18" s="227">
        <f t="shared" si="29"/>
        <v>45</v>
      </c>
      <c r="ET18" s="227">
        <f t="shared" si="30"/>
        <v>379</v>
      </c>
      <c r="EU18" s="227">
        <f t="shared" si="31"/>
        <v>379</v>
      </c>
      <c r="EV18" s="227">
        <f t="shared" si="32"/>
        <v>387</v>
      </c>
      <c r="EW18" s="227">
        <f t="shared" si="33"/>
        <v>387</v>
      </c>
      <c r="EX18" s="227">
        <f t="shared" si="34"/>
        <v>414.6</v>
      </c>
      <c r="EY18" s="227">
        <f t="shared" si="35"/>
        <v>414.6</v>
      </c>
      <c r="EZ18" s="227">
        <f t="shared" si="36"/>
        <v>414.6</v>
      </c>
      <c r="FA18" s="227">
        <f t="shared" si="37"/>
        <v>430.6</v>
      </c>
      <c r="FB18" s="227">
        <f t="shared" si="38"/>
        <v>430.6</v>
      </c>
      <c r="FC18" s="227">
        <f t="shared" si="39"/>
        <v>479.20000000000005</v>
      </c>
      <c r="FD18" s="227">
        <f t="shared" si="40"/>
        <v>479.20000000000005</v>
      </c>
    </row>
    <row r="19" spans="1:160" ht="13.5" thickBot="1" x14ac:dyDescent="0.25">
      <c r="A19" s="132"/>
      <c r="B19" s="34">
        <v>14</v>
      </c>
      <c r="C19" s="10">
        <v>14</v>
      </c>
      <c r="D19" s="37" t="s">
        <v>105</v>
      </c>
      <c r="E19" s="37" t="s">
        <v>222</v>
      </c>
      <c r="F19" s="37"/>
      <c r="G19" s="43">
        <v>0.30138888888888898</v>
      </c>
      <c r="H19" s="47">
        <v>0.2951388888888889</v>
      </c>
      <c r="I19" s="58" t="str">
        <f t="shared" si="41"/>
        <v/>
      </c>
      <c r="J19" s="52">
        <v>0</v>
      </c>
      <c r="K19" s="43">
        <v>0.38472222222222202</v>
      </c>
      <c r="L19" s="47">
        <v>0.38472222222221802</v>
      </c>
      <c r="M19" s="42" t="str">
        <f t="shared" si="89"/>
        <v/>
      </c>
      <c r="N19" s="38">
        <f t="shared" si="90"/>
        <v>0</v>
      </c>
      <c r="O19" s="73">
        <v>0.42638888888888887</v>
      </c>
      <c r="P19" s="42" t="str">
        <f t="shared" si="43"/>
        <v/>
      </c>
      <c r="Q19" s="38">
        <f t="shared" si="44"/>
        <v>0</v>
      </c>
      <c r="R19" s="43">
        <v>0.42986111111111108</v>
      </c>
      <c r="S19" s="47">
        <v>0.42986111111111108</v>
      </c>
      <c r="T19" s="70">
        <v>35.5</v>
      </c>
      <c r="U19" s="71">
        <f t="shared" si="45"/>
        <v>35.5</v>
      </c>
      <c r="V19" s="72"/>
      <c r="W19" s="115">
        <f t="shared" si="46"/>
        <v>0.44722222222222219</v>
      </c>
      <c r="X19" s="42" t="str">
        <f t="shared" si="47"/>
        <v/>
      </c>
      <c r="Y19" s="38">
        <f t="shared" si="48"/>
        <v>0</v>
      </c>
      <c r="Z19" s="49">
        <v>0.48194444444444445</v>
      </c>
      <c r="AA19" s="42" t="str">
        <f t="shared" si="49"/>
        <v/>
      </c>
      <c r="AB19" s="38">
        <f t="shared" si="50"/>
        <v>0</v>
      </c>
      <c r="AC19" s="53">
        <v>0.48402777777777778</v>
      </c>
      <c r="AD19" s="61"/>
      <c r="AE19" s="55">
        <v>0.48782407407407408</v>
      </c>
      <c r="AF19" s="35">
        <f t="shared" si="51"/>
        <v>3.7962962962962976E-3</v>
      </c>
      <c r="AG19" s="35">
        <f t="shared" si="52"/>
        <v>5.7870370370369153E-5</v>
      </c>
      <c r="AH19" s="44" t="str">
        <f t="shared" si="53"/>
        <v>-</v>
      </c>
      <c r="AI19" s="45">
        <f t="shared" si="54"/>
        <v>5</v>
      </c>
      <c r="AJ19" s="115">
        <f t="shared" si="55"/>
        <v>0.50486111111111109</v>
      </c>
      <c r="AK19" s="42" t="str">
        <f t="shared" si="56"/>
        <v/>
      </c>
      <c r="AL19" s="38">
        <f t="shared" si="57"/>
        <v>0</v>
      </c>
      <c r="AM19" s="73">
        <v>0.51527777777777783</v>
      </c>
      <c r="AN19" s="42" t="str">
        <f t="shared" si="58"/>
        <v/>
      </c>
      <c r="AO19" s="38">
        <f t="shared" si="59"/>
        <v>0</v>
      </c>
      <c r="AP19" s="53">
        <v>0.51736111111111105</v>
      </c>
      <c r="AQ19" s="61"/>
      <c r="AR19" s="55">
        <v>0.52410879629629636</v>
      </c>
      <c r="AS19" s="35">
        <f t="shared" si="60"/>
        <v>6.7476851851853148E-3</v>
      </c>
      <c r="AT19" s="35">
        <f t="shared" si="61"/>
        <v>1.1574074073944333E-5</v>
      </c>
      <c r="AU19" s="44" t="str">
        <f t="shared" si="62"/>
        <v>-</v>
      </c>
      <c r="AV19" s="45">
        <f t="shared" si="63"/>
        <v>1</v>
      </c>
      <c r="AW19" s="49">
        <v>0.54513888888888895</v>
      </c>
      <c r="AX19" s="42" t="str">
        <f t="shared" si="64"/>
        <v/>
      </c>
      <c r="AY19" s="38">
        <f t="shared" si="65"/>
        <v>0</v>
      </c>
      <c r="AZ19" s="49">
        <v>0.54722222222222205</v>
      </c>
      <c r="BA19" s="61"/>
      <c r="BB19" s="55">
        <v>0.55229166666666674</v>
      </c>
      <c r="BC19" s="35">
        <f t="shared" si="66"/>
        <v>5.0694444444446818E-3</v>
      </c>
      <c r="BD19" s="35">
        <f t="shared" si="67"/>
        <v>6.9444444444681681E-5</v>
      </c>
      <c r="BE19" s="44" t="str">
        <f t="shared" si="68"/>
        <v>+</v>
      </c>
      <c r="BF19" s="45">
        <f t="shared" si="69"/>
        <v>6</v>
      </c>
      <c r="BG19" s="308">
        <f t="shared" si="70"/>
        <v>0.59236111111111089</v>
      </c>
      <c r="BH19" s="42" t="str">
        <f t="shared" si="71"/>
        <v/>
      </c>
      <c r="BI19" s="38">
        <f t="shared" si="72"/>
        <v>0</v>
      </c>
      <c r="BJ19" s="43">
        <v>0.59305555555555556</v>
      </c>
      <c r="BK19" s="47">
        <v>0.59375</v>
      </c>
      <c r="BL19" s="70">
        <v>25.2</v>
      </c>
      <c r="BM19" s="71">
        <f t="shared" si="73"/>
        <v>25.2</v>
      </c>
      <c r="BN19" s="72"/>
      <c r="BO19" s="117" t="s">
        <v>226</v>
      </c>
      <c r="BP19" s="121"/>
      <c r="BQ19" s="124" t="s">
        <v>225</v>
      </c>
      <c r="BR19" s="125"/>
      <c r="BS19" s="49">
        <v>0.66875000000000007</v>
      </c>
      <c r="BT19" s="42" t="str">
        <f t="shared" si="74"/>
        <v/>
      </c>
      <c r="BU19" s="38">
        <f t="shared" si="75"/>
        <v>0</v>
      </c>
      <c r="BV19" s="49">
        <v>0.67152777777777795</v>
      </c>
      <c r="BW19" s="61"/>
      <c r="BX19" s="55">
        <v>0.67393518518518514</v>
      </c>
      <c r="BY19" s="35">
        <f t="shared" si="76"/>
        <v>2.4074074074071916E-3</v>
      </c>
      <c r="BZ19" s="35">
        <f t="shared" si="77"/>
        <v>4.6296296296511989E-5</v>
      </c>
      <c r="CA19" s="44" t="str">
        <f t="shared" si="78"/>
        <v>-</v>
      </c>
      <c r="CB19" s="45">
        <f t="shared" si="79"/>
        <v>4</v>
      </c>
      <c r="CC19" s="85">
        <v>0.67708333333333337</v>
      </c>
      <c r="CD19" s="86"/>
      <c r="CE19" s="87">
        <f t="shared" si="80"/>
        <v>0</v>
      </c>
      <c r="CF19" s="88"/>
      <c r="CG19" s="85">
        <v>0.68402777777777779</v>
      </c>
      <c r="CH19" s="86"/>
      <c r="CI19" s="87">
        <f t="shared" si="81"/>
        <v>0</v>
      </c>
      <c r="CJ19" s="88"/>
      <c r="CK19" s="43">
        <v>0.72361111111111109</v>
      </c>
      <c r="CL19" s="47">
        <v>0.72361111111111109</v>
      </c>
      <c r="CM19" s="70">
        <v>46.6</v>
      </c>
      <c r="CN19" s="71">
        <f t="shared" si="82"/>
        <v>46.6</v>
      </c>
      <c r="CO19" s="72"/>
      <c r="CP19" s="91">
        <v>0.72499999999999998</v>
      </c>
      <c r="CQ19" s="95">
        <v>5.5555555555555601E-2</v>
      </c>
      <c r="CR19" s="42" t="str">
        <f t="shared" si="83"/>
        <v/>
      </c>
      <c r="CS19" s="38">
        <f t="shared" si="84"/>
        <v>0</v>
      </c>
      <c r="CT19" s="65"/>
      <c r="CU19" s="39">
        <f t="shared" si="91"/>
        <v>123.3</v>
      </c>
      <c r="CV19" s="46">
        <f t="shared" si="92"/>
        <v>0</v>
      </c>
      <c r="CW19" s="40"/>
      <c r="CX19" s="63">
        <f t="shared" si="93"/>
        <v>123.3</v>
      </c>
      <c r="CY19" s="128"/>
      <c r="CZ19" s="101" t="s">
        <v>189</v>
      </c>
      <c r="DA19" s="129" t="s">
        <v>176</v>
      </c>
      <c r="DB19" s="129">
        <v>265</v>
      </c>
      <c r="DC19" s="104" t="s">
        <v>183</v>
      </c>
      <c r="DD19" s="77"/>
      <c r="DE19" s="56"/>
      <c r="DF19" s="36"/>
      <c r="DI19" s="41">
        <f t="shared" si="85"/>
        <v>1.1499999999999999</v>
      </c>
      <c r="DJ19" s="17" t="s">
        <v>196</v>
      </c>
      <c r="DK19" s="153">
        <f t="shared" si="86"/>
        <v>123.39500000000001</v>
      </c>
      <c r="DL19" s="41">
        <f t="shared" si="87"/>
        <v>123.39500000000001</v>
      </c>
      <c r="DM19" s="41">
        <f t="shared" si="88"/>
        <v>9999</v>
      </c>
      <c r="DP19" s="41">
        <f t="shared" si="1"/>
        <v>14</v>
      </c>
      <c r="DQ19" s="227">
        <f t="shared" si="2"/>
        <v>0</v>
      </c>
      <c r="DR19" s="227">
        <f t="shared" si="3"/>
        <v>0</v>
      </c>
      <c r="DS19" s="228">
        <f t="shared" si="4"/>
        <v>35.5</v>
      </c>
      <c r="DT19" s="227">
        <f t="shared" si="5"/>
        <v>0</v>
      </c>
      <c r="DU19" s="227">
        <f t="shared" si="6"/>
        <v>0</v>
      </c>
      <c r="DV19" s="227">
        <f t="shared" si="7"/>
        <v>5</v>
      </c>
      <c r="DW19" s="227">
        <f t="shared" si="8"/>
        <v>0</v>
      </c>
      <c r="DX19" s="227">
        <f t="shared" si="9"/>
        <v>0</v>
      </c>
      <c r="DY19" s="227">
        <f t="shared" si="10"/>
        <v>1</v>
      </c>
      <c r="DZ19" s="227">
        <f t="shared" si="11"/>
        <v>0</v>
      </c>
      <c r="EA19" s="227">
        <f t="shared" si="12"/>
        <v>6</v>
      </c>
      <c r="EB19" s="227">
        <f t="shared" si="13"/>
        <v>0</v>
      </c>
      <c r="EC19" s="228">
        <f t="shared" si="14"/>
        <v>25.2</v>
      </c>
      <c r="ED19" s="227">
        <f t="shared" si="15"/>
        <v>0</v>
      </c>
      <c r="EE19" s="227">
        <f t="shared" si="16"/>
        <v>0</v>
      </c>
      <c r="EF19" s="227">
        <f t="shared" si="17"/>
        <v>4</v>
      </c>
      <c r="EG19" s="227">
        <f t="shared" si="18"/>
        <v>0</v>
      </c>
      <c r="EH19" s="228">
        <f t="shared" si="19"/>
        <v>46.6</v>
      </c>
      <c r="EI19" s="227">
        <f t="shared" si="20"/>
        <v>0</v>
      </c>
      <c r="EK19" s="41">
        <f t="shared" si="21"/>
        <v>14</v>
      </c>
      <c r="EL19" s="227">
        <f t="shared" si="22"/>
        <v>0</v>
      </c>
      <c r="EM19" s="227">
        <f t="shared" si="23"/>
        <v>0</v>
      </c>
      <c r="EN19" s="227">
        <f t="shared" si="24"/>
        <v>35.5</v>
      </c>
      <c r="EO19" s="227">
        <f t="shared" si="25"/>
        <v>35.5</v>
      </c>
      <c r="EP19" s="227">
        <f t="shared" si="26"/>
        <v>35.5</v>
      </c>
      <c r="EQ19" s="227">
        <f t="shared" si="27"/>
        <v>40.5</v>
      </c>
      <c r="ER19" s="227">
        <f t="shared" si="28"/>
        <v>40.5</v>
      </c>
      <c r="ES19" s="227">
        <f t="shared" si="29"/>
        <v>40.5</v>
      </c>
      <c r="ET19" s="227">
        <f t="shared" si="30"/>
        <v>41.5</v>
      </c>
      <c r="EU19" s="227">
        <f t="shared" si="31"/>
        <v>41.5</v>
      </c>
      <c r="EV19" s="227">
        <f t="shared" si="32"/>
        <v>47.5</v>
      </c>
      <c r="EW19" s="227">
        <f t="shared" si="33"/>
        <v>47.5</v>
      </c>
      <c r="EX19" s="227">
        <f t="shared" si="34"/>
        <v>72.7</v>
      </c>
      <c r="EY19" s="227">
        <f t="shared" si="35"/>
        <v>72.7</v>
      </c>
      <c r="EZ19" s="227">
        <f t="shared" si="36"/>
        <v>72.7</v>
      </c>
      <c r="FA19" s="227">
        <f t="shared" si="37"/>
        <v>76.7</v>
      </c>
      <c r="FB19" s="227">
        <f t="shared" si="38"/>
        <v>76.7</v>
      </c>
      <c r="FC19" s="227">
        <f t="shared" si="39"/>
        <v>123.30000000000001</v>
      </c>
      <c r="FD19" s="227">
        <f t="shared" si="40"/>
        <v>123.30000000000001</v>
      </c>
    </row>
    <row r="20" spans="1:160" ht="13.5" thickBot="1" x14ac:dyDescent="0.25">
      <c r="A20" s="132"/>
      <c r="B20" s="34">
        <v>15</v>
      </c>
      <c r="C20" s="10">
        <v>15</v>
      </c>
      <c r="D20" s="37" t="s">
        <v>106</v>
      </c>
      <c r="E20" s="37" t="s">
        <v>107</v>
      </c>
      <c r="F20" s="37"/>
      <c r="G20" s="43">
        <v>0.30208333333333298</v>
      </c>
      <c r="H20" s="47">
        <v>0.29791666666666666</v>
      </c>
      <c r="I20" s="58" t="str">
        <f t="shared" si="41"/>
        <v/>
      </c>
      <c r="J20" s="52">
        <v>0</v>
      </c>
      <c r="K20" s="43">
        <v>0.38541666666666602</v>
      </c>
      <c r="L20" s="47">
        <v>0.38541666666666202</v>
      </c>
      <c r="M20" s="42" t="str">
        <f t="shared" si="89"/>
        <v/>
      </c>
      <c r="N20" s="38">
        <f t="shared" si="90"/>
        <v>0</v>
      </c>
      <c r="O20" s="73">
        <v>0.42708333333333331</v>
      </c>
      <c r="P20" s="42" t="str">
        <f t="shared" si="43"/>
        <v/>
      </c>
      <c r="Q20" s="38">
        <f t="shared" si="44"/>
        <v>0</v>
      </c>
      <c r="R20" s="43">
        <v>0.43055555555555558</v>
      </c>
      <c r="S20" s="47">
        <v>0.43055555555555558</v>
      </c>
      <c r="T20" s="70">
        <v>41</v>
      </c>
      <c r="U20" s="71">
        <f t="shared" si="45"/>
        <v>41</v>
      </c>
      <c r="V20" s="72"/>
      <c r="W20" s="115">
        <f t="shared" si="46"/>
        <v>0.44791666666666663</v>
      </c>
      <c r="X20" s="42" t="str">
        <f t="shared" si="47"/>
        <v/>
      </c>
      <c r="Y20" s="38">
        <f t="shared" si="48"/>
        <v>0</v>
      </c>
      <c r="Z20" s="49">
        <v>0.4826388888888889</v>
      </c>
      <c r="AA20" s="42" t="str">
        <f t="shared" si="49"/>
        <v/>
      </c>
      <c r="AB20" s="38">
        <f t="shared" si="50"/>
        <v>0</v>
      </c>
      <c r="AC20" s="53">
        <v>0.48472222222222222</v>
      </c>
      <c r="AD20" s="61"/>
      <c r="AE20" s="55">
        <v>0.48827546296296293</v>
      </c>
      <c r="AF20" s="35">
        <f t="shared" si="51"/>
        <v>3.5532407407407041E-3</v>
      </c>
      <c r="AG20" s="35">
        <f t="shared" si="52"/>
        <v>3.009259259259627E-4</v>
      </c>
      <c r="AH20" s="44" t="str">
        <f t="shared" si="53"/>
        <v>-</v>
      </c>
      <c r="AI20" s="45">
        <f t="shared" si="54"/>
        <v>26</v>
      </c>
      <c r="AJ20" s="115">
        <f t="shared" si="55"/>
        <v>0.50555555555555554</v>
      </c>
      <c r="AK20" s="42" t="str">
        <f t="shared" si="56"/>
        <v/>
      </c>
      <c r="AL20" s="38">
        <f t="shared" si="57"/>
        <v>0</v>
      </c>
      <c r="AM20" s="73">
        <v>0.51597222222222217</v>
      </c>
      <c r="AN20" s="42" t="str">
        <f t="shared" si="58"/>
        <v/>
      </c>
      <c r="AO20" s="38">
        <f t="shared" si="59"/>
        <v>0</v>
      </c>
      <c r="AP20" s="53">
        <v>0.5180555555555556</v>
      </c>
      <c r="AQ20" s="61"/>
      <c r="AR20" s="55">
        <v>0.52578703703703711</v>
      </c>
      <c r="AS20" s="35">
        <f t="shared" si="60"/>
        <v>7.7314814814815058E-3</v>
      </c>
      <c r="AT20" s="35">
        <f t="shared" si="61"/>
        <v>9.722222222222467E-4</v>
      </c>
      <c r="AU20" s="44" t="str">
        <f t="shared" si="62"/>
        <v>+</v>
      </c>
      <c r="AV20" s="45">
        <f t="shared" si="63"/>
        <v>84</v>
      </c>
      <c r="AW20" s="49">
        <v>0.54583333333333328</v>
      </c>
      <c r="AX20" s="42" t="str">
        <f t="shared" si="64"/>
        <v/>
      </c>
      <c r="AY20" s="38">
        <f t="shared" si="65"/>
        <v>0</v>
      </c>
      <c r="AZ20" s="49">
        <v>0.54791666666666705</v>
      </c>
      <c r="BA20" s="61"/>
      <c r="BB20" s="55">
        <v>0.55341435185185184</v>
      </c>
      <c r="BC20" s="35">
        <f t="shared" si="66"/>
        <v>5.4976851851847863E-3</v>
      </c>
      <c r="BD20" s="35">
        <f t="shared" si="67"/>
        <v>4.9768518518478622E-4</v>
      </c>
      <c r="BE20" s="44" t="str">
        <f t="shared" si="68"/>
        <v>+</v>
      </c>
      <c r="BF20" s="45">
        <f t="shared" si="69"/>
        <v>43</v>
      </c>
      <c r="BG20" s="308">
        <f t="shared" si="70"/>
        <v>0.59305555555555589</v>
      </c>
      <c r="BH20" s="42" t="str">
        <f t="shared" si="71"/>
        <v/>
      </c>
      <c r="BI20" s="38">
        <f t="shared" si="72"/>
        <v>0</v>
      </c>
      <c r="BJ20" s="43">
        <v>0.59375</v>
      </c>
      <c r="BK20" s="47">
        <v>0.59444444444444444</v>
      </c>
      <c r="BL20" s="70">
        <v>29.4</v>
      </c>
      <c r="BM20" s="71">
        <f t="shared" si="73"/>
        <v>29.4</v>
      </c>
      <c r="BN20" s="72"/>
      <c r="BO20" s="117" t="s">
        <v>226</v>
      </c>
      <c r="BP20" s="121"/>
      <c r="BQ20" s="124" t="s">
        <v>225</v>
      </c>
      <c r="BR20" s="125"/>
      <c r="BS20" s="49">
        <v>0.6694444444444444</v>
      </c>
      <c r="BT20" s="42" t="str">
        <f t="shared" si="74"/>
        <v/>
      </c>
      <c r="BU20" s="38">
        <f t="shared" si="75"/>
        <v>0</v>
      </c>
      <c r="BV20" s="49">
        <v>0.67222222222222205</v>
      </c>
      <c r="BW20" s="61"/>
      <c r="BX20" s="55">
        <v>0.67550925925925931</v>
      </c>
      <c r="BY20" s="35">
        <f t="shared" si="76"/>
        <v>3.2870370370372548E-3</v>
      </c>
      <c r="BZ20" s="35">
        <f t="shared" si="77"/>
        <v>8.333333333335512E-4</v>
      </c>
      <c r="CA20" s="44" t="str">
        <f t="shared" si="78"/>
        <v>+</v>
      </c>
      <c r="CB20" s="45">
        <f t="shared" si="79"/>
        <v>72</v>
      </c>
      <c r="CC20" s="85">
        <v>0.67638888888888893</v>
      </c>
      <c r="CD20" s="86"/>
      <c r="CE20" s="87">
        <f t="shared" si="80"/>
        <v>0</v>
      </c>
      <c r="CF20" s="88"/>
      <c r="CG20" s="85">
        <v>0.68402777777777779</v>
      </c>
      <c r="CH20" s="86"/>
      <c r="CI20" s="87">
        <f t="shared" si="81"/>
        <v>0</v>
      </c>
      <c r="CJ20" s="88"/>
      <c r="CK20" s="43">
        <v>0.72638888888888886</v>
      </c>
      <c r="CL20" s="47">
        <v>0.72638888888888886</v>
      </c>
      <c r="CM20" s="70">
        <v>50.1</v>
      </c>
      <c r="CN20" s="71">
        <f t="shared" si="82"/>
        <v>50.1</v>
      </c>
      <c r="CO20" s="72"/>
      <c r="CP20" s="91">
        <v>0.72777777777777775</v>
      </c>
      <c r="CQ20" s="95">
        <v>5.5555555555555601E-2</v>
      </c>
      <c r="CR20" s="42" t="str">
        <f t="shared" si="83"/>
        <v/>
      </c>
      <c r="CS20" s="38">
        <f t="shared" si="84"/>
        <v>0</v>
      </c>
      <c r="CT20" s="65"/>
      <c r="CU20" s="39">
        <f t="shared" si="91"/>
        <v>345.5</v>
      </c>
      <c r="CV20" s="46">
        <f t="shared" si="92"/>
        <v>0</v>
      </c>
      <c r="CW20" s="40"/>
      <c r="CX20" s="63">
        <f t="shared" si="93"/>
        <v>345.5</v>
      </c>
      <c r="CY20" s="128"/>
      <c r="CZ20" s="101" t="s">
        <v>190</v>
      </c>
      <c r="DA20" s="129" t="s">
        <v>177</v>
      </c>
      <c r="DB20" s="129">
        <v>105</v>
      </c>
      <c r="DC20" s="104"/>
      <c r="DD20" s="77"/>
      <c r="DE20" s="56"/>
      <c r="DF20" s="36"/>
      <c r="DI20" s="41">
        <f t="shared" si="85"/>
        <v>1.0900000000000001</v>
      </c>
      <c r="DJ20" s="17" t="s">
        <v>196</v>
      </c>
      <c r="DK20" s="153">
        <f t="shared" si="86"/>
        <v>131.345</v>
      </c>
      <c r="DL20" s="41">
        <f t="shared" si="87"/>
        <v>131.345</v>
      </c>
      <c r="DM20" s="41">
        <f t="shared" si="88"/>
        <v>9999</v>
      </c>
      <c r="DP20" s="41">
        <f t="shared" si="1"/>
        <v>15</v>
      </c>
      <c r="DQ20" s="227">
        <f t="shared" si="2"/>
        <v>0</v>
      </c>
      <c r="DR20" s="227">
        <f t="shared" si="3"/>
        <v>0</v>
      </c>
      <c r="DS20" s="228">
        <f t="shared" si="4"/>
        <v>41</v>
      </c>
      <c r="DT20" s="227">
        <f t="shared" si="5"/>
        <v>0</v>
      </c>
      <c r="DU20" s="227">
        <f t="shared" si="6"/>
        <v>0</v>
      </c>
      <c r="DV20" s="227">
        <f t="shared" si="7"/>
        <v>26</v>
      </c>
      <c r="DW20" s="227">
        <f t="shared" si="8"/>
        <v>0</v>
      </c>
      <c r="DX20" s="227">
        <f t="shared" si="9"/>
        <v>0</v>
      </c>
      <c r="DY20" s="227">
        <f t="shared" si="10"/>
        <v>84</v>
      </c>
      <c r="DZ20" s="227">
        <f t="shared" si="11"/>
        <v>0</v>
      </c>
      <c r="EA20" s="227">
        <f t="shared" si="12"/>
        <v>43</v>
      </c>
      <c r="EB20" s="227">
        <f t="shared" si="13"/>
        <v>0</v>
      </c>
      <c r="EC20" s="228">
        <f t="shared" si="14"/>
        <v>29.4</v>
      </c>
      <c r="ED20" s="227">
        <f t="shared" si="15"/>
        <v>0</v>
      </c>
      <c r="EE20" s="227">
        <f t="shared" si="16"/>
        <v>0</v>
      </c>
      <c r="EF20" s="227">
        <f t="shared" si="17"/>
        <v>72</v>
      </c>
      <c r="EG20" s="227">
        <f t="shared" si="18"/>
        <v>0</v>
      </c>
      <c r="EH20" s="228">
        <f t="shared" si="19"/>
        <v>50.1</v>
      </c>
      <c r="EI20" s="227">
        <f t="shared" si="20"/>
        <v>0</v>
      </c>
      <c r="EK20" s="41">
        <f t="shared" si="21"/>
        <v>15</v>
      </c>
      <c r="EL20" s="227">
        <f t="shared" si="22"/>
        <v>0</v>
      </c>
      <c r="EM20" s="227">
        <f t="shared" si="23"/>
        <v>0</v>
      </c>
      <c r="EN20" s="227">
        <f t="shared" si="24"/>
        <v>41</v>
      </c>
      <c r="EO20" s="227">
        <f t="shared" si="25"/>
        <v>41</v>
      </c>
      <c r="EP20" s="227">
        <f t="shared" si="26"/>
        <v>41</v>
      </c>
      <c r="EQ20" s="227">
        <f t="shared" si="27"/>
        <v>67</v>
      </c>
      <c r="ER20" s="227">
        <f t="shared" si="28"/>
        <v>67</v>
      </c>
      <c r="ES20" s="227">
        <f t="shared" si="29"/>
        <v>67</v>
      </c>
      <c r="ET20" s="227">
        <f t="shared" si="30"/>
        <v>151</v>
      </c>
      <c r="EU20" s="227">
        <f t="shared" si="31"/>
        <v>151</v>
      </c>
      <c r="EV20" s="227">
        <f t="shared" si="32"/>
        <v>194</v>
      </c>
      <c r="EW20" s="227">
        <f t="shared" si="33"/>
        <v>194</v>
      </c>
      <c r="EX20" s="227">
        <f t="shared" si="34"/>
        <v>223.4</v>
      </c>
      <c r="EY20" s="227">
        <f t="shared" si="35"/>
        <v>223.4</v>
      </c>
      <c r="EZ20" s="227">
        <f t="shared" si="36"/>
        <v>223.4</v>
      </c>
      <c r="FA20" s="227">
        <f t="shared" si="37"/>
        <v>295.39999999999998</v>
      </c>
      <c r="FB20" s="227">
        <f t="shared" si="38"/>
        <v>295.39999999999998</v>
      </c>
      <c r="FC20" s="227">
        <f t="shared" si="39"/>
        <v>345.5</v>
      </c>
      <c r="FD20" s="227">
        <f t="shared" si="40"/>
        <v>345.5</v>
      </c>
    </row>
    <row r="21" spans="1:160" ht="13.5" thickBot="1" x14ac:dyDescent="0.25">
      <c r="A21" s="132"/>
      <c r="B21" s="34">
        <v>16</v>
      </c>
      <c r="C21" s="10">
        <v>16</v>
      </c>
      <c r="D21" s="37" t="s">
        <v>108</v>
      </c>
      <c r="E21" s="37" t="s">
        <v>109</v>
      </c>
      <c r="F21" s="37"/>
      <c r="G21" s="43">
        <v>0.30277777777777798</v>
      </c>
      <c r="H21" s="47">
        <v>0.30277777777777776</v>
      </c>
      <c r="I21" s="58" t="str">
        <f t="shared" si="41"/>
        <v/>
      </c>
      <c r="J21" s="52">
        <f t="shared" si="42"/>
        <v>0</v>
      </c>
      <c r="K21" s="43">
        <v>0.38611111111111002</v>
      </c>
      <c r="L21" s="47">
        <v>0.38611111111110602</v>
      </c>
      <c r="M21" s="42" t="str">
        <f t="shared" si="89"/>
        <v/>
      </c>
      <c r="N21" s="38">
        <f t="shared" si="90"/>
        <v>0</v>
      </c>
      <c r="O21" s="73">
        <v>0.42777777777777781</v>
      </c>
      <c r="P21" s="42" t="str">
        <f t="shared" si="43"/>
        <v/>
      </c>
      <c r="Q21" s="38">
        <f t="shared" si="44"/>
        <v>0</v>
      </c>
      <c r="R21" s="43">
        <v>0.43124999999999997</v>
      </c>
      <c r="S21" s="47">
        <v>0.43124999999999997</v>
      </c>
      <c r="T21" s="70">
        <v>39</v>
      </c>
      <c r="U21" s="71">
        <f t="shared" si="45"/>
        <v>39</v>
      </c>
      <c r="V21" s="72">
        <v>300</v>
      </c>
      <c r="W21" s="115">
        <f t="shared" si="46"/>
        <v>0.44861111111111113</v>
      </c>
      <c r="X21" s="42" t="str">
        <f t="shared" si="47"/>
        <v/>
      </c>
      <c r="Y21" s="38">
        <f t="shared" si="48"/>
        <v>0</v>
      </c>
      <c r="Z21" s="49">
        <v>0.48333333333333334</v>
      </c>
      <c r="AA21" s="42" t="str">
        <f t="shared" si="49"/>
        <v/>
      </c>
      <c r="AB21" s="38">
        <f t="shared" si="50"/>
        <v>0</v>
      </c>
      <c r="AC21" s="53">
        <v>0.48541666666666666</v>
      </c>
      <c r="AD21" s="61"/>
      <c r="AE21" s="55">
        <v>0.48931712962962964</v>
      </c>
      <c r="AF21" s="35">
        <f t="shared" si="51"/>
        <v>3.9004629629629806E-3</v>
      </c>
      <c r="AG21" s="35">
        <f t="shared" si="52"/>
        <v>4.6296296296313797E-5</v>
      </c>
      <c r="AH21" s="44" t="str">
        <f t="shared" si="53"/>
        <v>+</v>
      </c>
      <c r="AI21" s="45">
        <f t="shared" si="54"/>
        <v>4</v>
      </c>
      <c r="AJ21" s="115">
        <f t="shared" si="55"/>
        <v>0.50624999999999998</v>
      </c>
      <c r="AK21" s="42" t="str">
        <f t="shared" si="56"/>
        <v/>
      </c>
      <c r="AL21" s="38">
        <f t="shared" si="57"/>
        <v>0</v>
      </c>
      <c r="AM21" s="73">
        <v>0.51666666666666672</v>
      </c>
      <c r="AN21" s="42" t="str">
        <f t="shared" si="58"/>
        <v/>
      </c>
      <c r="AO21" s="38">
        <f t="shared" si="59"/>
        <v>0</v>
      </c>
      <c r="AP21" s="53">
        <v>0.51874999999999993</v>
      </c>
      <c r="AQ21" s="61"/>
      <c r="AR21" s="55">
        <v>0.52538194444444442</v>
      </c>
      <c r="AS21" s="35">
        <f t="shared" si="60"/>
        <v>6.6319444444444819E-3</v>
      </c>
      <c r="AT21" s="35">
        <f t="shared" si="61"/>
        <v>1.2731481481477718E-4</v>
      </c>
      <c r="AU21" s="44" t="str">
        <f t="shared" si="62"/>
        <v>-</v>
      </c>
      <c r="AV21" s="45">
        <f t="shared" si="63"/>
        <v>11</v>
      </c>
      <c r="AW21" s="49">
        <v>0.54652777777777783</v>
      </c>
      <c r="AX21" s="42" t="str">
        <f t="shared" si="64"/>
        <v/>
      </c>
      <c r="AY21" s="38">
        <f t="shared" si="65"/>
        <v>0</v>
      </c>
      <c r="AZ21" s="49">
        <v>0.54861111111111105</v>
      </c>
      <c r="BA21" s="61"/>
      <c r="BB21" s="55">
        <v>0.55344907407407407</v>
      </c>
      <c r="BC21" s="35">
        <f t="shared" si="66"/>
        <v>4.8379629629630161E-3</v>
      </c>
      <c r="BD21" s="35">
        <f t="shared" si="67"/>
        <v>1.6203703703698401E-4</v>
      </c>
      <c r="BE21" s="44" t="str">
        <f t="shared" si="68"/>
        <v>-</v>
      </c>
      <c r="BF21" s="45">
        <f t="shared" si="69"/>
        <v>14</v>
      </c>
      <c r="BG21" s="308">
        <f t="shared" si="70"/>
        <v>0.59374999999999989</v>
      </c>
      <c r="BH21" s="42" t="str">
        <f t="shared" si="71"/>
        <v/>
      </c>
      <c r="BI21" s="38">
        <f t="shared" si="72"/>
        <v>0</v>
      </c>
      <c r="BJ21" s="43">
        <v>0.59444444444444444</v>
      </c>
      <c r="BK21" s="47">
        <v>0.59513888888888888</v>
      </c>
      <c r="BL21" s="70">
        <v>26.6</v>
      </c>
      <c r="BM21" s="71">
        <f t="shared" si="73"/>
        <v>26.6</v>
      </c>
      <c r="BN21" s="72"/>
      <c r="BO21" s="117" t="s">
        <v>226</v>
      </c>
      <c r="BP21" s="121"/>
      <c r="BQ21" s="124" t="s">
        <v>225</v>
      </c>
      <c r="BR21" s="125"/>
      <c r="BS21" s="49">
        <v>0.67013888888888884</v>
      </c>
      <c r="BT21" s="42" t="str">
        <f t="shared" si="74"/>
        <v/>
      </c>
      <c r="BU21" s="38">
        <f t="shared" si="75"/>
        <v>0</v>
      </c>
      <c r="BV21" s="49">
        <v>0.67291666666666705</v>
      </c>
      <c r="BW21" s="61"/>
      <c r="BX21" s="55">
        <v>0.67543981481481474</v>
      </c>
      <c r="BY21" s="35">
        <f t="shared" si="76"/>
        <v>2.5231481481476914E-3</v>
      </c>
      <c r="BZ21" s="35">
        <f t="shared" si="77"/>
        <v>6.9444444443987792E-5</v>
      </c>
      <c r="CA21" s="44" t="str">
        <f t="shared" si="78"/>
        <v>+</v>
      </c>
      <c r="CB21" s="45">
        <f t="shared" si="79"/>
        <v>6</v>
      </c>
      <c r="CC21" s="85">
        <v>0.67708333333333337</v>
      </c>
      <c r="CD21" s="86"/>
      <c r="CE21" s="87">
        <f t="shared" si="80"/>
        <v>0</v>
      </c>
      <c r="CF21" s="88"/>
      <c r="CG21" s="85">
        <v>0.68402777777777779</v>
      </c>
      <c r="CH21" s="86"/>
      <c r="CI21" s="87">
        <f t="shared" si="81"/>
        <v>60</v>
      </c>
      <c r="CJ21" s="88"/>
      <c r="CK21" s="43">
        <v>0.7270833333333333</v>
      </c>
      <c r="CL21" s="47">
        <v>0.7270833333333333</v>
      </c>
      <c r="CM21" s="70">
        <v>44.3</v>
      </c>
      <c r="CN21" s="71">
        <f t="shared" si="82"/>
        <v>44.3</v>
      </c>
      <c r="CO21" s="72">
        <v>30</v>
      </c>
      <c r="CP21" s="91">
        <v>0.7284722222222223</v>
      </c>
      <c r="CQ21" s="95">
        <v>5.5555555555555601E-2</v>
      </c>
      <c r="CR21" s="42" t="str">
        <f t="shared" si="83"/>
        <v/>
      </c>
      <c r="CS21" s="38">
        <f t="shared" si="84"/>
        <v>0</v>
      </c>
      <c r="CT21" s="65"/>
      <c r="CU21" s="39">
        <f t="shared" si="91"/>
        <v>474.9</v>
      </c>
      <c r="CV21" s="46">
        <f t="shared" si="92"/>
        <v>60</v>
      </c>
      <c r="CW21" s="40"/>
      <c r="CX21" s="63">
        <f t="shared" si="93"/>
        <v>534.9</v>
      </c>
      <c r="CY21" s="128"/>
      <c r="CZ21" s="101" t="s">
        <v>191</v>
      </c>
      <c r="DA21" s="129" t="s">
        <v>177</v>
      </c>
      <c r="DB21" s="129">
        <v>77</v>
      </c>
      <c r="DC21" s="104" t="s">
        <v>184</v>
      </c>
      <c r="DD21" s="77"/>
      <c r="DE21" s="56"/>
      <c r="DF21" s="36"/>
      <c r="DI21" s="41">
        <f t="shared" si="85"/>
        <v>1.06</v>
      </c>
      <c r="DJ21" s="17" t="s">
        <v>196</v>
      </c>
      <c r="DK21" s="153">
        <f t="shared" si="86"/>
        <v>446.49400000000003</v>
      </c>
      <c r="DL21" s="41">
        <f t="shared" si="87"/>
        <v>446.49400000000003</v>
      </c>
      <c r="DM21" s="41">
        <f t="shared" si="88"/>
        <v>9999</v>
      </c>
      <c r="DP21" s="41">
        <f t="shared" si="1"/>
        <v>16</v>
      </c>
      <c r="DQ21" s="227">
        <f t="shared" si="2"/>
        <v>0</v>
      </c>
      <c r="DR21" s="227">
        <f t="shared" si="3"/>
        <v>0</v>
      </c>
      <c r="DS21" s="228">
        <f t="shared" si="4"/>
        <v>339</v>
      </c>
      <c r="DT21" s="227">
        <f t="shared" si="5"/>
        <v>0</v>
      </c>
      <c r="DU21" s="227">
        <f t="shared" si="6"/>
        <v>0</v>
      </c>
      <c r="DV21" s="227">
        <f t="shared" si="7"/>
        <v>4</v>
      </c>
      <c r="DW21" s="227">
        <f t="shared" si="8"/>
        <v>0</v>
      </c>
      <c r="DX21" s="227">
        <f t="shared" si="9"/>
        <v>0</v>
      </c>
      <c r="DY21" s="227">
        <f t="shared" si="10"/>
        <v>11</v>
      </c>
      <c r="DZ21" s="227">
        <f t="shared" si="11"/>
        <v>0</v>
      </c>
      <c r="EA21" s="227">
        <f t="shared" si="12"/>
        <v>14</v>
      </c>
      <c r="EB21" s="227">
        <f t="shared" si="13"/>
        <v>0</v>
      </c>
      <c r="EC21" s="228">
        <f t="shared" si="14"/>
        <v>26.6</v>
      </c>
      <c r="ED21" s="227">
        <f t="shared" si="15"/>
        <v>0</v>
      </c>
      <c r="EE21" s="227">
        <f t="shared" si="16"/>
        <v>0</v>
      </c>
      <c r="EF21" s="227">
        <f t="shared" si="17"/>
        <v>6</v>
      </c>
      <c r="EG21" s="227">
        <f t="shared" si="18"/>
        <v>60</v>
      </c>
      <c r="EH21" s="228">
        <f t="shared" si="19"/>
        <v>74.3</v>
      </c>
      <c r="EI21" s="227">
        <f t="shared" si="20"/>
        <v>0</v>
      </c>
      <c r="EK21" s="41">
        <f t="shared" si="21"/>
        <v>16</v>
      </c>
      <c r="EL21" s="227">
        <f t="shared" si="22"/>
        <v>0</v>
      </c>
      <c r="EM21" s="227">
        <f t="shared" si="23"/>
        <v>0</v>
      </c>
      <c r="EN21" s="227">
        <f t="shared" si="24"/>
        <v>339</v>
      </c>
      <c r="EO21" s="227">
        <f t="shared" si="25"/>
        <v>339</v>
      </c>
      <c r="EP21" s="227">
        <f t="shared" si="26"/>
        <v>339</v>
      </c>
      <c r="EQ21" s="227">
        <f t="shared" si="27"/>
        <v>343</v>
      </c>
      <c r="ER21" s="227">
        <f t="shared" si="28"/>
        <v>343</v>
      </c>
      <c r="ES21" s="227">
        <f t="shared" si="29"/>
        <v>343</v>
      </c>
      <c r="ET21" s="227">
        <f t="shared" si="30"/>
        <v>354</v>
      </c>
      <c r="EU21" s="227">
        <f t="shared" si="31"/>
        <v>354</v>
      </c>
      <c r="EV21" s="227">
        <f t="shared" si="32"/>
        <v>368</v>
      </c>
      <c r="EW21" s="227">
        <f t="shared" si="33"/>
        <v>368</v>
      </c>
      <c r="EX21" s="227">
        <f t="shared" si="34"/>
        <v>394.6</v>
      </c>
      <c r="EY21" s="227">
        <f t="shared" si="35"/>
        <v>394.6</v>
      </c>
      <c r="EZ21" s="227">
        <f t="shared" si="36"/>
        <v>394.6</v>
      </c>
      <c r="FA21" s="227">
        <f t="shared" si="37"/>
        <v>400.6</v>
      </c>
      <c r="FB21" s="227">
        <f t="shared" si="38"/>
        <v>460.6</v>
      </c>
      <c r="FC21" s="227">
        <f t="shared" si="39"/>
        <v>534.9</v>
      </c>
      <c r="FD21" s="227">
        <f t="shared" si="40"/>
        <v>534.9</v>
      </c>
    </row>
    <row r="22" spans="1:160" ht="13.5" thickBot="1" x14ac:dyDescent="0.25">
      <c r="A22" s="132"/>
      <c r="B22" s="34">
        <v>17</v>
      </c>
      <c r="C22" s="10">
        <v>17</v>
      </c>
      <c r="D22" s="37" t="s">
        <v>39</v>
      </c>
      <c r="E22" s="37" t="s">
        <v>40</v>
      </c>
      <c r="F22" s="37"/>
      <c r="G22" s="43">
        <v>0.30347222222222198</v>
      </c>
      <c r="H22" s="47">
        <v>0.3034722222222222</v>
      </c>
      <c r="I22" s="58" t="str">
        <f t="shared" si="41"/>
        <v/>
      </c>
      <c r="J22" s="52">
        <f t="shared" si="42"/>
        <v>0</v>
      </c>
      <c r="K22" s="43">
        <v>0.38680555555555501</v>
      </c>
      <c r="L22" s="47">
        <v>0.38680555555555002</v>
      </c>
      <c r="M22" s="42" t="str">
        <f t="shared" si="89"/>
        <v/>
      </c>
      <c r="N22" s="38">
        <f t="shared" si="90"/>
        <v>0</v>
      </c>
      <c r="O22" s="73">
        <v>0.4284722222222222</v>
      </c>
      <c r="P22" s="42" t="str">
        <f t="shared" si="43"/>
        <v/>
      </c>
      <c r="Q22" s="38">
        <f t="shared" si="44"/>
        <v>0</v>
      </c>
      <c r="R22" s="43">
        <v>0.43263888888888885</v>
      </c>
      <c r="S22" s="47">
        <v>0.43263888888888885</v>
      </c>
      <c r="T22" s="70">
        <v>41.2</v>
      </c>
      <c r="U22" s="71">
        <f t="shared" si="45"/>
        <v>41.2</v>
      </c>
      <c r="V22" s="72"/>
      <c r="W22" s="115">
        <f t="shared" si="46"/>
        <v>0.44930555555555551</v>
      </c>
      <c r="X22" s="42" t="str">
        <f t="shared" si="47"/>
        <v/>
      </c>
      <c r="Y22" s="38">
        <f t="shared" si="48"/>
        <v>0</v>
      </c>
      <c r="Z22" s="49">
        <v>0.48402777777777778</v>
      </c>
      <c r="AA22" s="42" t="str">
        <f t="shared" si="49"/>
        <v/>
      </c>
      <c r="AB22" s="38">
        <f t="shared" si="50"/>
        <v>0</v>
      </c>
      <c r="AC22" s="53">
        <v>0.4861111111111111</v>
      </c>
      <c r="AD22" s="61"/>
      <c r="AE22" s="55">
        <v>0.48981481481481487</v>
      </c>
      <c r="AF22" s="35">
        <f t="shared" si="51"/>
        <v>3.7037037037037646E-3</v>
      </c>
      <c r="AG22" s="35">
        <f t="shared" si="52"/>
        <v>1.504629629629022E-4</v>
      </c>
      <c r="AH22" s="44" t="str">
        <f t="shared" si="53"/>
        <v>-</v>
      </c>
      <c r="AI22" s="45">
        <f t="shared" si="54"/>
        <v>13</v>
      </c>
      <c r="AJ22" s="115">
        <f t="shared" si="55"/>
        <v>0.50694444444444442</v>
      </c>
      <c r="AK22" s="42" t="str">
        <f t="shared" si="56"/>
        <v/>
      </c>
      <c r="AL22" s="38">
        <f t="shared" si="57"/>
        <v>0</v>
      </c>
      <c r="AM22" s="73">
        <v>0.51736111111111105</v>
      </c>
      <c r="AN22" s="42" t="str">
        <f t="shared" si="58"/>
        <v/>
      </c>
      <c r="AO22" s="38">
        <f t="shared" si="59"/>
        <v>0</v>
      </c>
      <c r="AP22" s="53">
        <v>0.51944444444444449</v>
      </c>
      <c r="AQ22" s="61"/>
      <c r="AR22" s="55">
        <v>0.52679398148148149</v>
      </c>
      <c r="AS22" s="35">
        <f t="shared" si="60"/>
        <v>7.3495370370370017E-3</v>
      </c>
      <c r="AT22" s="35">
        <f t="shared" si="61"/>
        <v>5.9027777777774255E-4</v>
      </c>
      <c r="AU22" s="44" t="str">
        <f t="shared" si="62"/>
        <v>+</v>
      </c>
      <c r="AV22" s="45">
        <f t="shared" si="63"/>
        <v>51</v>
      </c>
      <c r="AW22" s="49">
        <v>0.54722222222222217</v>
      </c>
      <c r="AX22" s="42" t="str">
        <f t="shared" si="64"/>
        <v/>
      </c>
      <c r="AY22" s="38">
        <f t="shared" si="65"/>
        <v>0</v>
      </c>
      <c r="AZ22" s="49">
        <v>0.54930555555555505</v>
      </c>
      <c r="BA22" s="61"/>
      <c r="BB22" s="55">
        <v>0.55457175925925928</v>
      </c>
      <c r="BC22" s="35">
        <f t="shared" si="66"/>
        <v>5.2662037037042309E-3</v>
      </c>
      <c r="BD22" s="35">
        <f t="shared" si="67"/>
        <v>2.6620370370423075E-4</v>
      </c>
      <c r="BE22" s="44" t="str">
        <f t="shared" si="68"/>
        <v>+</v>
      </c>
      <c r="BF22" s="45">
        <f t="shared" si="69"/>
        <v>23</v>
      </c>
      <c r="BG22" s="308">
        <f t="shared" si="70"/>
        <v>0.59444444444444389</v>
      </c>
      <c r="BH22" s="42" t="str">
        <f t="shared" si="71"/>
        <v/>
      </c>
      <c r="BI22" s="38">
        <f t="shared" si="72"/>
        <v>0</v>
      </c>
      <c r="BJ22" s="43">
        <v>0.59583333333333333</v>
      </c>
      <c r="BK22" s="47">
        <v>0.59652777777777777</v>
      </c>
      <c r="BL22" s="70">
        <v>29.6</v>
      </c>
      <c r="BM22" s="71">
        <f t="shared" si="73"/>
        <v>29.6</v>
      </c>
      <c r="BN22" s="72"/>
      <c r="BO22" s="117" t="s">
        <v>226</v>
      </c>
      <c r="BP22" s="121"/>
      <c r="BQ22" s="124" t="s">
        <v>225</v>
      </c>
      <c r="BR22" s="125"/>
      <c r="BS22" s="49">
        <v>0.67083333333333339</v>
      </c>
      <c r="BT22" s="42" t="str">
        <f t="shared" si="74"/>
        <v/>
      </c>
      <c r="BU22" s="38">
        <f t="shared" si="75"/>
        <v>0</v>
      </c>
      <c r="BV22" s="49">
        <v>0.67361111111111105</v>
      </c>
      <c r="BW22" s="61"/>
      <c r="BX22" s="55">
        <v>0.67679398148148151</v>
      </c>
      <c r="BY22" s="35">
        <f t="shared" si="76"/>
        <v>3.1828703703704608E-3</v>
      </c>
      <c r="BZ22" s="35">
        <f t="shared" si="77"/>
        <v>7.2916666666675723E-4</v>
      </c>
      <c r="CA22" s="44" t="str">
        <f t="shared" si="78"/>
        <v>+</v>
      </c>
      <c r="CB22" s="45">
        <f t="shared" si="79"/>
        <v>63</v>
      </c>
      <c r="CC22" s="85">
        <v>0.67847222222222225</v>
      </c>
      <c r="CD22" s="86"/>
      <c r="CE22" s="87">
        <f t="shared" si="80"/>
        <v>0</v>
      </c>
      <c r="CF22" s="88"/>
      <c r="CG22" s="85">
        <v>0.68680555555555556</v>
      </c>
      <c r="CH22" s="86"/>
      <c r="CI22" s="87">
        <f t="shared" si="81"/>
        <v>0</v>
      </c>
      <c r="CJ22" s="88"/>
      <c r="CK22" s="43">
        <v>0.73125000000000007</v>
      </c>
      <c r="CL22" s="47">
        <v>0.73125000000000007</v>
      </c>
      <c r="CM22" s="70">
        <v>50.2</v>
      </c>
      <c r="CN22" s="71">
        <f t="shared" si="82"/>
        <v>50.2</v>
      </c>
      <c r="CO22" s="72">
        <v>30</v>
      </c>
      <c r="CP22" s="91">
        <v>0.73263888888888884</v>
      </c>
      <c r="CQ22" s="95">
        <v>5.5555555555555601E-2</v>
      </c>
      <c r="CR22" s="42" t="str">
        <f t="shared" si="83"/>
        <v/>
      </c>
      <c r="CS22" s="38">
        <f t="shared" si="84"/>
        <v>0</v>
      </c>
      <c r="CT22" s="65"/>
      <c r="CU22" s="39">
        <f t="shared" si="91"/>
        <v>300.99999999999994</v>
      </c>
      <c r="CV22" s="46">
        <f t="shared" si="92"/>
        <v>0</v>
      </c>
      <c r="CW22" s="40"/>
      <c r="CX22" s="63">
        <f t="shared" si="93"/>
        <v>300.99999999999994</v>
      </c>
      <c r="CY22" s="128"/>
      <c r="CZ22" s="101" t="s">
        <v>189</v>
      </c>
      <c r="DA22" s="129" t="s">
        <v>177</v>
      </c>
      <c r="DB22" s="129">
        <v>90</v>
      </c>
      <c r="DC22" s="104" t="s">
        <v>185</v>
      </c>
      <c r="DD22" s="77"/>
      <c r="DE22" s="56"/>
      <c r="DF22" s="36"/>
      <c r="DI22" s="41">
        <f t="shared" si="85"/>
        <v>1.06</v>
      </c>
      <c r="DJ22" s="17" t="s">
        <v>196</v>
      </c>
      <c r="DK22" s="153">
        <f t="shared" si="86"/>
        <v>158.26000000000002</v>
      </c>
      <c r="DL22" s="41">
        <f t="shared" si="87"/>
        <v>158.26000000000002</v>
      </c>
      <c r="DM22" s="41">
        <f t="shared" si="88"/>
        <v>9999</v>
      </c>
      <c r="DP22" s="41">
        <f t="shared" si="1"/>
        <v>17</v>
      </c>
      <c r="DQ22" s="227">
        <f t="shared" si="2"/>
        <v>0</v>
      </c>
      <c r="DR22" s="227">
        <f t="shared" si="3"/>
        <v>0</v>
      </c>
      <c r="DS22" s="228">
        <f t="shared" si="4"/>
        <v>41.2</v>
      </c>
      <c r="DT22" s="227">
        <f t="shared" si="5"/>
        <v>0</v>
      </c>
      <c r="DU22" s="227">
        <f t="shared" si="6"/>
        <v>0</v>
      </c>
      <c r="DV22" s="227">
        <f t="shared" si="7"/>
        <v>13</v>
      </c>
      <c r="DW22" s="227">
        <f t="shared" si="8"/>
        <v>0</v>
      </c>
      <c r="DX22" s="227">
        <f t="shared" si="9"/>
        <v>0</v>
      </c>
      <c r="DY22" s="227">
        <f t="shared" si="10"/>
        <v>51</v>
      </c>
      <c r="DZ22" s="227">
        <f t="shared" si="11"/>
        <v>0</v>
      </c>
      <c r="EA22" s="227">
        <f t="shared" si="12"/>
        <v>23</v>
      </c>
      <c r="EB22" s="227">
        <f t="shared" si="13"/>
        <v>0</v>
      </c>
      <c r="EC22" s="228">
        <f t="shared" si="14"/>
        <v>29.6</v>
      </c>
      <c r="ED22" s="227">
        <f t="shared" si="15"/>
        <v>0</v>
      </c>
      <c r="EE22" s="227">
        <f t="shared" si="16"/>
        <v>0</v>
      </c>
      <c r="EF22" s="227">
        <f t="shared" si="17"/>
        <v>63</v>
      </c>
      <c r="EG22" s="227">
        <f t="shared" si="18"/>
        <v>0</v>
      </c>
      <c r="EH22" s="228">
        <f t="shared" si="19"/>
        <v>80.2</v>
      </c>
      <c r="EI22" s="227">
        <f t="shared" si="20"/>
        <v>0</v>
      </c>
      <c r="EK22" s="41">
        <f t="shared" si="21"/>
        <v>17</v>
      </c>
      <c r="EL22" s="227">
        <f t="shared" si="22"/>
        <v>0</v>
      </c>
      <c r="EM22" s="227">
        <f t="shared" si="23"/>
        <v>0</v>
      </c>
      <c r="EN22" s="227">
        <f t="shared" si="24"/>
        <v>41.2</v>
      </c>
      <c r="EO22" s="227">
        <f t="shared" si="25"/>
        <v>41.2</v>
      </c>
      <c r="EP22" s="227">
        <f t="shared" si="26"/>
        <v>41.2</v>
      </c>
      <c r="EQ22" s="227">
        <f t="shared" si="27"/>
        <v>54.2</v>
      </c>
      <c r="ER22" s="227">
        <f t="shared" si="28"/>
        <v>54.2</v>
      </c>
      <c r="ES22" s="227">
        <f t="shared" si="29"/>
        <v>54.2</v>
      </c>
      <c r="ET22" s="227">
        <f t="shared" si="30"/>
        <v>105.2</v>
      </c>
      <c r="EU22" s="227">
        <f t="shared" si="31"/>
        <v>105.2</v>
      </c>
      <c r="EV22" s="227">
        <f t="shared" si="32"/>
        <v>128.19999999999999</v>
      </c>
      <c r="EW22" s="227">
        <f t="shared" si="33"/>
        <v>128.19999999999999</v>
      </c>
      <c r="EX22" s="227">
        <f t="shared" si="34"/>
        <v>157.79999999999998</v>
      </c>
      <c r="EY22" s="227">
        <f t="shared" si="35"/>
        <v>157.79999999999998</v>
      </c>
      <c r="EZ22" s="227">
        <f t="shared" si="36"/>
        <v>157.79999999999998</v>
      </c>
      <c r="FA22" s="227">
        <f t="shared" si="37"/>
        <v>220.79999999999998</v>
      </c>
      <c r="FB22" s="227">
        <f t="shared" si="38"/>
        <v>220.79999999999998</v>
      </c>
      <c r="FC22" s="227">
        <f t="shared" si="39"/>
        <v>301</v>
      </c>
      <c r="FD22" s="227">
        <f t="shared" si="40"/>
        <v>301</v>
      </c>
    </row>
    <row r="23" spans="1:160" ht="13.5" thickBot="1" x14ac:dyDescent="0.25">
      <c r="A23" s="132"/>
      <c r="B23" s="34">
        <v>18</v>
      </c>
      <c r="C23" s="10">
        <v>18</v>
      </c>
      <c r="D23" s="37" t="s">
        <v>110</v>
      </c>
      <c r="E23" s="37" t="s">
        <v>111</v>
      </c>
      <c r="F23" s="37"/>
      <c r="G23" s="43">
        <v>0.30416666666666697</v>
      </c>
      <c r="H23" s="47">
        <v>0.30416666666666664</v>
      </c>
      <c r="I23" s="58" t="str">
        <f t="shared" si="41"/>
        <v/>
      </c>
      <c r="J23" s="52">
        <f t="shared" si="42"/>
        <v>0</v>
      </c>
      <c r="K23" s="43">
        <v>0.38749999999999901</v>
      </c>
      <c r="L23" s="47">
        <v>0.38749999999999402</v>
      </c>
      <c r="M23" s="42" t="str">
        <f t="shared" si="89"/>
        <v/>
      </c>
      <c r="N23" s="38">
        <f t="shared" si="90"/>
        <v>0</v>
      </c>
      <c r="O23" s="73">
        <v>0.4291666666666667</v>
      </c>
      <c r="P23" s="42" t="str">
        <f t="shared" si="43"/>
        <v/>
      </c>
      <c r="Q23" s="38">
        <f t="shared" si="44"/>
        <v>0</v>
      </c>
      <c r="R23" s="43">
        <v>0.43333333333333335</v>
      </c>
      <c r="S23" s="47">
        <v>0.43333333333333335</v>
      </c>
      <c r="T23" s="70">
        <v>40.299999999999997</v>
      </c>
      <c r="U23" s="71">
        <f t="shared" si="45"/>
        <v>40.299999999999997</v>
      </c>
      <c r="V23" s="72"/>
      <c r="W23" s="115">
        <f t="shared" si="46"/>
        <v>0.45</v>
      </c>
      <c r="X23" s="42" t="str">
        <f t="shared" si="47"/>
        <v/>
      </c>
      <c r="Y23" s="38">
        <f t="shared" si="48"/>
        <v>0</v>
      </c>
      <c r="Z23" s="49">
        <v>0.48472222222222222</v>
      </c>
      <c r="AA23" s="42" t="str">
        <f t="shared" si="49"/>
        <v/>
      </c>
      <c r="AB23" s="38">
        <f t="shared" si="50"/>
        <v>0</v>
      </c>
      <c r="AC23" s="53">
        <v>0.48680555555555555</v>
      </c>
      <c r="AD23" s="61"/>
      <c r="AE23" s="55">
        <v>0.49076388888888894</v>
      </c>
      <c r="AF23" s="35">
        <f t="shared" si="51"/>
        <v>3.958333333333397E-3</v>
      </c>
      <c r="AG23" s="35">
        <f t="shared" si="52"/>
        <v>1.0416666666673022E-4</v>
      </c>
      <c r="AH23" s="44" t="str">
        <f t="shared" si="53"/>
        <v>+</v>
      </c>
      <c r="AI23" s="45">
        <f t="shared" si="54"/>
        <v>9</v>
      </c>
      <c r="AJ23" s="115">
        <f t="shared" si="55"/>
        <v>0.50763888888888886</v>
      </c>
      <c r="AK23" s="42" t="str">
        <f t="shared" si="56"/>
        <v/>
      </c>
      <c r="AL23" s="38">
        <f t="shared" si="57"/>
        <v>0</v>
      </c>
      <c r="AM23" s="73">
        <v>0.5180555555555556</v>
      </c>
      <c r="AN23" s="42" t="str">
        <f t="shared" si="58"/>
        <v/>
      </c>
      <c r="AO23" s="38">
        <f t="shared" si="59"/>
        <v>0</v>
      </c>
      <c r="AP23" s="53">
        <v>0.52013888888888882</v>
      </c>
      <c r="AQ23" s="61"/>
      <c r="AR23" s="55">
        <v>0.52681712962962968</v>
      </c>
      <c r="AS23" s="35">
        <f t="shared" si="60"/>
        <v>6.6782407407408595E-3</v>
      </c>
      <c r="AT23" s="35">
        <f t="shared" si="61"/>
        <v>8.1018518518399633E-5</v>
      </c>
      <c r="AU23" s="44" t="str">
        <f t="shared" si="62"/>
        <v>-</v>
      </c>
      <c r="AV23" s="45">
        <f t="shared" si="63"/>
        <v>7</v>
      </c>
      <c r="AW23" s="49">
        <v>0.54791666666666672</v>
      </c>
      <c r="AX23" s="42" t="str">
        <f t="shared" si="64"/>
        <v/>
      </c>
      <c r="AY23" s="38">
        <f t="shared" si="65"/>
        <v>0</v>
      </c>
      <c r="AZ23" s="49">
        <v>0.55000000000000004</v>
      </c>
      <c r="BA23" s="61"/>
      <c r="BB23" s="55">
        <v>0.55533564814814818</v>
      </c>
      <c r="BC23" s="35">
        <f t="shared" si="66"/>
        <v>5.335648148148131E-3</v>
      </c>
      <c r="BD23" s="35">
        <f t="shared" si="67"/>
        <v>3.3564814814813094E-4</v>
      </c>
      <c r="BE23" s="44" t="str">
        <f t="shared" si="68"/>
        <v>+</v>
      </c>
      <c r="BF23" s="45">
        <f t="shared" si="69"/>
        <v>29</v>
      </c>
      <c r="BG23" s="308">
        <f t="shared" si="70"/>
        <v>0.59513888888888888</v>
      </c>
      <c r="BH23" s="42" t="str">
        <f t="shared" si="71"/>
        <v/>
      </c>
      <c r="BI23" s="38">
        <f t="shared" si="72"/>
        <v>0</v>
      </c>
      <c r="BJ23" s="43">
        <v>0.59652777777777777</v>
      </c>
      <c r="BK23" s="47">
        <v>0.59722222222222221</v>
      </c>
      <c r="BL23" s="70">
        <v>30.3</v>
      </c>
      <c r="BM23" s="71">
        <f t="shared" si="73"/>
        <v>30.3</v>
      </c>
      <c r="BN23" s="72"/>
      <c r="BO23" s="117" t="s">
        <v>226</v>
      </c>
      <c r="BP23" s="121"/>
      <c r="BQ23" s="124" t="s">
        <v>225</v>
      </c>
      <c r="BR23" s="125"/>
      <c r="BS23" s="49">
        <v>0.67152777777777783</v>
      </c>
      <c r="BT23" s="42" t="str">
        <f t="shared" si="74"/>
        <v/>
      </c>
      <c r="BU23" s="38">
        <f t="shared" si="75"/>
        <v>0</v>
      </c>
      <c r="BV23" s="49">
        <v>0.67430555555555505</v>
      </c>
      <c r="BW23" s="61"/>
      <c r="BX23" s="55">
        <v>0.67703703703703699</v>
      </c>
      <c r="BY23" s="35">
        <f t="shared" si="76"/>
        <v>2.7314814814819455E-3</v>
      </c>
      <c r="BZ23" s="35">
        <f t="shared" si="77"/>
        <v>2.7777777777824187E-4</v>
      </c>
      <c r="CA23" s="44" t="str">
        <f t="shared" si="78"/>
        <v>+</v>
      </c>
      <c r="CB23" s="45">
        <f t="shared" si="79"/>
        <v>24</v>
      </c>
      <c r="CC23" s="85">
        <v>0.67847222222222225</v>
      </c>
      <c r="CD23" s="86"/>
      <c r="CE23" s="87">
        <f t="shared" si="80"/>
        <v>0</v>
      </c>
      <c r="CF23" s="88"/>
      <c r="CG23" s="85">
        <v>0.68680555555555556</v>
      </c>
      <c r="CH23" s="86"/>
      <c r="CI23" s="87">
        <f t="shared" si="81"/>
        <v>0</v>
      </c>
      <c r="CJ23" s="88"/>
      <c r="CK23" s="43">
        <v>0.72777777777777775</v>
      </c>
      <c r="CL23" s="47">
        <v>0.72777777777777775</v>
      </c>
      <c r="CM23" s="70">
        <v>46.1</v>
      </c>
      <c r="CN23" s="71">
        <f t="shared" si="82"/>
        <v>46.1</v>
      </c>
      <c r="CO23" s="72"/>
      <c r="CP23" s="91">
        <v>0.73333333333333339</v>
      </c>
      <c r="CQ23" s="95">
        <v>5.5555555555555601E-2</v>
      </c>
      <c r="CR23" s="42" t="str">
        <f t="shared" si="83"/>
        <v/>
      </c>
      <c r="CS23" s="38">
        <f t="shared" si="84"/>
        <v>0</v>
      </c>
      <c r="CT23" s="65"/>
      <c r="CU23" s="39">
        <f t="shared" si="91"/>
        <v>185.7</v>
      </c>
      <c r="CV23" s="46">
        <f t="shared" si="92"/>
        <v>0</v>
      </c>
      <c r="CW23" s="40"/>
      <c r="CX23" s="63">
        <f t="shared" si="93"/>
        <v>185.7</v>
      </c>
      <c r="CY23" s="75"/>
      <c r="CZ23" s="101" t="s">
        <v>189</v>
      </c>
      <c r="DA23" s="129" t="s">
        <v>178</v>
      </c>
      <c r="DB23" s="129">
        <v>177</v>
      </c>
      <c r="DC23" s="104"/>
      <c r="DD23" s="77"/>
      <c r="DE23" s="56"/>
      <c r="DF23" s="36"/>
      <c r="DI23" s="41">
        <f t="shared" si="85"/>
        <v>1.03</v>
      </c>
      <c r="DJ23" s="17" t="s">
        <v>196</v>
      </c>
      <c r="DK23" s="153">
        <f t="shared" si="86"/>
        <v>120.20099999999999</v>
      </c>
      <c r="DL23" s="41">
        <f t="shared" si="87"/>
        <v>120.20099999999999</v>
      </c>
      <c r="DM23" s="41">
        <f t="shared" si="88"/>
        <v>9999</v>
      </c>
      <c r="DP23" s="41">
        <f t="shared" si="1"/>
        <v>18</v>
      </c>
      <c r="DQ23" s="227">
        <f t="shared" si="2"/>
        <v>0</v>
      </c>
      <c r="DR23" s="227">
        <f t="shared" si="3"/>
        <v>0</v>
      </c>
      <c r="DS23" s="228">
        <f t="shared" si="4"/>
        <v>40.299999999999997</v>
      </c>
      <c r="DT23" s="227">
        <f t="shared" si="5"/>
        <v>0</v>
      </c>
      <c r="DU23" s="227">
        <f t="shared" si="6"/>
        <v>0</v>
      </c>
      <c r="DV23" s="227">
        <f t="shared" si="7"/>
        <v>9</v>
      </c>
      <c r="DW23" s="227">
        <f t="shared" si="8"/>
        <v>0</v>
      </c>
      <c r="DX23" s="227">
        <f t="shared" si="9"/>
        <v>0</v>
      </c>
      <c r="DY23" s="227">
        <f t="shared" si="10"/>
        <v>7</v>
      </c>
      <c r="DZ23" s="227">
        <f t="shared" si="11"/>
        <v>0</v>
      </c>
      <c r="EA23" s="227">
        <f t="shared" si="12"/>
        <v>29</v>
      </c>
      <c r="EB23" s="227">
        <f t="shared" si="13"/>
        <v>0</v>
      </c>
      <c r="EC23" s="228">
        <f t="shared" si="14"/>
        <v>30.3</v>
      </c>
      <c r="ED23" s="227">
        <f t="shared" si="15"/>
        <v>0</v>
      </c>
      <c r="EE23" s="227">
        <f t="shared" si="16"/>
        <v>0</v>
      </c>
      <c r="EF23" s="227">
        <f t="shared" si="17"/>
        <v>24</v>
      </c>
      <c r="EG23" s="227">
        <f t="shared" si="18"/>
        <v>0</v>
      </c>
      <c r="EH23" s="228">
        <f t="shared" si="19"/>
        <v>46.1</v>
      </c>
      <c r="EI23" s="227">
        <f t="shared" si="20"/>
        <v>0</v>
      </c>
      <c r="EK23" s="41">
        <f t="shared" si="21"/>
        <v>18</v>
      </c>
      <c r="EL23" s="227">
        <f t="shared" si="22"/>
        <v>0</v>
      </c>
      <c r="EM23" s="227">
        <f t="shared" si="23"/>
        <v>0</v>
      </c>
      <c r="EN23" s="227">
        <f t="shared" si="24"/>
        <v>40.299999999999997</v>
      </c>
      <c r="EO23" s="227">
        <f t="shared" si="25"/>
        <v>40.299999999999997</v>
      </c>
      <c r="EP23" s="227">
        <f t="shared" si="26"/>
        <v>40.299999999999997</v>
      </c>
      <c r="EQ23" s="227">
        <f t="shared" si="27"/>
        <v>49.3</v>
      </c>
      <c r="ER23" s="227">
        <f t="shared" si="28"/>
        <v>49.3</v>
      </c>
      <c r="ES23" s="227">
        <f t="shared" si="29"/>
        <v>49.3</v>
      </c>
      <c r="ET23" s="227">
        <f t="shared" si="30"/>
        <v>56.3</v>
      </c>
      <c r="EU23" s="227">
        <f t="shared" si="31"/>
        <v>56.3</v>
      </c>
      <c r="EV23" s="227">
        <f t="shared" si="32"/>
        <v>85.3</v>
      </c>
      <c r="EW23" s="227">
        <f t="shared" si="33"/>
        <v>85.3</v>
      </c>
      <c r="EX23" s="227">
        <f t="shared" si="34"/>
        <v>115.6</v>
      </c>
      <c r="EY23" s="227">
        <f t="shared" si="35"/>
        <v>115.6</v>
      </c>
      <c r="EZ23" s="227">
        <f t="shared" si="36"/>
        <v>115.6</v>
      </c>
      <c r="FA23" s="227">
        <f t="shared" si="37"/>
        <v>139.6</v>
      </c>
      <c r="FB23" s="227">
        <f t="shared" si="38"/>
        <v>139.6</v>
      </c>
      <c r="FC23" s="227">
        <f t="shared" si="39"/>
        <v>185.7</v>
      </c>
      <c r="FD23" s="227">
        <f t="shared" si="40"/>
        <v>185.7</v>
      </c>
    </row>
    <row r="24" spans="1:160" ht="13.5" thickBot="1" x14ac:dyDescent="0.25">
      <c r="A24" s="132"/>
      <c r="B24" s="34">
        <v>19</v>
      </c>
      <c r="C24" s="10">
        <v>19</v>
      </c>
      <c r="D24" s="37" t="s">
        <v>112</v>
      </c>
      <c r="E24" s="37" t="s">
        <v>113</v>
      </c>
      <c r="F24" s="37"/>
      <c r="G24" s="43">
        <v>0.30486111111111103</v>
      </c>
      <c r="H24" s="47">
        <v>0.30486111111111108</v>
      </c>
      <c r="I24" s="58" t="str">
        <f t="shared" si="41"/>
        <v/>
      </c>
      <c r="J24" s="52">
        <f t="shared" si="42"/>
        <v>0</v>
      </c>
      <c r="K24" s="43">
        <v>0.38819444444444401</v>
      </c>
      <c r="L24" s="47">
        <v>0.38819444444443801</v>
      </c>
      <c r="M24" s="42" t="str">
        <f t="shared" si="89"/>
        <v/>
      </c>
      <c r="N24" s="38">
        <f t="shared" si="90"/>
        <v>0</v>
      </c>
      <c r="O24" s="73">
        <v>0.42986111111111108</v>
      </c>
      <c r="P24" s="42" t="str">
        <f t="shared" si="43"/>
        <v/>
      </c>
      <c r="Q24" s="38">
        <f t="shared" si="44"/>
        <v>0</v>
      </c>
      <c r="R24" s="43">
        <v>0.43402777777777773</v>
      </c>
      <c r="S24" s="47">
        <v>0.43402777777777773</v>
      </c>
      <c r="T24" s="70">
        <v>50.7</v>
      </c>
      <c r="U24" s="71">
        <f t="shared" si="45"/>
        <v>50.7</v>
      </c>
      <c r="V24" s="72"/>
      <c r="W24" s="115">
        <f t="shared" si="46"/>
        <v>0.4506944444444444</v>
      </c>
      <c r="X24" s="42" t="str">
        <f t="shared" si="47"/>
        <v/>
      </c>
      <c r="Y24" s="38">
        <f t="shared" si="48"/>
        <v>0</v>
      </c>
      <c r="Z24" s="49">
        <v>0.48541666666666666</v>
      </c>
      <c r="AA24" s="42" t="str">
        <f t="shared" si="49"/>
        <v/>
      </c>
      <c r="AB24" s="38">
        <f t="shared" si="50"/>
        <v>0</v>
      </c>
      <c r="AC24" s="53">
        <v>0.48749999999999999</v>
      </c>
      <c r="AD24" s="61"/>
      <c r="AE24" s="55">
        <v>0.49140046296296297</v>
      </c>
      <c r="AF24" s="35">
        <f t="shared" si="51"/>
        <v>3.9004629629629806E-3</v>
      </c>
      <c r="AG24" s="35">
        <f t="shared" si="52"/>
        <v>4.6296296296313797E-5</v>
      </c>
      <c r="AH24" s="44" t="str">
        <f t="shared" si="53"/>
        <v>+</v>
      </c>
      <c r="AI24" s="45">
        <f t="shared" si="54"/>
        <v>4</v>
      </c>
      <c r="AJ24" s="115">
        <f t="shared" si="55"/>
        <v>0.5083333333333333</v>
      </c>
      <c r="AK24" s="42" t="str">
        <f t="shared" si="56"/>
        <v/>
      </c>
      <c r="AL24" s="38">
        <f t="shared" si="57"/>
        <v>0</v>
      </c>
      <c r="AM24" s="73">
        <v>0.51874999999999993</v>
      </c>
      <c r="AN24" s="42" t="str">
        <f t="shared" si="58"/>
        <v/>
      </c>
      <c r="AO24" s="38">
        <f t="shared" si="59"/>
        <v>0</v>
      </c>
      <c r="AP24" s="53">
        <v>0.52083333333333337</v>
      </c>
      <c r="AQ24" s="61"/>
      <c r="AR24" s="55">
        <v>0.52833333333333332</v>
      </c>
      <c r="AS24" s="35">
        <f t="shared" si="60"/>
        <v>7.4999999999999512E-3</v>
      </c>
      <c r="AT24" s="35">
        <f t="shared" si="61"/>
        <v>7.4074074074069202E-4</v>
      </c>
      <c r="AU24" s="44" t="str">
        <f t="shared" si="62"/>
        <v>+</v>
      </c>
      <c r="AV24" s="45">
        <f t="shared" si="63"/>
        <v>64</v>
      </c>
      <c r="AW24" s="49">
        <v>0.54861111111111105</v>
      </c>
      <c r="AX24" s="42" t="str">
        <f t="shared" si="64"/>
        <v/>
      </c>
      <c r="AY24" s="38">
        <f t="shared" si="65"/>
        <v>0</v>
      </c>
      <c r="AZ24" s="49">
        <v>0.55069444444444404</v>
      </c>
      <c r="BA24" s="61"/>
      <c r="BB24" s="55">
        <v>0.55671296296296291</v>
      </c>
      <c r="BC24" s="35">
        <f t="shared" si="66"/>
        <v>6.0185185185188672E-3</v>
      </c>
      <c r="BD24" s="35">
        <f t="shared" si="67"/>
        <v>1.0185185185188671E-3</v>
      </c>
      <c r="BE24" s="44" t="str">
        <f t="shared" si="68"/>
        <v>+</v>
      </c>
      <c r="BF24" s="45">
        <f t="shared" si="69"/>
        <v>88</v>
      </c>
      <c r="BG24" s="308">
        <f t="shared" si="70"/>
        <v>0.59583333333333288</v>
      </c>
      <c r="BH24" s="42" t="str">
        <f t="shared" si="71"/>
        <v/>
      </c>
      <c r="BI24" s="38">
        <f t="shared" si="72"/>
        <v>0</v>
      </c>
      <c r="BJ24" s="43">
        <v>0.59722222222222221</v>
      </c>
      <c r="BK24" s="47">
        <v>0.59861111111111109</v>
      </c>
      <c r="BL24" s="70">
        <v>31.5</v>
      </c>
      <c r="BM24" s="71">
        <f t="shared" si="73"/>
        <v>31.5</v>
      </c>
      <c r="BN24" s="72"/>
      <c r="BO24" s="117"/>
      <c r="BP24" s="121"/>
      <c r="BQ24" s="124"/>
      <c r="BR24" s="125"/>
      <c r="BS24" s="49">
        <v>0.68055555555555547</v>
      </c>
      <c r="BT24" s="42" t="str">
        <f t="shared" si="74"/>
        <v>+</v>
      </c>
      <c r="BU24" s="38">
        <f t="shared" si="75"/>
        <v>600</v>
      </c>
      <c r="BV24" s="49">
        <v>0.68333333333333302</v>
      </c>
      <c r="BW24" s="61"/>
      <c r="BX24" s="55">
        <v>0.73215277777777776</v>
      </c>
      <c r="BY24" s="35">
        <f t="shared" si="76"/>
        <v>4.8819444444444748E-2</v>
      </c>
      <c r="BZ24" s="35">
        <f t="shared" si="77"/>
        <v>4.6365740740741047E-2</v>
      </c>
      <c r="CA24" s="44" t="str">
        <f t="shared" si="78"/>
        <v>+</v>
      </c>
      <c r="CB24" s="45">
        <f t="shared" si="79"/>
        <v>4006</v>
      </c>
      <c r="CC24" s="85">
        <v>0.73611111111111116</v>
      </c>
      <c r="CD24" s="86"/>
      <c r="CE24" s="87">
        <f t="shared" si="80"/>
        <v>0</v>
      </c>
      <c r="CF24" s="88"/>
      <c r="CG24" s="85">
        <v>0.75069444444444444</v>
      </c>
      <c r="CH24" s="86"/>
      <c r="CI24" s="87">
        <f t="shared" si="81"/>
        <v>0</v>
      </c>
      <c r="CJ24" s="88"/>
      <c r="CK24" s="43">
        <v>0.81388888888888899</v>
      </c>
      <c r="CL24" s="47">
        <v>0.81458333333333333</v>
      </c>
      <c r="CM24" s="70">
        <v>72.099999999999994</v>
      </c>
      <c r="CN24" s="71">
        <f t="shared" si="82"/>
        <v>72.099999999999994</v>
      </c>
      <c r="CO24" s="72"/>
      <c r="CP24" s="91">
        <v>0.81666666666666676</v>
      </c>
      <c r="CQ24" s="95">
        <v>5.5555555555555601E-2</v>
      </c>
      <c r="CR24" s="42" t="str">
        <f t="shared" si="83"/>
        <v>+</v>
      </c>
      <c r="CS24" s="38">
        <f t="shared" si="84"/>
        <v>2460</v>
      </c>
      <c r="CT24" s="75"/>
      <c r="CU24" s="39">
        <f t="shared" si="91"/>
        <v>4316.3</v>
      </c>
      <c r="CV24" s="46">
        <f t="shared" si="92"/>
        <v>3060</v>
      </c>
      <c r="CW24" s="40"/>
      <c r="CX24" s="63">
        <f t="shared" si="93"/>
        <v>7376.3</v>
      </c>
      <c r="CY24" s="75"/>
      <c r="CZ24" s="101" t="s">
        <v>191</v>
      </c>
      <c r="DA24" s="129" t="s">
        <v>177</v>
      </c>
      <c r="DB24" s="129">
        <v>80</v>
      </c>
      <c r="DC24" s="104" t="s">
        <v>184</v>
      </c>
      <c r="DD24" s="77"/>
      <c r="DE24" s="56"/>
      <c r="DF24" s="36"/>
      <c r="DI24" s="41">
        <f t="shared" si="85"/>
        <v>1.06</v>
      </c>
      <c r="DJ24" s="17" t="s">
        <v>197</v>
      </c>
      <c r="DK24" s="153">
        <f t="shared" si="86"/>
        <v>163.55800000000002</v>
      </c>
      <c r="DL24" s="41">
        <f t="shared" si="87"/>
        <v>9999</v>
      </c>
      <c r="DM24" s="41">
        <f t="shared" si="88"/>
        <v>163.55800000000002</v>
      </c>
      <c r="DP24" s="41">
        <f t="shared" si="1"/>
        <v>19</v>
      </c>
      <c r="DQ24" s="227">
        <f t="shared" si="2"/>
        <v>0</v>
      </c>
      <c r="DR24" s="227">
        <f t="shared" si="3"/>
        <v>0</v>
      </c>
      <c r="DS24" s="228">
        <f t="shared" si="4"/>
        <v>50.7</v>
      </c>
      <c r="DT24" s="227">
        <f t="shared" si="5"/>
        <v>0</v>
      </c>
      <c r="DU24" s="227">
        <f t="shared" si="6"/>
        <v>0</v>
      </c>
      <c r="DV24" s="227">
        <f t="shared" si="7"/>
        <v>4</v>
      </c>
      <c r="DW24" s="227">
        <f t="shared" si="8"/>
        <v>0</v>
      </c>
      <c r="DX24" s="227">
        <f t="shared" si="9"/>
        <v>0</v>
      </c>
      <c r="DY24" s="227">
        <f t="shared" si="10"/>
        <v>64</v>
      </c>
      <c r="DZ24" s="227">
        <f t="shared" si="11"/>
        <v>0</v>
      </c>
      <c r="EA24" s="227">
        <f t="shared" si="12"/>
        <v>88</v>
      </c>
      <c r="EB24" s="227">
        <f t="shared" si="13"/>
        <v>0</v>
      </c>
      <c r="EC24" s="228">
        <f t="shared" si="14"/>
        <v>31.5</v>
      </c>
      <c r="ED24" s="227">
        <f t="shared" si="15"/>
        <v>0</v>
      </c>
      <c r="EE24" s="227">
        <f t="shared" si="16"/>
        <v>600</v>
      </c>
      <c r="EF24" s="227">
        <f t="shared" si="17"/>
        <v>4006</v>
      </c>
      <c r="EG24" s="227">
        <f t="shared" si="18"/>
        <v>0</v>
      </c>
      <c r="EH24" s="228">
        <f t="shared" si="19"/>
        <v>72.099999999999994</v>
      </c>
      <c r="EI24" s="227">
        <f t="shared" si="20"/>
        <v>2460</v>
      </c>
      <c r="EK24" s="41">
        <f t="shared" si="21"/>
        <v>19</v>
      </c>
      <c r="EL24" s="227">
        <f t="shared" si="22"/>
        <v>0</v>
      </c>
      <c r="EM24" s="227">
        <f t="shared" si="23"/>
        <v>0</v>
      </c>
      <c r="EN24" s="227">
        <f t="shared" si="24"/>
        <v>50.7</v>
      </c>
      <c r="EO24" s="227">
        <f t="shared" si="25"/>
        <v>50.7</v>
      </c>
      <c r="EP24" s="227">
        <f t="shared" si="26"/>
        <v>50.7</v>
      </c>
      <c r="EQ24" s="227">
        <f t="shared" si="27"/>
        <v>54.7</v>
      </c>
      <c r="ER24" s="227">
        <f t="shared" si="28"/>
        <v>54.7</v>
      </c>
      <c r="ES24" s="227">
        <f t="shared" si="29"/>
        <v>54.7</v>
      </c>
      <c r="ET24" s="227">
        <f t="shared" si="30"/>
        <v>118.7</v>
      </c>
      <c r="EU24" s="227">
        <f t="shared" si="31"/>
        <v>118.7</v>
      </c>
      <c r="EV24" s="227">
        <f t="shared" si="32"/>
        <v>206.7</v>
      </c>
      <c r="EW24" s="227">
        <f t="shared" si="33"/>
        <v>206.7</v>
      </c>
      <c r="EX24" s="227">
        <f t="shared" si="34"/>
        <v>238.2</v>
      </c>
      <c r="EY24" s="227">
        <f t="shared" si="35"/>
        <v>238.2</v>
      </c>
      <c r="EZ24" s="227">
        <f t="shared" si="36"/>
        <v>838.2</v>
      </c>
      <c r="FA24" s="227">
        <f t="shared" si="37"/>
        <v>4844.2</v>
      </c>
      <c r="FB24" s="227">
        <f t="shared" si="38"/>
        <v>4844.2</v>
      </c>
      <c r="FC24" s="227">
        <f t="shared" si="39"/>
        <v>4916.3</v>
      </c>
      <c r="FD24" s="227">
        <f t="shared" si="40"/>
        <v>7376.3</v>
      </c>
    </row>
    <row r="25" spans="1:160" ht="13.5" thickBot="1" x14ac:dyDescent="0.25">
      <c r="A25" s="132"/>
      <c r="B25" s="34">
        <v>20</v>
      </c>
      <c r="C25" s="10">
        <v>20</v>
      </c>
      <c r="D25" s="37" t="s">
        <v>33</v>
      </c>
      <c r="E25" s="37" t="s">
        <v>114</v>
      </c>
      <c r="F25" s="37"/>
      <c r="G25" s="43">
        <v>0.30555555555555602</v>
      </c>
      <c r="H25" s="47">
        <v>0.30555555555555552</v>
      </c>
      <c r="I25" s="58" t="str">
        <f t="shared" si="41"/>
        <v/>
      </c>
      <c r="J25" s="52">
        <f t="shared" si="42"/>
        <v>0</v>
      </c>
      <c r="K25" s="43">
        <v>0.38888888888888801</v>
      </c>
      <c r="L25" s="47">
        <v>0.38888888888888201</v>
      </c>
      <c r="M25" s="42" t="str">
        <f t="shared" si="89"/>
        <v/>
      </c>
      <c r="N25" s="38">
        <f t="shared" si="90"/>
        <v>0</v>
      </c>
      <c r="O25" s="73">
        <v>0.43055555555555558</v>
      </c>
      <c r="P25" s="42" t="str">
        <f t="shared" si="43"/>
        <v/>
      </c>
      <c r="Q25" s="38">
        <f t="shared" si="44"/>
        <v>0</v>
      </c>
      <c r="R25" s="43">
        <v>0.43472222222222223</v>
      </c>
      <c r="S25" s="47">
        <v>0.43472222222222223</v>
      </c>
      <c r="T25" s="70">
        <v>44.9</v>
      </c>
      <c r="U25" s="71">
        <f t="shared" si="45"/>
        <v>44.9</v>
      </c>
      <c r="V25" s="72"/>
      <c r="W25" s="115">
        <f t="shared" si="46"/>
        <v>0.4513888888888889</v>
      </c>
      <c r="X25" s="42" t="str">
        <f t="shared" si="47"/>
        <v/>
      </c>
      <c r="Y25" s="38">
        <f t="shared" si="48"/>
        <v>0</v>
      </c>
      <c r="Z25" s="49">
        <v>0.4861111111111111</v>
      </c>
      <c r="AA25" s="42" t="str">
        <f t="shared" si="49"/>
        <v/>
      </c>
      <c r="AB25" s="38">
        <f t="shared" si="50"/>
        <v>0</v>
      </c>
      <c r="AC25" s="53">
        <v>0.48819444444444443</v>
      </c>
      <c r="AD25" s="61"/>
      <c r="AE25" s="55">
        <v>0.4921875</v>
      </c>
      <c r="AF25" s="35">
        <f t="shared" si="51"/>
        <v>3.9930555555555691E-3</v>
      </c>
      <c r="AG25" s="35">
        <f t="shared" si="52"/>
        <v>1.3888888888890236E-4</v>
      </c>
      <c r="AH25" s="44" t="str">
        <f t="shared" si="53"/>
        <v>+</v>
      </c>
      <c r="AI25" s="45">
        <f t="shared" si="54"/>
        <v>12</v>
      </c>
      <c r="AJ25" s="115">
        <f t="shared" si="55"/>
        <v>0.50902777777777775</v>
      </c>
      <c r="AK25" s="42" t="str">
        <f t="shared" si="56"/>
        <v/>
      </c>
      <c r="AL25" s="38">
        <f t="shared" si="57"/>
        <v>0</v>
      </c>
      <c r="AM25" s="73">
        <v>0.51944444444444449</v>
      </c>
      <c r="AN25" s="42" t="str">
        <f t="shared" si="58"/>
        <v/>
      </c>
      <c r="AO25" s="38">
        <f t="shared" si="59"/>
        <v>0</v>
      </c>
      <c r="AP25" s="53">
        <v>0.52152777777777781</v>
      </c>
      <c r="AQ25" s="61"/>
      <c r="AR25" s="55">
        <v>0.52846064814814808</v>
      </c>
      <c r="AS25" s="35">
        <f t="shared" si="60"/>
        <v>6.9328703703702699E-3</v>
      </c>
      <c r="AT25" s="35">
        <f t="shared" si="61"/>
        <v>1.7361111111101075E-4</v>
      </c>
      <c r="AU25" s="44" t="str">
        <f t="shared" si="62"/>
        <v>+</v>
      </c>
      <c r="AV25" s="45">
        <f t="shared" si="63"/>
        <v>15</v>
      </c>
      <c r="AW25" s="49">
        <v>0.5493055555555556</v>
      </c>
      <c r="AX25" s="42" t="str">
        <f t="shared" si="64"/>
        <v/>
      </c>
      <c r="AY25" s="38">
        <f t="shared" si="65"/>
        <v>0</v>
      </c>
      <c r="AZ25" s="49">
        <v>0.55138888888888904</v>
      </c>
      <c r="BA25" s="61"/>
      <c r="BB25" s="55">
        <v>0.55615740740740738</v>
      </c>
      <c r="BC25" s="35">
        <f t="shared" si="66"/>
        <v>4.7685185185183387E-3</v>
      </c>
      <c r="BD25" s="35">
        <f t="shared" si="67"/>
        <v>2.3148148148166136E-4</v>
      </c>
      <c r="BE25" s="44" t="str">
        <f t="shared" si="68"/>
        <v>-</v>
      </c>
      <c r="BF25" s="45">
        <f t="shared" si="69"/>
        <v>20</v>
      </c>
      <c r="BG25" s="308">
        <f t="shared" si="70"/>
        <v>0.59652777777777788</v>
      </c>
      <c r="BH25" s="42" t="str">
        <f t="shared" si="71"/>
        <v/>
      </c>
      <c r="BI25" s="38">
        <f t="shared" si="72"/>
        <v>0</v>
      </c>
      <c r="BJ25" s="43">
        <v>0.59652777777777777</v>
      </c>
      <c r="BK25" s="47">
        <v>0.60069444444444442</v>
      </c>
      <c r="BL25" s="70">
        <v>32</v>
      </c>
      <c r="BM25" s="71">
        <f t="shared" si="73"/>
        <v>32</v>
      </c>
      <c r="BN25" s="72"/>
      <c r="BO25" s="117" t="s">
        <v>224</v>
      </c>
      <c r="BP25" s="121">
        <v>300</v>
      </c>
      <c r="BQ25" s="124" t="s">
        <v>225</v>
      </c>
      <c r="BR25" s="125"/>
      <c r="BS25" s="49">
        <v>0.67291666666666661</v>
      </c>
      <c r="BT25" s="42" t="str">
        <f t="shared" si="74"/>
        <v/>
      </c>
      <c r="BU25" s="38">
        <f t="shared" si="75"/>
        <v>0</v>
      </c>
      <c r="BV25" s="49">
        <v>0.67500000000000004</v>
      </c>
      <c r="BW25" s="61"/>
      <c r="BX25" s="55">
        <v>0.67813657407407402</v>
      </c>
      <c r="BY25" s="35">
        <f t="shared" si="76"/>
        <v>3.1365740740739723E-3</v>
      </c>
      <c r="BZ25" s="35">
        <f t="shared" si="77"/>
        <v>6.8287037037026866E-4</v>
      </c>
      <c r="CA25" s="44" t="str">
        <f t="shared" si="78"/>
        <v>+</v>
      </c>
      <c r="CB25" s="45">
        <f t="shared" si="79"/>
        <v>59</v>
      </c>
      <c r="CC25" s="85">
        <v>0.6791666666666667</v>
      </c>
      <c r="CD25" s="86"/>
      <c r="CE25" s="87">
        <f t="shared" si="80"/>
        <v>0</v>
      </c>
      <c r="CF25" s="88"/>
      <c r="CG25" s="85">
        <v>0.6875</v>
      </c>
      <c r="CH25" s="86"/>
      <c r="CI25" s="87">
        <f t="shared" si="81"/>
        <v>0</v>
      </c>
      <c r="CJ25" s="88"/>
      <c r="CK25" s="43">
        <v>0.73333333333333339</v>
      </c>
      <c r="CL25" s="47">
        <v>0.73333333333333339</v>
      </c>
      <c r="CM25" s="70">
        <v>57.7</v>
      </c>
      <c r="CN25" s="71">
        <f t="shared" si="82"/>
        <v>57.7</v>
      </c>
      <c r="CO25" s="72"/>
      <c r="CP25" s="91">
        <v>0.73749999999999993</v>
      </c>
      <c r="CQ25" s="95">
        <v>5.5555555555555601E-2</v>
      </c>
      <c r="CR25" s="42" t="str">
        <f t="shared" si="83"/>
        <v/>
      </c>
      <c r="CS25" s="38">
        <f t="shared" si="84"/>
        <v>0</v>
      </c>
      <c r="CT25" s="75"/>
      <c r="CU25" s="39">
        <f t="shared" si="91"/>
        <v>240.6</v>
      </c>
      <c r="CV25" s="46">
        <f t="shared" si="92"/>
        <v>300</v>
      </c>
      <c r="CW25" s="40"/>
      <c r="CX25" s="63">
        <f t="shared" si="93"/>
        <v>540.6</v>
      </c>
      <c r="CY25" s="75"/>
      <c r="CZ25" s="101" t="s">
        <v>189</v>
      </c>
      <c r="DA25" s="129" t="s">
        <v>177</v>
      </c>
      <c r="DB25" s="129">
        <v>71</v>
      </c>
      <c r="DC25" s="104"/>
      <c r="DD25" s="77"/>
      <c r="DE25" s="56"/>
      <c r="DF25" s="36"/>
      <c r="DI25" s="41">
        <f t="shared" si="85"/>
        <v>1.06</v>
      </c>
      <c r="DJ25" s="17" t="s">
        <v>196</v>
      </c>
      <c r="DK25" s="153">
        <f t="shared" si="86"/>
        <v>142.67600000000004</v>
      </c>
      <c r="DL25" s="41">
        <f t="shared" si="87"/>
        <v>142.67600000000004</v>
      </c>
      <c r="DM25" s="41">
        <f t="shared" si="88"/>
        <v>9999</v>
      </c>
      <c r="DP25" s="41">
        <f t="shared" si="1"/>
        <v>20</v>
      </c>
      <c r="DQ25" s="227">
        <f t="shared" si="2"/>
        <v>0</v>
      </c>
      <c r="DR25" s="227">
        <f t="shared" si="3"/>
        <v>0</v>
      </c>
      <c r="DS25" s="228">
        <f t="shared" si="4"/>
        <v>44.9</v>
      </c>
      <c r="DT25" s="227">
        <f t="shared" si="5"/>
        <v>0</v>
      </c>
      <c r="DU25" s="227">
        <f t="shared" si="6"/>
        <v>0</v>
      </c>
      <c r="DV25" s="227">
        <f t="shared" si="7"/>
        <v>12</v>
      </c>
      <c r="DW25" s="227">
        <f t="shared" si="8"/>
        <v>0</v>
      </c>
      <c r="DX25" s="227">
        <f t="shared" si="9"/>
        <v>0</v>
      </c>
      <c r="DY25" s="227">
        <f t="shared" si="10"/>
        <v>15</v>
      </c>
      <c r="DZ25" s="227">
        <f t="shared" si="11"/>
        <v>0</v>
      </c>
      <c r="EA25" s="227">
        <f t="shared" si="12"/>
        <v>20</v>
      </c>
      <c r="EB25" s="227">
        <f t="shared" si="13"/>
        <v>0</v>
      </c>
      <c r="EC25" s="228">
        <f t="shared" si="14"/>
        <v>32</v>
      </c>
      <c r="ED25" s="227">
        <f t="shared" si="15"/>
        <v>300</v>
      </c>
      <c r="EE25" s="227">
        <f t="shared" si="16"/>
        <v>0</v>
      </c>
      <c r="EF25" s="227">
        <f t="shared" si="17"/>
        <v>59</v>
      </c>
      <c r="EG25" s="227">
        <f t="shared" si="18"/>
        <v>0</v>
      </c>
      <c r="EH25" s="228">
        <f t="shared" si="19"/>
        <v>57.7</v>
      </c>
      <c r="EI25" s="227">
        <f t="shared" si="20"/>
        <v>0</v>
      </c>
      <c r="EK25" s="41">
        <f t="shared" si="21"/>
        <v>20</v>
      </c>
      <c r="EL25" s="227">
        <f t="shared" si="22"/>
        <v>0</v>
      </c>
      <c r="EM25" s="227">
        <f t="shared" si="23"/>
        <v>0</v>
      </c>
      <c r="EN25" s="227">
        <f t="shared" si="24"/>
        <v>44.9</v>
      </c>
      <c r="EO25" s="227">
        <f t="shared" si="25"/>
        <v>44.9</v>
      </c>
      <c r="EP25" s="227">
        <f t="shared" si="26"/>
        <v>44.9</v>
      </c>
      <c r="EQ25" s="227">
        <f t="shared" si="27"/>
        <v>56.9</v>
      </c>
      <c r="ER25" s="227">
        <f t="shared" si="28"/>
        <v>56.9</v>
      </c>
      <c r="ES25" s="227">
        <f t="shared" si="29"/>
        <v>56.9</v>
      </c>
      <c r="ET25" s="227">
        <f t="shared" si="30"/>
        <v>71.900000000000006</v>
      </c>
      <c r="EU25" s="227">
        <f t="shared" si="31"/>
        <v>71.900000000000006</v>
      </c>
      <c r="EV25" s="227">
        <f t="shared" si="32"/>
        <v>91.9</v>
      </c>
      <c r="EW25" s="227">
        <f t="shared" si="33"/>
        <v>91.9</v>
      </c>
      <c r="EX25" s="227">
        <f t="shared" si="34"/>
        <v>123.9</v>
      </c>
      <c r="EY25" s="227">
        <f t="shared" si="35"/>
        <v>423.9</v>
      </c>
      <c r="EZ25" s="227">
        <f t="shared" si="36"/>
        <v>423.9</v>
      </c>
      <c r="FA25" s="227">
        <f t="shared" si="37"/>
        <v>482.9</v>
      </c>
      <c r="FB25" s="227">
        <f t="shared" si="38"/>
        <v>482.9</v>
      </c>
      <c r="FC25" s="227">
        <f t="shared" si="39"/>
        <v>540.6</v>
      </c>
      <c r="FD25" s="227">
        <f t="shared" si="40"/>
        <v>540.6</v>
      </c>
    </row>
    <row r="26" spans="1:160" ht="13.5" thickBot="1" x14ac:dyDescent="0.25">
      <c r="A26" s="132"/>
      <c r="B26" s="34">
        <v>21</v>
      </c>
      <c r="C26" s="10">
        <v>21</v>
      </c>
      <c r="D26" s="37" t="s">
        <v>115</v>
      </c>
      <c r="E26" s="37" t="s">
        <v>116</v>
      </c>
      <c r="F26" s="37"/>
      <c r="G26" s="43">
        <v>0.30625000000000002</v>
      </c>
      <c r="H26" s="47">
        <v>0.30624999999999997</v>
      </c>
      <c r="I26" s="58" t="str">
        <f t="shared" si="41"/>
        <v/>
      </c>
      <c r="J26" s="52">
        <f t="shared" si="42"/>
        <v>0</v>
      </c>
      <c r="K26" s="43">
        <v>0.389583333333332</v>
      </c>
      <c r="L26" s="47">
        <v>0.38958333333332601</v>
      </c>
      <c r="M26" s="42" t="str">
        <f t="shared" si="89"/>
        <v/>
      </c>
      <c r="N26" s="38">
        <f t="shared" si="90"/>
        <v>0</v>
      </c>
      <c r="O26" s="73">
        <v>0.43124999999999997</v>
      </c>
      <c r="P26" s="42" t="str">
        <f t="shared" si="43"/>
        <v/>
      </c>
      <c r="Q26" s="38">
        <f t="shared" si="44"/>
        <v>0</v>
      </c>
      <c r="R26" s="43">
        <v>0.43888888888888888</v>
      </c>
      <c r="S26" s="47">
        <v>0.43888888888888888</v>
      </c>
      <c r="T26" s="70">
        <v>40</v>
      </c>
      <c r="U26" s="71">
        <f t="shared" si="45"/>
        <v>40</v>
      </c>
      <c r="V26" s="72">
        <v>300</v>
      </c>
      <c r="W26" s="115">
        <f t="shared" si="46"/>
        <v>0.45208333333333328</v>
      </c>
      <c r="X26" s="42" t="str">
        <f t="shared" si="47"/>
        <v/>
      </c>
      <c r="Y26" s="38">
        <f t="shared" si="48"/>
        <v>0</v>
      </c>
      <c r="Z26" s="49">
        <v>0.48680555555555555</v>
      </c>
      <c r="AA26" s="42" t="str">
        <f t="shared" si="49"/>
        <v/>
      </c>
      <c r="AB26" s="38">
        <f t="shared" si="50"/>
        <v>0</v>
      </c>
      <c r="AC26" s="53">
        <v>0.48888888888888887</v>
      </c>
      <c r="AD26" s="61"/>
      <c r="AE26" s="55">
        <v>0.4927199074074074</v>
      </c>
      <c r="AF26" s="35">
        <f t="shared" si="51"/>
        <v>3.8310185185185253E-3</v>
      </c>
      <c r="AG26" s="35">
        <f t="shared" si="52"/>
        <v>2.3148148148141503E-5</v>
      </c>
      <c r="AH26" s="44" t="str">
        <f t="shared" si="53"/>
        <v>-</v>
      </c>
      <c r="AI26" s="45">
        <f t="shared" si="54"/>
        <v>2</v>
      </c>
      <c r="AJ26" s="115">
        <f t="shared" si="55"/>
        <v>0.50972222222222219</v>
      </c>
      <c r="AK26" s="42" t="str">
        <f t="shared" si="56"/>
        <v/>
      </c>
      <c r="AL26" s="38">
        <f t="shared" si="57"/>
        <v>0</v>
      </c>
      <c r="AM26" s="73">
        <v>0.52013888888888882</v>
      </c>
      <c r="AN26" s="42" t="str">
        <f t="shared" si="58"/>
        <v/>
      </c>
      <c r="AO26" s="38">
        <f t="shared" si="59"/>
        <v>0</v>
      </c>
      <c r="AP26" s="53">
        <v>0.52222222222222225</v>
      </c>
      <c r="AQ26" s="61"/>
      <c r="AR26" s="55">
        <v>0.5289814814814815</v>
      </c>
      <c r="AS26" s="35">
        <f t="shared" si="60"/>
        <v>6.7592592592592426E-3</v>
      </c>
      <c r="AT26" s="35">
        <f t="shared" si="61"/>
        <v>1.6479873021779667E-17</v>
      </c>
      <c r="AU26" s="44" t="str">
        <f t="shared" si="62"/>
        <v/>
      </c>
      <c r="AV26" s="45">
        <f t="shared" si="63"/>
        <v>0</v>
      </c>
      <c r="AW26" s="49">
        <v>0.54999999999999993</v>
      </c>
      <c r="AX26" s="42" t="str">
        <f t="shared" si="64"/>
        <v/>
      </c>
      <c r="AY26" s="38">
        <f t="shared" si="65"/>
        <v>0</v>
      </c>
      <c r="AZ26" s="49">
        <v>0.55208333333333304</v>
      </c>
      <c r="BA26" s="61"/>
      <c r="BB26" s="55">
        <v>0.55743055555555554</v>
      </c>
      <c r="BC26" s="35">
        <f t="shared" si="66"/>
        <v>5.347222222222503E-3</v>
      </c>
      <c r="BD26" s="35">
        <f t="shared" si="67"/>
        <v>3.4722222222250288E-4</v>
      </c>
      <c r="BE26" s="44" t="str">
        <f t="shared" si="68"/>
        <v>+</v>
      </c>
      <c r="BF26" s="45">
        <f t="shared" si="69"/>
        <v>30</v>
      </c>
      <c r="BG26" s="308">
        <f t="shared" si="70"/>
        <v>0.59722222222222188</v>
      </c>
      <c r="BH26" s="42" t="str">
        <f t="shared" si="71"/>
        <v/>
      </c>
      <c r="BI26" s="38">
        <f t="shared" si="72"/>
        <v>0</v>
      </c>
      <c r="BJ26" s="43">
        <v>0.59722222222222221</v>
      </c>
      <c r="BK26" s="47">
        <v>0.60138888888888886</v>
      </c>
      <c r="BL26" s="70">
        <v>24.5</v>
      </c>
      <c r="BM26" s="71">
        <f t="shared" si="73"/>
        <v>24.5</v>
      </c>
      <c r="BN26" s="72"/>
      <c r="BO26" s="117" t="s">
        <v>226</v>
      </c>
      <c r="BP26" s="121"/>
      <c r="BQ26" s="124" t="s">
        <v>225</v>
      </c>
      <c r="BR26" s="125"/>
      <c r="BS26" s="49">
        <v>0.67361111111111116</v>
      </c>
      <c r="BT26" s="42" t="str">
        <f t="shared" si="74"/>
        <v/>
      </c>
      <c r="BU26" s="38">
        <f t="shared" si="75"/>
        <v>0</v>
      </c>
      <c r="BV26" s="49">
        <v>0.67569444444444404</v>
      </c>
      <c r="BW26" s="61"/>
      <c r="BX26" s="55">
        <v>0.67811342592592594</v>
      </c>
      <c r="BY26" s="35">
        <f t="shared" si="76"/>
        <v>2.4189814814818966E-3</v>
      </c>
      <c r="BZ26" s="35">
        <f t="shared" si="77"/>
        <v>3.472222222180698E-5</v>
      </c>
      <c r="CA26" s="44" t="str">
        <f t="shared" si="78"/>
        <v>-</v>
      </c>
      <c r="CB26" s="45">
        <f t="shared" si="79"/>
        <v>3</v>
      </c>
      <c r="CC26" s="85">
        <v>0.68125000000000002</v>
      </c>
      <c r="CD26" s="86"/>
      <c r="CE26" s="87">
        <f t="shared" si="80"/>
        <v>0</v>
      </c>
      <c r="CF26" s="88"/>
      <c r="CG26" s="85">
        <v>0.68819444444444444</v>
      </c>
      <c r="CH26" s="86"/>
      <c r="CI26" s="87">
        <f t="shared" si="81"/>
        <v>0</v>
      </c>
      <c r="CJ26" s="88"/>
      <c r="CK26" s="43">
        <v>0.73402777777777783</v>
      </c>
      <c r="CL26" s="47">
        <v>0.73402777777777783</v>
      </c>
      <c r="CM26" s="70">
        <v>46</v>
      </c>
      <c r="CN26" s="71">
        <f t="shared" si="82"/>
        <v>46</v>
      </c>
      <c r="CO26" s="72"/>
      <c r="CP26" s="91">
        <v>0.73819444444444438</v>
      </c>
      <c r="CQ26" s="95">
        <v>5.5555555555555601E-2</v>
      </c>
      <c r="CR26" s="42" t="str">
        <f t="shared" si="83"/>
        <v/>
      </c>
      <c r="CS26" s="38">
        <f t="shared" si="84"/>
        <v>0</v>
      </c>
      <c r="CT26" s="75"/>
      <c r="CU26" s="39">
        <f t="shared" si="91"/>
        <v>445.5</v>
      </c>
      <c r="CV26" s="46">
        <f t="shared" si="92"/>
        <v>0</v>
      </c>
      <c r="CW26" s="40"/>
      <c r="CX26" s="63">
        <f t="shared" si="93"/>
        <v>445.5</v>
      </c>
      <c r="CY26" s="75"/>
      <c r="CZ26" s="101" t="s">
        <v>189</v>
      </c>
      <c r="DA26" s="129" t="s">
        <v>176</v>
      </c>
      <c r="DB26" s="129">
        <v>125</v>
      </c>
      <c r="DC26" s="104" t="s">
        <v>182</v>
      </c>
      <c r="DD26" s="77"/>
      <c r="DE26" s="56"/>
      <c r="DF26" s="36"/>
      <c r="DI26" s="41">
        <f t="shared" si="85"/>
        <v>1.1200000000000001</v>
      </c>
      <c r="DJ26" s="17" t="s">
        <v>196</v>
      </c>
      <c r="DK26" s="153">
        <f t="shared" si="86"/>
        <v>423.76</v>
      </c>
      <c r="DL26" s="41">
        <f t="shared" si="87"/>
        <v>423.76</v>
      </c>
      <c r="DM26" s="41">
        <f t="shared" si="88"/>
        <v>9999</v>
      </c>
      <c r="DP26" s="41">
        <f t="shared" si="1"/>
        <v>21</v>
      </c>
      <c r="DQ26" s="227">
        <f t="shared" si="2"/>
        <v>0</v>
      </c>
      <c r="DR26" s="227">
        <f t="shared" si="3"/>
        <v>0</v>
      </c>
      <c r="DS26" s="228">
        <f t="shared" si="4"/>
        <v>340</v>
      </c>
      <c r="DT26" s="227">
        <f t="shared" si="5"/>
        <v>0</v>
      </c>
      <c r="DU26" s="227">
        <f t="shared" si="6"/>
        <v>0</v>
      </c>
      <c r="DV26" s="227">
        <f t="shared" si="7"/>
        <v>2</v>
      </c>
      <c r="DW26" s="227">
        <f t="shared" si="8"/>
        <v>0</v>
      </c>
      <c r="DX26" s="227">
        <f t="shared" si="9"/>
        <v>0</v>
      </c>
      <c r="DY26" s="227">
        <f t="shared" si="10"/>
        <v>0</v>
      </c>
      <c r="DZ26" s="227">
        <f t="shared" si="11"/>
        <v>0</v>
      </c>
      <c r="EA26" s="227">
        <f t="shared" si="12"/>
        <v>30</v>
      </c>
      <c r="EB26" s="227">
        <f t="shared" si="13"/>
        <v>0</v>
      </c>
      <c r="EC26" s="228">
        <f t="shared" si="14"/>
        <v>24.5</v>
      </c>
      <c r="ED26" s="227">
        <f t="shared" si="15"/>
        <v>0</v>
      </c>
      <c r="EE26" s="227">
        <f t="shared" si="16"/>
        <v>0</v>
      </c>
      <c r="EF26" s="227">
        <f t="shared" si="17"/>
        <v>3</v>
      </c>
      <c r="EG26" s="227">
        <f t="shared" si="18"/>
        <v>0</v>
      </c>
      <c r="EH26" s="228">
        <f t="shared" si="19"/>
        <v>46</v>
      </c>
      <c r="EI26" s="227">
        <f t="shared" si="20"/>
        <v>0</v>
      </c>
      <c r="EK26" s="41">
        <f t="shared" si="21"/>
        <v>21</v>
      </c>
      <c r="EL26" s="227">
        <f t="shared" si="22"/>
        <v>0</v>
      </c>
      <c r="EM26" s="227">
        <f t="shared" si="23"/>
        <v>0</v>
      </c>
      <c r="EN26" s="227">
        <f t="shared" si="24"/>
        <v>340</v>
      </c>
      <c r="EO26" s="227">
        <f t="shared" si="25"/>
        <v>340</v>
      </c>
      <c r="EP26" s="227">
        <f t="shared" si="26"/>
        <v>340</v>
      </c>
      <c r="EQ26" s="227">
        <f t="shared" si="27"/>
        <v>342</v>
      </c>
      <c r="ER26" s="227">
        <f t="shared" si="28"/>
        <v>342</v>
      </c>
      <c r="ES26" s="227">
        <f t="shared" si="29"/>
        <v>342</v>
      </c>
      <c r="ET26" s="227">
        <f t="shared" si="30"/>
        <v>342</v>
      </c>
      <c r="EU26" s="227">
        <f t="shared" si="31"/>
        <v>342</v>
      </c>
      <c r="EV26" s="227">
        <f t="shared" si="32"/>
        <v>372</v>
      </c>
      <c r="EW26" s="227">
        <f t="shared" si="33"/>
        <v>372</v>
      </c>
      <c r="EX26" s="227">
        <f t="shared" si="34"/>
        <v>396.5</v>
      </c>
      <c r="EY26" s="227">
        <f t="shared" si="35"/>
        <v>396.5</v>
      </c>
      <c r="EZ26" s="227">
        <f t="shared" si="36"/>
        <v>396.5</v>
      </c>
      <c r="FA26" s="227">
        <f t="shared" si="37"/>
        <v>399.5</v>
      </c>
      <c r="FB26" s="227">
        <f t="shared" si="38"/>
        <v>399.5</v>
      </c>
      <c r="FC26" s="227">
        <f t="shared" si="39"/>
        <v>445.5</v>
      </c>
      <c r="FD26" s="227">
        <f t="shared" si="40"/>
        <v>445.5</v>
      </c>
    </row>
    <row r="27" spans="1:160" s="276" customFormat="1" ht="13.5" thickBot="1" x14ac:dyDescent="0.25">
      <c r="A27" s="252"/>
      <c r="B27" s="253">
        <v>22</v>
      </c>
      <c r="C27" s="254">
        <v>22</v>
      </c>
      <c r="D27" s="255" t="s">
        <v>117</v>
      </c>
      <c r="E27" s="255" t="s">
        <v>118</v>
      </c>
      <c r="F27" s="255"/>
      <c r="G27" s="256">
        <v>0.30694444444444402</v>
      </c>
      <c r="H27" s="257"/>
      <c r="I27" s="58"/>
      <c r="J27" s="52"/>
      <c r="K27" s="256"/>
      <c r="L27" s="257"/>
      <c r="M27" s="42"/>
      <c r="N27" s="38"/>
      <c r="O27" s="258"/>
      <c r="P27" s="42"/>
      <c r="Q27" s="38"/>
      <c r="R27" s="256"/>
      <c r="S27" s="257"/>
      <c r="T27" s="71"/>
      <c r="U27" s="71" t="s">
        <v>235</v>
      </c>
      <c r="V27" s="117"/>
      <c r="W27" s="259"/>
      <c r="X27" s="42"/>
      <c r="Y27" s="38"/>
      <c r="Z27" s="260"/>
      <c r="AA27" s="42"/>
      <c r="AB27" s="38"/>
      <c r="AC27" s="261"/>
      <c r="AD27" s="121"/>
      <c r="AE27" s="262"/>
      <c r="AF27" s="263"/>
      <c r="AG27" s="263"/>
      <c r="AH27" s="42"/>
      <c r="AI27" s="71" t="s">
        <v>235</v>
      </c>
      <c r="AJ27" s="259"/>
      <c r="AK27" s="42"/>
      <c r="AL27" s="38"/>
      <c r="AM27" s="258"/>
      <c r="AN27" s="42"/>
      <c r="AO27" s="38"/>
      <c r="AP27" s="261"/>
      <c r="AQ27" s="121"/>
      <c r="AR27" s="262"/>
      <c r="AS27" s="263"/>
      <c r="AT27" s="263"/>
      <c r="AU27" s="42"/>
      <c r="AV27" s="71" t="s">
        <v>235</v>
      </c>
      <c r="AW27" s="260"/>
      <c r="AX27" s="42"/>
      <c r="AY27" s="38"/>
      <c r="AZ27" s="260"/>
      <c r="BA27" s="121"/>
      <c r="BC27" s="263"/>
      <c r="BD27" s="263"/>
      <c r="BE27" s="42"/>
      <c r="BF27" s="71" t="s">
        <v>235</v>
      </c>
      <c r="BG27" s="308"/>
      <c r="BH27" s="42"/>
      <c r="BI27" s="38"/>
      <c r="BJ27" s="256"/>
      <c r="BK27" s="257"/>
      <c r="BL27" s="71"/>
      <c r="BM27" s="71" t="s">
        <v>235</v>
      </c>
      <c r="BN27" s="117"/>
      <c r="BO27" s="117"/>
      <c r="BP27" s="121"/>
      <c r="BQ27" s="124"/>
      <c r="BR27" s="125"/>
      <c r="BS27" s="260"/>
      <c r="BT27" s="42"/>
      <c r="BU27" s="38"/>
      <c r="BV27" s="260"/>
      <c r="BW27" s="121"/>
      <c r="BX27" s="262"/>
      <c r="BY27" s="263"/>
      <c r="BZ27" s="263"/>
      <c r="CA27" s="42"/>
      <c r="CB27" s="71" t="s">
        <v>235</v>
      </c>
      <c r="CC27" s="264"/>
      <c r="CD27" s="86"/>
      <c r="CE27" s="87"/>
      <c r="CF27" s="265"/>
      <c r="CG27" s="264"/>
      <c r="CH27" s="86"/>
      <c r="CI27" s="87"/>
      <c r="CJ27" s="265"/>
      <c r="CK27" s="256"/>
      <c r="CL27" s="257"/>
      <c r="CM27" s="71"/>
      <c r="CN27" s="71" t="s">
        <v>235</v>
      </c>
      <c r="CO27" s="117"/>
      <c r="CP27" s="266"/>
      <c r="CQ27" s="267">
        <v>5.5555555555555601E-2</v>
      </c>
      <c r="CR27" s="42" t="str">
        <f t="shared" si="83"/>
        <v/>
      </c>
      <c r="CS27" s="38"/>
      <c r="CT27" s="268"/>
      <c r="CU27" s="269" t="s">
        <v>235</v>
      </c>
      <c r="CV27" s="117" t="s">
        <v>235</v>
      </c>
      <c r="CW27" s="71"/>
      <c r="CX27" s="125" t="s">
        <v>235</v>
      </c>
      <c r="CY27" s="268"/>
      <c r="CZ27" s="270" t="s">
        <v>191</v>
      </c>
      <c r="DA27" s="271" t="s">
        <v>177</v>
      </c>
      <c r="DB27" s="271">
        <v>88</v>
      </c>
      <c r="DC27" s="272"/>
      <c r="DD27" s="273"/>
      <c r="DE27" s="274"/>
      <c r="DF27" s="275"/>
      <c r="DI27" s="277">
        <f t="shared" si="85"/>
        <v>1.06</v>
      </c>
      <c r="DJ27" s="278" t="s">
        <v>196</v>
      </c>
      <c r="DK27" s="279" t="e">
        <f t="shared" si="86"/>
        <v>#VALUE!</v>
      </c>
      <c r="DL27" s="277" t="e">
        <f t="shared" si="87"/>
        <v>#VALUE!</v>
      </c>
      <c r="DM27" s="277">
        <f t="shared" si="88"/>
        <v>9999</v>
      </c>
      <c r="DP27" s="277">
        <f t="shared" si="1"/>
        <v>22</v>
      </c>
      <c r="DQ27" s="280">
        <f t="shared" si="2"/>
        <v>0</v>
      </c>
      <c r="DR27" s="280">
        <f t="shared" si="3"/>
        <v>0</v>
      </c>
      <c r="DS27" s="281" t="e">
        <f t="shared" si="4"/>
        <v>#VALUE!</v>
      </c>
      <c r="DT27" s="280">
        <f t="shared" si="5"/>
        <v>0</v>
      </c>
      <c r="DU27" s="280">
        <f t="shared" si="6"/>
        <v>0</v>
      </c>
      <c r="DV27" s="280" t="e">
        <f t="shared" si="7"/>
        <v>#VALUE!</v>
      </c>
      <c r="DW27" s="280">
        <f t="shared" si="8"/>
        <v>0</v>
      </c>
      <c r="DX27" s="280">
        <f t="shared" si="9"/>
        <v>0</v>
      </c>
      <c r="DY27" s="280" t="e">
        <f t="shared" si="10"/>
        <v>#VALUE!</v>
      </c>
      <c r="DZ27" s="280">
        <f t="shared" si="11"/>
        <v>0</v>
      </c>
      <c r="EA27" s="280" t="e">
        <f>BA27+#REF!</f>
        <v>#REF!</v>
      </c>
      <c r="EB27" s="280">
        <f t="shared" si="13"/>
        <v>0</v>
      </c>
      <c r="EC27" s="281" t="e">
        <f t="shared" si="14"/>
        <v>#VALUE!</v>
      </c>
      <c r="ED27" s="280">
        <f t="shared" si="15"/>
        <v>0</v>
      </c>
      <c r="EE27" s="280">
        <f t="shared" si="16"/>
        <v>0</v>
      </c>
      <c r="EF27" s="280" t="e">
        <f t="shared" si="17"/>
        <v>#VALUE!</v>
      </c>
      <c r="EG27" s="280">
        <f t="shared" si="18"/>
        <v>0</v>
      </c>
      <c r="EH27" s="281" t="e">
        <f t="shared" si="19"/>
        <v>#VALUE!</v>
      </c>
      <c r="EI27" s="280">
        <f t="shared" si="20"/>
        <v>0</v>
      </c>
      <c r="EK27" s="277">
        <f t="shared" si="21"/>
        <v>22</v>
      </c>
      <c r="EL27" s="280">
        <f t="shared" si="22"/>
        <v>0</v>
      </c>
      <c r="EM27" s="280">
        <f t="shared" si="23"/>
        <v>0</v>
      </c>
      <c r="EN27" s="280" t="e">
        <f t="shared" si="24"/>
        <v>#VALUE!</v>
      </c>
      <c r="EO27" s="280" t="e">
        <f t="shared" si="25"/>
        <v>#VALUE!</v>
      </c>
      <c r="EP27" s="280" t="e">
        <f t="shared" si="26"/>
        <v>#VALUE!</v>
      </c>
      <c r="EQ27" s="280" t="e">
        <f t="shared" si="27"/>
        <v>#VALUE!</v>
      </c>
      <c r="ER27" s="280" t="e">
        <f t="shared" si="28"/>
        <v>#VALUE!</v>
      </c>
      <c r="ES27" s="280" t="e">
        <f t="shared" si="29"/>
        <v>#VALUE!</v>
      </c>
      <c r="ET27" s="280" t="e">
        <f t="shared" si="30"/>
        <v>#VALUE!</v>
      </c>
      <c r="EU27" s="280" t="e">
        <f t="shared" si="31"/>
        <v>#VALUE!</v>
      </c>
      <c r="EV27" s="280" t="e">
        <f t="shared" si="32"/>
        <v>#VALUE!</v>
      </c>
      <c r="EW27" s="280" t="e">
        <f t="shared" si="33"/>
        <v>#VALUE!</v>
      </c>
      <c r="EX27" s="280" t="e">
        <f t="shared" si="34"/>
        <v>#VALUE!</v>
      </c>
      <c r="EY27" s="280" t="e">
        <f t="shared" si="35"/>
        <v>#VALUE!</v>
      </c>
      <c r="EZ27" s="280" t="e">
        <f t="shared" si="36"/>
        <v>#VALUE!</v>
      </c>
      <c r="FA27" s="280" t="e">
        <f t="shared" si="37"/>
        <v>#VALUE!</v>
      </c>
      <c r="FB27" s="280" t="e">
        <f t="shared" si="38"/>
        <v>#VALUE!</v>
      </c>
      <c r="FC27" s="280" t="e">
        <f t="shared" si="39"/>
        <v>#VALUE!</v>
      </c>
      <c r="FD27" s="280" t="e">
        <f t="shared" si="40"/>
        <v>#VALUE!</v>
      </c>
    </row>
    <row r="28" spans="1:160" ht="13.5" thickBot="1" x14ac:dyDescent="0.25">
      <c r="A28" s="132"/>
      <c r="B28" s="34">
        <v>23</v>
      </c>
      <c r="C28" s="10">
        <v>23</v>
      </c>
      <c r="D28" s="37" t="s">
        <v>119</v>
      </c>
      <c r="E28" s="37" t="s">
        <v>120</v>
      </c>
      <c r="F28" s="37"/>
      <c r="G28" s="43">
        <v>0.30763888888888902</v>
      </c>
      <c r="H28" s="47">
        <v>0.30763888888888891</v>
      </c>
      <c r="I28" s="58" t="str">
        <f t="shared" si="41"/>
        <v/>
      </c>
      <c r="J28" s="52">
        <f t="shared" si="42"/>
        <v>0</v>
      </c>
      <c r="K28" s="43">
        <v>0.390972222222221</v>
      </c>
      <c r="L28" s="47">
        <v>0.39097222222221401</v>
      </c>
      <c r="M28" s="42" t="str">
        <f t="shared" si="89"/>
        <v/>
      </c>
      <c r="N28" s="38">
        <f t="shared" si="90"/>
        <v>0</v>
      </c>
      <c r="O28" s="73">
        <v>0.43263888888888885</v>
      </c>
      <c r="P28" s="42" t="str">
        <f t="shared" si="43"/>
        <v/>
      </c>
      <c r="Q28" s="38">
        <f t="shared" si="44"/>
        <v>0</v>
      </c>
      <c r="R28" s="43">
        <v>0.43611111111111112</v>
      </c>
      <c r="S28" s="47">
        <v>0.4368055555555555</v>
      </c>
      <c r="T28" s="70">
        <v>49.2</v>
      </c>
      <c r="U28" s="71">
        <f t="shared" si="45"/>
        <v>49.2</v>
      </c>
      <c r="V28" s="72">
        <v>300</v>
      </c>
      <c r="W28" s="115">
        <f t="shared" si="46"/>
        <v>0.45347222222222217</v>
      </c>
      <c r="X28" s="42" t="str">
        <f t="shared" si="47"/>
        <v/>
      </c>
      <c r="Y28" s="38">
        <f t="shared" si="48"/>
        <v>0</v>
      </c>
      <c r="Z28" s="49">
        <v>0.48819444444444443</v>
      </c>
      <c r="AA28" s="42" t="str">
        <f t="shared" si="49"/>
        <v/>
      </c>
      <c r="AB28" s="38">
        <f t="shared" si="50"/>
        <v>0</v>
      </c>
      <c r="AC28" s="53">
        <v>0.49027777777777781</v>
      </c>
      <c r="AD28" s="61"/>
      <c r="AE28" s="55">
        <v>0.49464120370370374</v>
      </c>
      <c r="AF28" s="35">
        <f t="shared" si="51"/>
        <v>4.3634259259259234E-3</v>
      </c>
      <c r="AG28" s="35">
        <f t="shared" si="52"/>
        <v>5.0925925925925661E-4</v>
      </c>
      <c r="AH28" s="44" t="str">
        <f t="shared" si="53"/>
        <v>+</v>
      </c>
      <c r="AI28" s="45">
        <f t="shared" si="54"/>
        <v>44</v>
      </c>
      <c r="AJ28" s="115">
        <f t="shared" si="55"/>
        <v>0.51111111111111118</v>
      </c>
      <c r="AK28" s="42" t="str">
        <f t="shared" si="56"/>
        <v/>
      </c>
      <c r="AL28" s="38">
        <f t="shared" si="57"/>
        <v>0</v>
      </c>
      <c r="AM28" s="73">
        <v>0.52152777777777781</v>
      </c>
      <c r="AN28" s="42" t="str">
        <f t="shared" si="58"/>
        <v/>
      </c>
      <c r="AO28" s="38">
        <f t="shared" si="59"/>
        <v>0</v>
      </c>
      <c r="AP28" s="53">
        <v>0.52361111111111114</v>
      </c>
      <c r="AQ28" s="61"/>
      <c r="AR28" s="55">
        <v>0.52946759259259257</v>
      </c>
      <c r="AS28" s="35">
        <f t="shared" si="60"/>
        <v>5.8564814814814348E-3</v>
      </c>
      <c r="AT28" s="35">
        <f t="shared" si="61"/>
        <v>9.0277777777782436E-4</v>
      </c>
      <c r="AU28" s="44" t="str">
        <f t="shared" si="62"/>
        <v>-</v>
      </c>
      <c r="AV28" s="45">
        <f t="shared" si="63"/>
        <v>78</v>
      </c>
      <c r="AW28" s="49">
        <v>0.55069444444444449</v>
      </c>
      <c r="AX28" s="42" t="str">
        <f t="shared" si="64"/>
        <v>-</v>
      </c>
      <c r="AY28" s="38">
        <f t="shared" si="65"/>
        <v>60</v>
      </c>
      <c r="AZ28" s="49">
        <v>0.55277777777777803</v>
      </c>
      <c r="BA28" s="61"/>
      <c r="BB28" s="55">
        <v>0.55841435185185184</v>
      </c>
      <c r="BC28" s="35">
        <f t="shared" si="66"/>
        <v>5.6365740740738079E-3</v>
      </c>
      <c r="BD28" s="35">
        <f t="shared" si="67"/>
        <v>6.3657407407380785E-4</v>
      </c>
      <c r="BE28" s="44" t="str">
        <f t="shared" si="68"/>
        <v>+</v>
      </c>
      <c r="BF28" s="45">
        <f t="shared" si="69"/>
        <v>55</v>
      </c>
      <c r="BG28" s="308">
        <f t="shared" si="70"/>
        <v>0.59791666666666687</v>
      </c>
      <c r="BH28" s="42" t="str">
        <f t="shared" si="71"/>
        <v/>
      </c>
      <c r="BI28" s="38">
        <f t="shared" si="72"/>
        <v>0</v>
      </c>
      <c r="BJ28" s="43">
        <v>0.59791666666666665</v>
      </c>
      <c r="BK28" s="47">
        <v>0.6020833333333333</v>
      </c>
      <c r="BL28" s="70">
        <v>29.1</v>
      </c>
      <c r="BM28" s="71">
        <f t="shared" si="73"/>
        <v>29.1</v>
      </c>
      <c r="BN28" s="72"/>
      <c r="BO28" s="117" t="s">
        <v>226</v>
      </c>
      <c r="BP28" s="121"/>
      <c r="BQ28" s="124" t="s">
        <v>225</v>
      </c>
      <c r="BR28" s="125"/>
      <c r="BS28" s="49">
        <v>0.67847222222222225</v>
      </c>
      <c r="BT28" s="42" t="str">
        <f t="shared" si="74"/>
        <v/>
      </c>
      <c r="BU28" s="38">
        <f t="shared" si="75"/>
        <v>0</v>
      </c>
      <c r="BV28" s="49">
        <v>0.68055555555555503</v>
      </c>
      <c r="BW28" s="61"/>
      <c r="BX28" s="55">
        <v>0.68390046296296303</v>
      </c>
      <c r="BY28" s="35">
        <f t="shared" si="76"/>
        <v>3.3449074074080043E-3</v>
      </c>
      <c r="BZ28" s="35">
        <f t="shared" si="77"/>
        <v>8.9120370370430069E-4</v>
      </c>
      <c r="CA28" s="44" t="str">
        <f t="shared" si="78"/>
        <v>+</v>
      </c>
      <c r="CB28" s="45">
        <f t="shared" si="79"/>
        <v>77</v>
      </c>
      <c r="CC28" s="85">
        <v>0.68541666666666667</v>
      </c>
      <c r="CD28" s="86"/>
      <c r="CE28" s="87">
        <f t="shared" si="80"/>
        <v>0</v>
      </c>
      <c r="CF28" s="88"/>
      <c r="CG28" s="85">
        <v>0.69166666666666676</v>
      </c>
      <c r="CH28" s="86"/>
      <c r="CI28" s="87">
        <f t="shared" si="81"/>
        <v>60</v>
      </c>
      <c r="CJ28" s="88"/>
      <c r="CK28" s="43">
        <v>0.73402777777777783</v>
      </c>
      <c r="CL28" s="47">
        <v>0.73541666666666661</v>
      </c>
      <c r="CM28" s="70">
        <v>65.7</v>
      </c>
      <c r="CN28" s="71">
        <f t="shared" si="82"/>
        <v>65.7</v>
      </c>
      <c r="CO28" s="72"/>
      <c r="CP28" s="91">
        <v>0.73749999999999993</v>
      </c>
      <c r="CQ28" s="95">
        <v>5.5555555555555601E-2</v>
      </c>
      <c r="CR28" s="42" t="str">
        <f t="shared" si="83"/>
        <v/>
      </c>
      <c r="CS28" s="38">
        <f t="shared" si="84"/>
        <v>0</v>
      </c>
      <c r="CT28" s="75"/>
      <c r="CU28" s="39">
        <f t="shared" si="91"/>
        <v>698</v>
      </c>
      <c r="CV28" s="46">
        <f t="shared" si="92"/>
        <v>120</v>
      </c>
      <c r="CW28" s="40"/>
      <c r="CX28" s="63">
        <f t="shared" si="93"/>
        <v>818</v>
      </c>
      <c r="CY28" s="75"/>
      <c r="CZ28" s="101" t="s">
        <v>191</v>
      </c>
      <c r="DA28" s="129" t="s">
        <v>177</v>
      </c>
      <c r="DB28" s="129">
        <v>70</v>
      </c>
      <c r="DC28" s="104" t="s">
        <v>184</v>
      </c>
      <c r="DD28" s="77"/>
      <c r="DE28" s="56"/>
      <c r="DF28" s="36"/>
      <c r="DI28" s="41">
        <f t="shared" si="85"/>
        <v>1.06</v>
      </c>
      <c r="DJ28" s="17" t="s">
        <v>196</v>
      </c>
      <c r="DK28" s="153">
        <f t="shared" si="86"/>
        <v>452.64</v>
      </c>
      <c r="DL28" s="41">
        <f t="shared" si="87"/>
        <v>452.64</v>
      </c>
      <c r="DM28" s="41">
        <f t="shared" si="88"/>
        <v>9999</v>
      </c>
      <c r="DP28" s="41">
        <f t="shared" si="1"/>
        <v>23</v>
      </c>
      <c r="DQ28" s="227">
        <f t="shared" si="2"/>
        <v>0</v>
      </c>
      <c r="DR28" s="227">
        <f t="shared" si="3"/>
        <v>0</v>
      </c>
      <c r="DS28" s="228">
        <f t="shared" si="4"/>
        <v>349.2</v>
      </c>
      <c r="DT28" s="227">
        <f t="shared" si="5"/>
        <v>0</v>
      </c>
      <c r="DU28" s="227">
        <f t="shared" si="6"/>
        <v>0</v>
      </c>
      <c r="DV28" s="227">
        <f t="shared" si="7"/>
        <v>44</v>
      </c>
      <c r="DW28" s="227">
        <f t="shared" si="8"/>
        <v>0</v>
      </c>
      <c r="DX28" s="227">
        <f t="shared" si="9"/>
        <v>0</v>
      </c>
      <c r="DY28" s="227">
        <f t="shared" si="10"/>
        <v>78</v>
      </c>
      <c r="DZ28" s="227">
        <f t="shared" si="11"/>
        <v>60</v>
      </c>
      <c r="EA28" s="227">
        <f t="shared" si="12"/>
        <v>55</v>
      </c>
      <c r="EB28" s="227">
        <f t="shared" si="13"/>
        <v>0</v>
      </c>
      <c r="EC28" s="228">
        <f t="shared" si="14"/>
        <v>29.1</v>
      </c>
      <c r="ED28" s="227">
        <f t="shared" si="15"/>
        <v>0</v>
      </c>
      <c r="EE28" s="227">
        <f t="shared" si="16"/>
        <v>0</v>
      </c>
      <c r="EF28" s="227">
        <f t="shared" si="17"/>
        <v>77</v>
      </c>
      <c r="EG28" s="227">
        <f t="shared" si="18"/>
        <v>60</v>
      </c>
      <c r="EH28" s="228">
        <f t="shared" si="19"/>
        <v>65.7</v>
      </c>
      <c r="EI28" s="227">
        <f t="shared" si="20"/>
        <v>0</v>
      </c>
      <c r="EK28" s="41">
        <f t="shared" si="21"/>
        <v>23</v>
      </c>
      <c r="EL28" s="227">
        <f t="shared" si="22"/>
        <v>0</v>
      </c>
      <c r="EM28" s="227">
        <f t="shared" si="23"/>
        <v>0</v>
      </c>
      <c r="EN28" s="227">
        <f t="shared" si="24"/>
        <v>349.2</v>
      </c>
      <c r="EO28" s="227">
        <f t="shared" si="25"/>
        <v>349.2</v>
      </c>
      <c r="EP28" s="227">
        <f t="shared" si="26"/>
        <v>349.2</v>
      </c>
      <c r="EQ28" s="227">
        <f t="shared" si="27"/>
        <v>393.2</v>
      </c>
      <c r="ER28" s="227">
        <f t="shared" si="28"/>
        <v>393.2</v>
      </c>
      <c r="ES28" s="227">
        <f t="shared" si="29"/>
        <v>393.2</v>
      </c>
      <c r="ET28" s="227">
        <f t="shared" si="30"/>
        <v>471.2</v>
      </c>
      <c r="EU28" s="227">
        <f t="shared" si="31"/>
        <v>531.20000000000005</v>
      </c>
      <c r="EV28" s="227">
        <f t="shared" si="32"/>
        <v>586.20000000000005</v>
      </c>
      <c r="EW28" s="227">
        <f t="shared" si="33"/>
        <v>586.20000000000005</v>
      </c>
      <c r="EX28" s="227">
        <f t="shared" si="34"/>
        <v>615.30000000000007</v>
      </c>
      <c r="EY28" s="227">
        <f t="shared" si="35"/>
        <v>615.30000000000007</v>
      </c>
      <c r="EZ28" s="227">
        <f t="shared" si="36"/>
        <v>615.30000000000007</v>
      </c>
      <c r="FA28" s="227">
        <f t="shared" si="37"/>
        <v>692.30000000000007</v>
      </c>
      <c r="FB28" s="227">
        <f t="shared" si="38"/>
        <v>752.30000000000007</v>
      </c>
      <c r="FC28" s="227">
        <f t="shared" si="39"/>
        <v>818.00000000000011</v>
      </c>
      <c r="FD28" s="227">
        <f t="shared" si="40"/>
        <v>818.00000000000011</v>
      </c>
    </row>
    <row r="29" spans="1:160" ht="13.5" thickBot="1" x14ac:dyDescent="0.25">
      <c r="A29" s="132"/>
      <c r="B29" s="34">
        <v>24</v>
      </c>
      <c r="C29" s="10">
        <v>24</v>
      </c>
      <c r="D29" s="37" t="s">
        <v>121</v>
      </c>
      <c r="E29" s="37" t="s">
        <v>122</v>
      </c>
      <c r="F29" s="37"/>
      <c r="G29" s="43">
        <v>0.30833333333333302</v>
      </c>
      <c r="H29" s="47">
        <v>0.30833333333333335</v>
      </c>
      <c r="I29" s="58" t="str">
        <f t="shared" si="41"/>
        <v/>
      </c>
      <c r="J29" s="52">
        <f t="shared" si="42"/>
        <v>0</v>
      </c>
      <c r="K29" s="43">
        <v>0.391666666666665</v>
      </c>
      <c r="L29" s="47">
        <v>0.391666666666658</v>
      </c>
      <c r="M29" s="42" t="str">
        <f t="shared" si="89"/>
        <v/>
      </c>
      <c r="N29" s="38">
        <f t="shared" si="90"/>
        <v>0</v>
      </c>
      <c r="O29" s="73">
        <v>0.43333333333333335</v>
      </c>
      <c r="P29" s="42" t="str">
        <f t="shared" si="43"/>
        <v/>
      </c>
      <c r="Q29" s="38">
        <f t="shared" si="44"/>
        <v>0</v>
      </c>
      <c r="R29" s="43">
        <v>0.43541666666666662</v>
      </c>
      <c r="S29" s="47">
        <v>0.43541666666666662</v>
      </c>
      <c r="T29" s="70">
        <v>43.8</v>
      </c>
      <c r="U29" s="71">
        <f t="shared" si="45"/>
        <v>43.8</v>
      </c>
      <c r="V29" s="72"/>
      <c r="W29" s="115">
        <f t="shared" si="46"/>
        <v>0.45416666666666666</v>
      </c>
      <c r="X29" s="42" t="str">
        <f t="shared" si="47"/>
        <v/>
      </c>
      <c r="Y29" s="38">
        <f t="shared" si="48"/>
        <v>0</v>
      </c>
      <c r="Z29" s="49">
        <v>0.48888888888888887</v>
      </c>
      <c r="AA29" s="42" t="str">
        <f t="shared" si="49"/>
        <v/>
      </c>
      <c r="AB29" s="38">
        <f t="shared" si="50"/>
        <v>0</v>
      </c>
      <c r="AC29" s="53">
        <v>0.4909722222222222</v>
      </c>
      <c r="AD29" s="61"/>
      <c r="AE29" s="55">
        <v>0.49489583333333331</v>
      </c>
      <c r="AF29" s="35">
        <f t="shared" si="51"/>
        <v>3.9236111111111138E-3</v>
      </c>
      <c r="AG29" s="35">
        <f t="shared" si="52"/>
        <v>6.944444444444706E-5</v>
      </c>
      <c r="AH29" s="44" t="str">
        <f t="shared" si="53"/>
        <v>+</v>
      </c>
      <c r="AI29" s="45">
        <f t="shared" si="54"/>
        <v>6</v>
      </c>
      <c r="AJ29" s="115">
        <f t="shared" si="55"/>
        <v>0.51180555555555551</v>
      </c>
      <c r="AK29" s="42" t="str">
        <f t="shared" si="56"/>
        <v/>
      </c>
      <c r="AL29" s="38">
        <f t="shared" si="57"/>
        <v>0</v>
      </c>
      <c r="AM29" s="73">
        <v>0.52222222222222225</v>
      </c>
      <c r="AN29" s="42" t="str">
        <f t="shared" si="58"/>
        <v/>
      </c>
      <c r="AO29" s="38">
        <f t="shared" si="59"/>
        <v>0</v>
      </c>
      <c r="AP29" s="53">
        <v>0.52430555555555558</v>
      </c>
      <c r="AQ29" s="61"/>
      <c r="AR29" s="55">
        <v>0.53562500000000002</v>
      </c>
      <c r="AS29" s="35">
        <f t="shared" si="60"/>
        <v>1.1319444444444438E-2</v>
      </c>
      <c r="AT29" s="35">
        <f t="shared" si="61"/>
        <v>4.5601851851851784E-3</v>
      </c>
      <c r="AU29" s="44" t="str">
        <f t="shared" si="62"/>
        <v>+</v>
      </c>
      <c r="AV29" s="45">
        <f t="shared" si="63"/>
        <v>394</v>
      </c>
      <c r="AW29" s="49">
        <v>0.55208333333333337</v>
      </c>
      <c r="AX29" s="42" t="str">
        <f t="shared" si="64"/>
        <v/>
      </c>
      <c r="AY29" s="38">
        <f t="shared" si="65"/>
        <v>0</v>
      </c>
      <c r="AZ29" s="49">
        <v>0.55416666666666703</v>
      </c>
      <c r="BA29" s="61"/>
      <c r="BB29" s="55">
        <v>0.5600694444444444</v>
      </c>
      <c r="BC29" s="35">
        <f t="shared" si="66"/>
        <v>5.9027777777773682E-3</v>
      </c>
      <c r="BD29" s="35">
        <f t="shared" si="67"/>
        <v>9.0277777777736812E-4</v>
      </c>
      <c r="BE29" s="44" t="str">
        <f t="shared" si="68"/>
        <v>+</v>
      </c>
      <c r="BF29" s="45">
        <f t="shared" si="69"/>
        <v>78</v>
      </c>
      <c r="BG29" s="308">
        <f t="shared" si="70"/>
        <v>0.59930555555555587</v>
      </c>
      <c r="BH29" s="42" t="str">
        <f t="shared" si="71"/>
        <v/>
      </c>
      <c r="BI29" s="38">
        <f t="shared" si="72"/>
        <v>0</v>
      </c>
      <c r="BJ29" s="43">
        <v>0.59930555555555554</v>
      </c>
      <c r="BK29" s="47">
        <v>0.60277777777777775</v>
      </c>
      <c r="BL29" s="70">
        <v>31.3</v>
      </c>
      <c r="BM29" s="71">
        <f t="shared" si="73"/>
        <v>31.3</v>
      </c>
      <c r="BN29" s="72"/>
      <c r="BO29" s="117" t="s">
        <v>226</v>
      </c>
      <c r="BP29" s="121"/>
      <c r="BQ29" s="124" t="s">
        <v>225</v>
      </c>
      <c r="BR29" s="125"/>
      <c r="BS29" s="49">
        <v>0.6777777777777777</v>
      </c>
      <c r="BT29" s="42" t="str">
        <f t="shared" si="74"/>
        <v/>
      </c>
      <c r="BU29" s="38">
        <f t="shared" si="75"/>
        <v>0</v>
      </c>
      <c r="BV29" s="49">
        <v>0.67986111111111103</v>
      </c>
      <c r="BW29" s="61"/>
      <c r="BX29" s="55">
        <v>0.68372685185185178</v>
      </c>
      <c r="BY29" s="35">
        <f t="shared" si="76"/>
        <v>3.8657407407407529E-3</v>
      </c>
      <c r="BZ29" s="35">
        <f t="shared" si="77"/>
        <v>1.4120370370370493E-3</v>
      </c>
      <c r="CA29" s="44" t="str">
        <f t="shared" si="78"/>
        <v>+</v>
      </c>
      <c r="CB29" s="45">
        <f t="shared" si="79"/>
        <v>122</v>
      </c>
      <c r="CC29" s="85">
        <v>0.68541666666666667</v>
      </c>
      <c r="CD29" s="86"/>
      <c r="CE29" s="87">
        <f t="shared" si="80"/>
        <v>0</v>
      </c>
      <c r="CF29" s="88"/>
      <c r="CG29" s="85">
        <v>0.69374999999999998</v>
      </c>
      <c r="CH29" s="86"/>
      <c r="CI29" s="87">
        <f t="shared" si="81"/>
        <v>0</v>
      </c>
      <c r="CJ29" s="88"/>
      <c r="CK29" s="43">
        <v>0.7368055555555556</v>
      </c>
      <c r="CL29" s="47">
        <v>0.73749999999999993</v>
      </c>
      <c r="CM29" s="70">
        <v>55</v>
      </c>
      <c r="CN29" s="71">
        <f t="shared" si="82"/>
        <v>55</v>
      </c>
      <c r="CO29" s="72">
        <v>30</v>
      </c>
      <c r="CP29" s="91">
        <v>0.73888888888888893</v>
      </c>
      <c r="CQ29" s="95">
        <v>5.5555555555555601E-2</v>
      </c>
      <c r="CR29" s="42" t="str">
        <f t="shared" si="83"/>
        <v/>
      </c>
      <c r="CS29" s="38">
        <f t="shared" si="84"/>
        <v>0</v>
      </c>
      <c r="CT29" s="75"/>
      <c r="CU29" s="39">
        <f t="shared" si="91"/>
        <v>760.09999999999991</v>
      </c>
      <c r="CV29" s="46">
        <f t="shared" si="92"/>
        <v>0</v>
      </c>
      <c r="CW29" s="40"/>
      <c r="CX29" s="63">
        <f t="shared" si="93"/>
        <v>760.09999999999991</v>
      </c>
      <c r="CY29" s="75"/>
      <c r="CZ29" s="101" t="s">
        <v>190</v>
      </c>
      <c r="DA29" s="129" t="s">
        <v>177</v>
      </c>
      <c r="DB29" s="129">
        <v>75</v>
      </c>
      <c r="DC29" s="104"/>
      <c r="DD29" s="77"/>
      <c r="DE29" s="56"/>
      <c r="DF29" s="36"/>
      <c r="DI29" s="41">
        <f t="shared" si="85"/>
        <v>1.06</v>
      </c>
      <c r="DJ29" s="17" t="s">
        <v>196</v>
      </c>
      <c r="DK29" s="153">
        <f t="shared" si="86"/>
        <v>167.90600000000001</v>
      </c>
      <c r="DL29" s="41">
        <f t="shared" si="87"/>
        <v>167.90600000000001</v>
      </c>
      <c r="DM29" s="41">
        <f t="shared" si="88"/>
        <v>9999</v>
      </c>
      <c r="DP29" s="41">
        <f t="shared" si="1"/>
        <v>24</v>
      </c>
      <c r="DQ29" s="227">
        <f t="shared" si="2"/>
        <v>0</v>
      </c>
      <c r="DR29" s="227">
        <f t="shared" si="3"/>
        <v>0</v>
      </c>
      <c r="DS29" s="228">
        <f t="shared" si="4"/>
        <v>43.8</v>
      </c>
      <c r="DT29" s="227">
        <f t="shared" si="5"/>
        <v>0</v>
      </c>
      <c r="DU29" s="227">
        <f t="shared" si="6"/>
        <v>0</v>
      </c>
      <c r="DV29" s="227">
        <f t="shared" si="7"/>
        <v>6</v>
      </c>
      <c r="DW29" s="227">
        <f t="shared" si="8"/>
        <v>0</v>
      </c>
      <c r="DX29" s="227">
        <f t="shared" si="9"/>
        <v>0</v>
      </c>
      <c r="DY29" s="227">
        <f t="shared" si="10"/>
        <v>394</v>
      </c>
      <c r="DZ29" s="227">
        <f t="shared" si="11"/>
        <v>0</v>
      </c>
      <c r="EA29" s="227">
        <f t="shared" si="12"/>
        <v>78</v>
      </c>
      <c r="EB29" s="227">
        <f t="shared" si="13"/>
        <v>0</v>
      </c>
      <c r="EC29" s="228">
        <f t="shared" si="14"/>
        <v>31.3</v>
      </c>
      <c r="ED29" s="227">
        <f t="shared" si="15"/>
        <v>0</v>
      </c>
      <c r="EE29" s="227">
        <f t="shared" si="16"/>
        <v>0</v>
      </c>
      <c r="EF29" s="227">
        <f t="shared" si="17"/>
        <v>122</v>
      </c>
      <c r="EG29" s="227">
        <f t="shared" si="18"/>
        <v>0</v>
      </c>
      <c r="EH29" s="228">
        <f t="shared" si="19"/>
        <v>85</v>
      </c>
      <c r="EI29" s="227">
        <f t="shared" si="20"/>
        <v>0</v>
      </c>
      <c r="EK29" s="41">
        <f t="shared" si="21"/>
        <v>24</v>
      </c>
      <c r="EL29" s="227">
        <f t="shared" si="22"/>
        <v>0</v>
      </c>
      <c r="EM29" s="227">
        <f t="shared" si="23"/>
        <v>0</v>
      </c>
      <c r="EN29" s="227">
        <f t="shared" si="24"/>
        <v>43.8</v>
      </c>
      <c r="EO29" s="227">
        <f t="shared" si="25"/>
        <v>43.8</v>
      </c>
      <c r="EP29" s="227">
        <f t="shared" si="26"/>
        <v>43.8</v>
      </c>
      <c r="EQ29" s="227">
        <f t="shared" si="27"/>
        <v>49.8</v>
      </c>
      <c r="ER29" s="227">
        <f t="shared" si="28"/>
        <v>49.8</v>
      </c>
      <c r="ES29" s="227">
        <f t="shared" si="29"/>
        <v>49.8</v>
      </c>
      <c r="ET29" s="227">
        <f t="shared" si="30"/>
        <v>443.8</v>
      </c>
      <c r="EU29" s="227">
        <f t="shared" si="31"/>
        <v>443.8</v>
      </c>
      <c r="EV29" s="227">
        <f t="shared" si="32"/>
        <v>521.79999999999995</v>
      </c>
      <c r="EW29" s="227">
        <f t="shared" si="33"/>
        <v>521.79999999999995</v>
      </c>
      <c r="EX29" s="227">
        <f t="shared" si="34"/>
        <v>553.09999999999991</v>
      </c>
      <c r="EY29" s="227">
        <f t="shared" si="35"/>
        <v>553.09999999999991</v>
      </c>
      <c r="EZ29" s="227">
        <f t="shared" si="36"/>
        <v>553.09999999999991</v>
      </c>
      <c r="FA29" s="227">
        <f t="shared" si="37"/>
        <v>675.09999999999991</v>
      </c>
      <c r="FB29" s="227">
        <f t="shared" si="38"/>
        <v>675.09999999999991</v>
      </c>
      <c r="FC29" s="227">
        <f t="shared" si="39"/>
        <v>760.09999999999991</v>
      </c>
      <c r="FD29" s="227">
        <f t="shared" si="40"/>
        <v>760.09999999999991</v>
      </c>
    </row>
    <row r="30" spans="1:160" ht="13.5" thickBot="1" x14ac:dyDescent="0.25">
      <c r="A30" s="132"/>
      <c r="B30" s="34">
        <v>25</v>
      </c>
      <c r="C30" s="10">
        <v>25</v>
      </c>
      <c r="D30" s="37" t="s">
        <v>123</v>
      </c>
      <c r="E30" s="37" t="s">
        <v>124</v>
      </c>
      <c r="F30" s="37"/>
      <c r="G30" s="43">
        <v>0.30902777777777801</v>
      </c>
      <c r="H30" s="47">
        <v>0.30902777777777779</v>
      </c>
      <c r="I30" s="58" t="str">
        <f t="shared" si="41"/>
        <v/>
      </c>
      <c r="J30" s="52">
        <f t="shared" si="42"/>
        <v>0</v>
      </c>
      <c r="K30" s="43">
        <v>0.39236111111110999</v>
      </c>
      <c r="L30" s="47">
        <v>0.392361111111102</v>
      </c>
      <c r="M30" s="42" t="str">
        <f t="shared" si="89"/>
        <v/>
      </c>
      <c r="N30" s="38">
        <f t="shared" si="90"/>
        <v>0</v>
      </c>
      <c r="O30" s="73">
        <v>0.43402777777777773</v>
      </c>
      <c r="P30" s="42" t="str">
        <f t="shared" si="43"/>
        <v/>
      </c>
      <c r="Q30" s="38">
        <f t="shared" si="44"/>
        <v>0</v>
      </c>
      <c r="R30" s="43">
        <v>0.4375</v>
      </c>
      <c r="S30" s="47">
        <v>0.4375</v>
      </c>
      <c r="T30" s="70">
        <v>58.6</v>
      </c>
      <c r="U30" s="71">
        <f t="shared" si="45"/>
        <v>58.6</v>
      </c>
      <c r="V30" s="72"/>
      <c r="W30" s="115">
        <f t="shared" si="46"/>
        <v>0.45486111111111105</v>
      </c>
      <c r="X30" s="42" t="str">
        <f t="shared" si="47"/>
        <v/>
      </c>
      <c r="Y30" s="38">
        <f t="shared" si="48"/>
        <v>0</v>
      </c>
      <c r="Z30" s="49">
        <v>0.48958333333333331</v>
      </c>
      <c r="AA30" s="42" t="str">
        <f t="shared" si="49"/>
        <v/>
      </c>
      <c r="AB30" s="38">
        <f t="shared" si="50"/>
        <v>0</v>
      </c>
      <c r="AC30" s="53">
        <v>0.4916666666666667</v>
      </c>
      <c r="AD30" s="61"/>
      <c r="AE30" s="55">
        <v>0.49557870370370366</v>
      </c>
      <c r="AF30" s="35">
        <f t="shared" si="51"/>
        <v>3.9120370370369639E-3</v>
      </c>
      <c r="AG30" s="35">
        <f t="shared" si="52"/>
        <v>5.7870370370297162E-5</v>
      </c>
      <c r="AH30" s="44" t="str">
        <f t="shared" si="53"/>
        <v>+</v>
      </c>
      <c r="AI30" s="45">
        <f t="shared" si="54"/>
        <v>5</v>
      </c>
      <c r="AJ30" s="115">
        <f t="shared" si="55"/>
        <v>0.51250000000000007</v>
      </c>
      <c r="AK30" s="42" t="str">
        <f t="shared" si="56"/>
        <v/>
      </c>
      <c r="AL30" s="38">
        <f t="shared" si="57"/>
        <v>0</v>
      </c>
      <c r="AM30" s="73">
        <v>0.5229166666666667</v>
      </c>
      <c r="AN30" s="42" t="str">
        <f t="shared" si="58"/>
        <v/>
      </c>
      <c r="AO30" s="38">
        <f t="shared" si="59"/>
        <v>0</v>
      </c>
      <c r="AP30" s="53">
        <v>0.52569444444444446</v>
      </c>
      <c r="AQ30" s="61"/>
      <c r="AR30" s="55">
        <v>0.53209490740740739</v>
      </c>
      <c r="AS30" s="35">
        <f t="shared" si="60"/>
        <v>6.4004629629629273E-3</v>
      </c>
      <c r="AT30" s="35">
        <f t="shared" si="61"/>
        <v>3.5879629629633186E-4</v>
      </c>
      <c r="AU30" s="44" t="str">
        <f t="shared" si="62"/>
        <v>-</v>
      </c>
      <c r="AV30" s="45">
        <f t="shared" si="63"/>
        <v>31</v>
      </c>
      <c r="AW30" s="49">
        <v>0.55347222222222225</v>
      </c>
      <c r="AX30" s="42" t="str">
        <f t="shared" si="64"/>
        <v/>
      </c>
      <c r="AY30" s="38">
        <f t="shared" si="65"/>
        <v>0</v>
      </c>
      <c r="AZ30" s="49">
        <v>0.55625000000000002</v>
      </c>
      <c r="BA30" s="61"/>
      <c r="BB30" s="55">
        <v>0.56098379629629636</v>
      </c>
      <c r="BC30" s="35">
        <f t="shared" si="66"/>
        <v>4.7337962962963331E-3</v>
      </c>
      <c r="BD30" s="35">
        <f t="shared" si="67"/>
        <v>2.6620370370366696E-4</v>
      </c>
      <c r="BE30" s="44" t="str">
        <f t="shared" si="68"/>
        <v>-</v>
      </c>
      <c r="BF30" s="45">
        <f t="shared" si="69"/>
        <v>23</v>
      </c>
      <c r="BG30" s="308">
        <f t="shared" si="70"/>
        <v>0.60138888888888886</v>
      </c>
      <c r="BH30" s="42" t="str">
        <f t="shared" si="71"/>
        <v/>
      </c>
      <c r="BI30" s="38">
        <f t="shared" si="72"/>
        <v>0</v>
      </c>
      <c r="BJ30" s="43">
        <v>0.60138888888888886</v>
      </c>
      <c r="BK30" s="47">
        <v>0.60416666666666663</v>
      </c>
      <c r="BL30" s="70">
        <v>32</v>
      </c>
      <c r="BM30" s="71">
        <f t="shared" si="73"/>
        <v>32</v>
      </c>
      <c r="BN30" s="72"/>
      <c r="BO30" s="117" t="s">
        <v>226</v>
      </c>
      <c r="BP30" s="121"/>
      <c r="BQ30" s="124" t="s">
        <v>225</v>
      </c>
      <c r="BR30" s="125"/>
      <c r="BS30" s="49">
        <v>0.6791666666666667</v>
      </c>
      <c r="BT30" s="42" t="str">
        <f t="shared" si="74"/>
        <v/>
      </c>
      <c r="BU30" s="38">
        <f t="shared" si="75"/>
        <v>0</v>
      </c>
      <c r="BV30" s="49">
        <v>0.68194444444444402</v>
      </c>
      <c r="BW30" s="61"/>
      <c r="BX30" s="55">
        <v>0.68481481481481488</v>
      </c>
      <c r="BY30" s="35">
        <f t="shared" si="76"/>
        <v>2.8703703703708561E-3</v>
      </c>
      <c r="BZ30" s="35">
        <f t="shared" si="77"/>
        <v>4.1666666666715247E-4</v>
      </c>
      <c r="CA30" s="44" t="str">
        <f t="shared" si="78"/>
        <v>+</v>
      </c>
      <c r="CB30" s="45">
        <f t="shared" si="79"/>
        <v>36</v>
      </c>
      <c r="CC30" s="85">
        <v>0.68819444444444444</v>
      </c>
      <c r="CD30" s="86"/>
      <c r="CE30" s="87">
        <f t="shared" si="80"/>
        <v>0</v>
      </c>
      <c r="CF30" s="88"/>
      <c r="CG30" s="85">
        <v>0.69444444444444453</v>
      </c>
      <c r="CH30" s="86"/>
      <c r="CI30" s="87">
        <f t="shared" si="81"/>
        <v>0</v>
      </c>
      <c r="CJ30" s="88"/>
      <c r="CK30" s="43">
        <v>0.73958333333333337</v>
      </c>
      <c r="CL30" s="47">
        <v>0.73958333333333337</v>
      </c>
      <c r="CM30" s="70">
        <v>55.7</v>
      </c>
      <c r="CN30" s="71">
        <f t="shared" si="82"/>
        <v>55.7</v>
      </c>
      <c r="CO30" s="72"/>
      <c r="CP30" s="91">
        <v>0.7416666666666667</v>
      </c>
      <c r="CQ30" s="95">
        <v>5.5555555555555601E-2</v>
      </c>
      <c r="CR30" s="42" t="str">
        <f t="shared" si="83"/>
        <v/>
      </c>
      <c r="CS30" s="38">
        <f t="shared" si="84"/>
        <v>0</v>
      </c>
      <c r="CU30" s="39">
        <f t="shared" si="91"/>
        <v>241.29999999999998</v>
      </c>
      <c r="CV30" s="46">
        <f t="shared" si="92"/>
        <v>0</v>
      </c>
      <c r="CW30" s="40"/>
      <c r="CX30" s="63">
        <f t="shared" si="93"/>
        <v>241.29999999999998</v>
      </c>
      <c r="CZ30" s="101" t="s">
        <v>189</v>
      </c>
      <c r="DA30" s="129" t="s">
        <v>177</v>
      </c>
      <c r="DB30" s="129">
        <v>152</v>
      </c>
      <c r="DC30" s="104"/>
      <c r="DD30" s="77"/>
      <c r="DE30" s="56"/>
      <c r="DF30" s="36"/>
      <c r="DI30" s="41">
        <f t="shared" si="85"/>
        <v>1.0900000000000001</v>
      </c>
      <c r="DJ30" s="17" t="s">
        <v>196</v>
      </c>
      <c r="DK30" s="153">
        <f t="shared" si="86"/>
        <v>159.46700000000001</v>
      </c>
      <c r="DL30" s="41">
        <f t="shared" si="87"/>
        <v>159.46700000000001</v>
      </c>
      <c r="DM30" s="41">
        <f t="shared" si="88"/>
        <v>9999</v>
      </c>
      <c r="DP30" s="41">
        <f t="shared" si="1"/>
        <v>25</v>
      </c>
      <c r="DQ30" s="227">
        <f t="shared" si="2"/>
        <v>0</v>
      </c>
      <c r="DR30" s="227">
        <f t="shared" si="3"/>
        <v>0</v>
      </c>
      <c r="DS30" s="228">
        <f t="shared" si="4"/>
        <v>58.6</v>
      </c>
      <c r="DT30" s="227">
        <f t="shared" si="5"/>
        <v>0</v>
      </c>
      <c r="DU30" s="227">
        <f t="shared" si="6"/>
        <v>0</v>
      </c>
      <c r="DV30" s="227">
        <f t="shared" si="7"/>
        <v>5</v>
      </c>
      <c r="DW30" s="227">
        <f t="shared" si="8"/>
        <v>0</v>
      </c>
      <c r="DX30" s="227">
        <f t="shared" si="9"/>
        <v>0</v>
      </c>
      <c r="DY30" s="227">
        <f t="shared" si="10"/>
        <v>31</v>
      </c>
      <c r="DZ30" s="227">
        <f t="shared" si="11"/>
        <v>0</v>
      </c>
      <c r="EA30" s="227">
        <f t="shared" si="12"/>
        <v>23</v>
      </c>
      <c r="EB30" s="227">
        <f t="shared" si="13"/>
        <v>0</v>
      </c>
      <c r="EC30" s="228">
        <f t="shared" si="14"/>
        <v>32</v>
      </c>
      <c r="ED30" s="227">
        <f t="shared" si="15"/>
        <v>0</v>
      </c>
      <c r="EE30" s="227">
        <f t="shared" si="16"/>
        <v>0</v>
      </c>
      <c r="EF30" s="227">
        <f t="shared" si="17"/>
        <v>36</v>
      </c>
      <c r="EG30" s="227">
        <f t="shared" si="18"/>
        <v>0</v>
      </c>
      <c r="EH30" s="228">
        <f t="shared" si="19"/>
        <v>55.7</v>
      </c>
      <c r="EI30" s="227">
        <f t="shared" si="20"/>
        <v>0</v>
      </c>
      <c r="EK30" s="41">
        <f t="shared" si="21"/>
        <v>25</v>
      </c>
      <c r="EL30" s="227">
        <f t="shared" si="22"/>
        <v>0</v>
      </c>
      <c r="EM30" s="227">
        <f t="shared" si="23"/>
        <v>0</v>
      </c>
      <c r="EN30" s="227">
        <f t="shared" si="24"/>
        <v>58.6</v>
      </c>
      <c r="EO30" s="227">
        <f t="shared" si="25"/>
        <v>58.6</v>
      </c>
      <c r="EP30" s="227">
        <f t="shared" si="26"/>
        <v>58.6</v>
      </c>
      <c r="EQ30" s="227">
        <f t="shared" si="27"/>
        <v>63.6</v>
      </c>
      <c r="ER30" s="227">
        <f t="shared" si="28"/>
        <v>63.6</v>
      </c>
      <c r="ES30" s="227">
        <f t="shared" si="29"/>
        <v>63.6</v>
      </c>
      <c r="ET30" s="227">
        <f t="shared" si="30"/>
        <v>94.6</v>
      </c>
      <c r="EU30" s="227">
        <f t="shared" si="31"/>
        <v>94.6</v>
      </c>
      <c r="EV30" s="227">
        <f t="shared" si="32"/>
        <v>117.6</v>
      </c>
      <c r="EW30" s="227">
        <f t="shared" si="33"/>
        <v>117.6</v>
      </c>
      <c r="EX30" s="227">
        <f t="shared" si="34"/>
        <v>149.6</v>
      </c>
      <c r="EY30" s="227">
        <f t="shared" si="35"/>
        <v>149.6</v>
      </c>
      <c r="EZ30" s="227">
        <f t="shared" si="36"/>
        <v>149.6</v>
      </c>
      <c r="FA30" s="227">
        <f t="shared" si="37"/>
        <v>185.6</v>
      </c>
      <c r="FB30" s="227">
        <f t="shared" si="38"/>
        <v>185.6</v>
      </c>
      <c r="FC30" s="227">
        <f t="shared" si="39"/>
        <v>241.3</v>
      </c>
      <c r="FD30" s="227">
        <f t="shared" si="40"/>
        <v>241.3</v>
      </c>
    </row>
    <row r="31" spans="1:160" ht="13.5" thickBot="1" x14ac:dyDescent="0.25">
      <c r="A31" s="132"/>
      <c r="B31" s="34">
        <v>26</v>
      </c>
      <c r="C31" s="10">
        <v>26</v>
      </c>
      <c r="D31" s="37" t="s">
        <v>125</v>
      </c>
      <c r="E31" s="37" t="s">
        <v>126</v>
      </c>
      <c r="F31" s="37"/>
      <c r="G31" s="43">
        <v>0.30972222222222201</v>
      </c>
      <c r="H31" s="47">
        <v>0.30972222222222223</v>
      </c>
      <c r="I31" s="58" t="str">
        <f t="shared" si="41"/>
        <v/>
      </c>
      <c r="J31" s="52">
        <f t="shared" si="42"/>
        <v>0</v>
      </c>
      <c r="K31" s="43">
        <v>0.39305555555555399</v>
      </c>
      <c r="L31" s="47">
        <v>0.393055555555546</v>
      </c>
      <c r="M31" s="42" t="str">
        <f t="shared" si="89"/>
        <v/>
      </c>
      <c r="N31" s="38">
        <f t="shared" si="90"/>
        <v>0</v>
      </c>
      <c r="O31" s="73">
        <v>0.43472222222222223</v>
      </c>
      <c r="P31" s="42" t="str">
        <f t="shared" si="43"/>
        <v/>
      </c>
      <c r="Q31" s="38">
        <f t="shared" si="44"/>
        <v>0</v>
      </c>
      <c r="R31" s="43">
        <v>0.44097222222222227</v>
      </c>
      <c r="S31" s="47">
        <v>0.44097222222222227</v>
      </c>
      <c r="T31" s="70">
        <v>52.6</v>
      </c>
      <c r="U31" s="71">
        <f t="shared" si="45"/>
        <v>52.6</v>
      </c>
      <c r="V31" s="72">
        <v>300</v>
      </c>
      <c r="W31" s="115">
        <f t="shared" si="46"/>
        <v>0.45555555555555555</v>
      </c>
      <c r="X31" s="42" t="str">
        <f t="shared" si="47"/>
        <v/>
      </c>
      <c r="Y31" s="38">
        <f t="shared" si="48"/>
        <v>0</v>
      </c>
      <c r="Z31" s="49">
        <v>0.49027777777777781</v>
      </c>
      <c r="AA31" s="42" t="str">
        <f t="shared" si="49"/>
        <v/>
      </c>
      <c r="AB31" s="38">
        <f t="shared" si="50"/>
        <v>0</v>
      </c>
      <c r="AC31" s="53">
        <v>0.49236111111111108</v>
      </c>
      <c r="AD31" s="61"/>
      <c r="AE31" s="55">
        <v>0.49636574074074075</v>
      </c>
      <c r="AF31" s="35">
        <f t="shared" si="51"/>
        <v>4.0046296296296635E-3</v>
      </c>
      <c r="AG31" s="35">
        <f t="shared" si="52"/>
        <v>1.5046296296299675E-4</v>
      </c>
      <c r="AH31" s="44" t="str">
        <f t="shared" si="53"/>
        <v>+</v>
      </c>
      <c r="AI31" s="45">
        <f t="shared" si="54"/>
        <v>13</v>
      </c>
      <c r="AJ31" s="115">
        <f t="shared" si="55"/>
        <v>0.5131944444444444</v>
      </c>
      <c r="AK31" s="42" t="str">
        <f t="shared" si="56"/>
        <v/>
      </c>
      <c r="AL31" s="38">
        <f t="shared" si="57"/>
        <v>0</v>
      </c>
      <c r="AM31" s="73">
        <v>0.52361111111111114</v>
      </c>
      <c r="AN31" s="42" t="str">
        <f t="shared" si="58"/>
        <v/>
      </c>
      <c r="AO31" s="38">
        <f t="shared" si="59"/>
        <v>0</v>
      </c>
      <c r="AP31" s="53">
        <v>0.52638888888888891</v>
      </c>
      <c r="AQ31" s="61"/>
      <c r="AR31" s="55">
        <v>0.53435185185185186</v>
      </c>
      <c r="AS31" s="35">
        <f t="shared" si="60"/>
        <v>7.9629629629629495E-3</v>
      </c>
      <c r="AT31" s="35">
        <f t="shared" si="61"/>
        <v>1.2037037037036903E-3</v>
      </c>
      <c r="AU31" s="44" t="str">
        <f t="shared" si="62"/>
        <v>+</v>
      </c>
      <c r="AV31" s="45">
        <f t="shared" si="63"/>
        <v>104</v>
      </c>
      <c r="AW31" s="49">
        <v>0.5541666666666667</v>
      </c>
      <c r="AX31" s="42" t="str">
        <f t="shared" si="64"/>
        <v/>
      </c>
      <c r="AY31" s="38">
        <f t="shared" si="65"/>
        <v>0</v>
      </c>
      <c r="AZ31" s="49">
        <v>0.55694444444444402</v>
      </c>
      <c r="BA31" s="61"/>
      <c r="BB31" s="55">
        <v>0.56270833333333337</v>
      </c>
      <c r="BC31" s="35">
        <f t="shared" si="66"/>
        <v>5.7638888888893458E-3</v>
      </c>
      <c r="BD31" s="35">
        <f t="shared" si="67"/>
        <v>7.638888888893457E-4</v>
      </c>
      <c r="BE31" s="44" t="str">
        <f t="shared" si="68"/>
        <v>+</v>
      </c>
      <c r="BF31" s="45">
        <f t="shared" si="69"/>
        <v>66</v>
      </c>
      <c r="BG31" s="308">
        <f t="shared" si="70"/>
        <v>0.60208333333333286</v>
      </c>
      <c r="BH31" s="42" t="str">
        <f t="shared" si="71"/>
        <v/>
      </c>
      <c r="BI31" s="38">
        <f t="shared" si="72"/>
        <v>0</v>
      </c>
      <c r="BJ31" s="43">
        <v>0.60833333333333328</v>
      </c>
      <c r="BK31" s="47">
        <v>0.60902777777777783</v>
      </c>
      <c r="BL31" s="70">
        <v>31.3</v>
      </c>
      <c r="BM31" s="71">
        <f t="shared" si="73"/>
        <v>31.3</v>
      </c>
      <c r="BN31" s="72">
        <v>30</v>
      </c>
      <c r="BO31" s="117" t="s">
        <v>227</v>
      </c>
      <c r="BP31" s="121">
        <v>1800</v>
      </c>
      <c r="BQ31" s="124" t="s">
        <v>228</v>
      </c>
      <c r="BR31" s="125">
        <v>600</v>
      </c>
      <c r="BS31" s="49">
        <v>0.69930555555555562</v>
      </c>
      <c r="BT31" s="42" t="str">
        <f t="shared" si="74"/>
        <v>+</v>
      </c>
      <c r="BU31" s="38">
        <f t="shared" si="75"/>
        <v>1740</v>
      </c>
      <c r="BV31" s="49">
        <v>0.70138888888888895</v>
      </c>
      <c r="BW31" s="61"/>
      <c r="BX31" s="55">
        <v>0.7053124999999999</v>
      </c>
      <c r="BY31" s="35">
        <f t="shared" si="76"/>
        <v>3.9236111111109473E-3</v>
      </c>
      <c r="BZ31" s="35">
        <f t="shared" si="77"/>
        <v>1.4699074074072437E-3</v>
      </c>
      <c r="CA31" s="44" t="str">
        <f t="shared" si="78"/>
        <v>+</v>
      </c>
      <c r="CB31" s="45">
        <f t="shared" si="79"/>
        <v>127</v>
      </c>
      <c r="CC31" s="85">
        <v>0.70624999999999993</v>
      </c>
      <c r="CD31" s="86"/>
      <c r="CE31" s="87">
        <f t="shared" si="80"/>
        <v>0</v>
      </c>
      <c r="CF31" s="88"/>
      <c r="CG31" s="85">
        <v>0.71458333333333324</v>
      </c>
      <c r="CH31" s="86"/>
      <c r="CI31" s="87">
        <f t="shared" si="81"/>
        <v>0</v>
      </c>
      <c r="CJ31" s="88"/>
      <c r="CK31" s="43">
        <v>0.7597222222222223</v>
      </c>
      <c r="CL31" s="47">
        <v>0.7597222222222223</v>
      </c>
      <c r="CM31" s="70">
        <v>62</v>
      </c>
      <c r="CN31" s="71">
        <f t="shared" si="82"/>
        <v>62</v>
      </c>
      <c r="CO31" s="72"/>
      <c r="CP31" s="91">
        <v>0.76180555555555562</v>
      </c>
      <c r="CQ31" s="95">
        <v>5.5555555555555601E-2</v>
      </c>
      <c r="CR31" s="42" t="str">
        <f t="shared" si="83"/>
        <v/>
      </c>
      <c r="CS31" s="38">
        <f t="shared" si="84"/>
        <v>0</v>
      </c>
      <c r="CU31" s="39">
        <f t="shared" si="91"/>
        <v>785.9</v>
      </c>
      <c r="CV31" s="46">
        <f t="shared" si="92"/>
        <v>4140</v>
      </c>
      <c r="CW31" s="40"/>
      <c r="CX31" s="63">
        <f t="shared" si="93"/>
        <v>4925.8999999999996</v>
      </c>
      <c r="CZ31" s="101" t="s">
        <v>190</v>
      </c>
      <c r="DA31" s="129" t="s">
        <v>176</v>
      </c>
      <c r="DB31" s="129">
        <v>250</v>
      </c>
      <c r="DC31" s="104" t="s">
        <v>186</v>
      </c>
      <c r="DD31" s="77"/>
      <c r="DE31" s="56"/>
      <c r="DF31" s="36"/>
      <c r="DI31" s="41">
        <f t="shared" si="85"/>
        <v>1.1499999999999999</v>
      </c>
      <c r="DJ31" s="17" t="s">
        <v>197</v>
      </c>
      <c r="DK31" s="153">
        <f t="shared" si="86"/>
        <v>497.78499999999997</v>
      </c>
      <c r="DL31" s="41">
        <f t="shared" si="87"/>
        <v>9999</v>
      </c>
      <c r="DM31" s="41">
        <f t="shared" si="88"/>
        <v>497.78499999999997</v>
      </c>
      <c r="DP31" s="41">
        <f t="shared" si="1"/>
        <v>26</v>
      </c>
      <c r="DQ31" s="227">
        <f t="shared" si="2"/>
        <v>0</v>
      </c>
      <c r="DR31" s="227">
        <f t="shared" si="3"/>
        <v>0</v>
      </c>
      <c r="DS31" s="228">
        <f t="shared" si="4"/>
        <v>352.6</v>
      </c>
      <c r="DT31" s="227">
        <f t="shared" si="5"/>
        <v>0</v>
      </c>
      <c r="DU31" s="227">
        <f t="shared" si="6"/>
        <v>0</v>
      </c>
      <c r="DV31" s="227">
        <f t="shared" si="7"/>
        <v>13</v>
      </c>
      <c r="DW31" s="227">
        <f t="shared" si="8"/>
        <v>0</v>
      </c>
      <c r="DX31" s="227">
        <f t="shared" si="9"/>
        <v>0</v>
      </c>
      <c r="DY31" s="227">
        <f t="shared" si="10"/>
        <v>104</v>
      </c>
      <c r="DZ31" s="227">
        <f t="shared" si="11"/>
        <v>0</v>
      </c>
      <c r="EA31" s="227">
        <f t="shared" si="12"/>
        <v>66</v>
      </c>
      <c r="EB31" s="227">
        <f t="shared" si="13"/>
        <v>0</v>
      </c>
      <c r="EC31" s="228">
        <f t="shared" si="14"/>
        <v>61.3</v>
      </c>
      <c r="ED31" s="227">
        <f t="shared" si="15"/>
        <v>2400</v>
      </c>
      <c r="EE31" s="227">
        <f t="shared" si="16"/>
        <v>1740</v>
      </c>
      <c r="EF31" s="227">
        <f t="shared" si="17"/>
        <v>127</v>
      </c>
      <c r="EG31" s="227">
        <f t="shared" si="18"/>
        <v>0</v>
      </c>
      <c r="EH31" s="228">
        <f t="shared" si="19"/>
        <v>62</v>
      </c>
      <c r="EI31" s="227">
        <f t="shared" si="20"/>
        <v>0</v>
      </c>
      <c r="EK31" s="41">
        <f t="shared" si="21"/>
        <v>26</v>
      </c>
      <c r="EL31" s="227">
        <f t="shared" si="22"/>
        <v>0</v>
      </c>
      <c r="EM31" s="227">
        <f t="shared" si="23"/>
        <v>0</v>
      </c>
      <c r="EN31" s="227">
        <f t="shared" si="24"/>
        <v>352.6</v>
      </c>
      <c r="EO31" s="227">
        <f t="shared" si="25"/>
        <v>352.6</v>
      </c>
      <c r="EP31" s="227">
        <f t="shared" si="26"/>
        <v>352.6</v>
      </c>
      <c r="EQ31" s="227">
        <f t="shared" si="27"/>
        <v>365.6</v>
      </c>
      <c r="ER31" s="227">
        <f t="shared" si="28"/>
        <v>365.6</v>
      </c>
      <c r="ES31" s="227">
        <f t="shared" si="29"/>
        <v>365.6</v>
      </c>
      <c r="ET31" s="227">
        <f t="shared" si="30"/>
        <v>469.6</v>
      </c>
      <c r="EU31" s="227">
        <f t="shared" si="31"/>
        <v>469.6</v>
      </c>
      <c r="EV31" s="227">
        <f t="shared" si="32"/>
        <v>535.6</v>
      </c>
      <c r="EW31" s="227">
        <f t="shared" si="33"/>
        <v>535.6</v>
      </c>
      <c r="EX31" s="227">
        <f t="shared" si="34"/>
        <v>596.9</v>
      </c>
      <c r="EY31" s="227">
        <f t="shared" si="35"/>
        <v>2996.9</v>
      </c>
      <c r="EZ31" s="227">
        <f t="shared" si="36"/>
        <v>4736.8999999999996</v>
      </c>
      <c r="FA31" s="227">
        <f t="shared" si="37"/>
        <v>4863.8999999999996</v>
      </c>
      <c r="FB31" s="227">
        <f t="shared" si="38"/>
        <v>4863.8999999999996</v>
      </c>
      <c r="FC31" s="227">
        <f t="shared" si="39"/>
        <v>4925.8999999999996</v>
      </c>
      <c r="FD31" s="227">
        <f t="shared" si="40"/>
        <v>4925.8999999999996</v>
      </c>
    </row>
    <row r="32" spans="1:160" ht="13.5" thickBot="1" x14ac:dyDescent="0.25">
      <c r="A32" s="132"/>
      <c r="B32" s="34">
        <v>27</v>
      </c>
      <c r="C32" s="10">
        <v>27</v>
      </c>
      <c r="D32" s="37" t="s">
        <v>127</v>
      </c>
      <c r="E32" s="37" t="s">
        <v>128</v>
      </c>
      <c r="F32" s="37"/>
      <c r="G32" s="43">
        <v>0.31041666666666701</v>
      </c>
      <c r="H32" s="47">
        <v>0.31041666666666667</v>
      </c>
      <c r="I32" s="58" t="str">
        <f t="shared" si="41"/>
        <v/>
      </c>
      <c r="J32" s="52">
        <f t="shared" si="42"/>
        <v>0</v>
      </c>
      <c r="K32" s="43">
        <v>0.39374999999999799</v>
      </c>
      <c r="L32" s="47">
        <v>0.39374999999999</v>
      </c>
      <c r="M32" s="42" t="str">
        <f t="shared" si="89"/>
        <v/>
      </c>
      <c r="N32" s="38">
        <f t="shared" si="90"/>
        <v>0</v>
      </c>
      <c r="O32" s="73">
        <v>0.43541666666666662</v>
      </c>
      <c r="P32" s="42" t="str">
        <f t="shared" si="43"/>
        <v/>
      </c>
      <c r="Q32" s="38">
        <f t="shared" si="44"/>
        <v>0</v>
      </c>
      <c r="R32" s="43">
        <v>0.43958333333333338</v>
      </c>
      <c r="S32" s="47">
        <v>0.43958333333333338</v>
      </c>
      <c r="T32" s="70">
        <v>47.6</v>
      </c>
      <c r="U32" s="71">
        <f t="shared" si="45"/>
        <v>47.6</v>
      </c>
      <c r="V32" s="72">
        <v>30</v>
      </c>
      <c r="W32" s="115">
        <f t="shared" si="46"/>
        <v>0.45624999999999993</v>
      </c>
      <c r="X32" s="42" t="str">
        <f t="shared" si="47"/>
        <v/>
      </c>
      <c r="Y32" s="38">
        <f t="shared" si="48"/>
        <v>0</v>
      </c>
      <c r="Z32" s="49">
        <v>0.4909722222222222</v>
      </c>
      <c r="AA32" s="42" t="str">
        <f t="shared" si="49"/>
        <v/>
      </c>
      <c r="AB32" s="38">
        <f t="shared" si="50"/>
        <v>0</v>
      </c>
      <c r="AC32" s="53">
        <v>0.49305555555555558</v>
      </c>
      <c r="AD32" s="61"/>
      <c r="AE32" s="55">
        <v>0.49851851851851853</v>
      </c>
      <c r="AF32" s="35">
        <f t="shared" si="51"/>
        <v>5.4629629629629473E-3</v>
      </c>
      <c r="AG32" s="35">
        <f t="shared" si="52"/>
        <v>1.6087962962962805E-3</v>
      </c>
      <c r="AH32" s="44" t="str">
        <f t="shared" si="53"/>
        <v>+</v>
      </c>
      <c r="AI32" s="45">
        <f t="shared" si="54"/>
        <v>139</v>
      </c>
      <c r="AJ32" s="115">
        <f t="shared" si="55"/>
        <v>0.51388888888888895</v>
      </c>
      <c r="AK32" s="42" t="str">
        <f t="shared" si="56"/>
        <v/>
      </c>
      <c r="AL32" s="38">
        <f t="shared" si="57"/>
        <v>0</v>
      </c>
      <c r="AM32" s="73">
        <v>0.52430555555555558</v>
      </c>
      <c r="AN32" s="42" t="str">
        <f t="shared" si="58"/>
        <v/>
      </c>
      <c r="AO32" s="38">
        <f t="shared" si="59"/>
        <v>0</v>
      </c>
      <c r="AP32" s="53">
        <v>0.52708333333333335</v>
      </c>
      <c r="AQ32" s="61"/>
      <c r="AR32" s="55">
        <v>0.53449074074074077</v>
      </c>
      <c r="AS32" s="35">
        <f t="shared" si="60"/>
        <v>7.4074074074074181E-3</v>
      </c>
      <c r="AT32" s="35">
        <f t="shared" si="61"/>
        <v>6.4814814814815897E-4</v>
      </c>
      <c r="AU32" s="44" t="str">
        <f t="shared" si="62"/>
        <v>+</v>
      </c>
      <c r="AV32" s="45">
        <f t="shared" si="63"/>
        <v>56</v>
      </c>
      <c r="AW32" s="49">
        <v>0.55486111111111114</v>
      </c>
      <c r="AX32" s="42" t="str">
        <f t="shared" si="64"/>
        <v/>
      </c>
      <c r="AY32" s="38">
        <f t="shared" si="65"/>
        <v>0</v>
      </c>
      <c r="AZ32" s="49">
        <v>0.55763888888888902</v>
      </c>
      <c r="BA32" s="61"/>
      <c r="BB32" s="55">
        <v>0.56281250000000005</v>
      </c>
      <c r="BC32" s="35">
        <f t="shared" si="66"/>
        <v>5.1736111111110317E-3</v>
      </c>
      <c r="BD32" s="35">
        <f t="shared" si="67"/>
        <v>1.7361111111103156E-4</v>
      </c>
      <c r="BE32" s="44" t="str">
        <f t="shared" si="68"/>
        <v>+</v>
      </c>
      <c r="BF32" s="45">
        <f t="shared" si="69"/>
        <v>15</v>
      </c>
      <c r="BG32" s="308">
        <f t="shared" si="70"/>
        <v>0.60277777777777786</v>
      </c>
      <c r="BH32" s="42" t="str">
        <f t="shared" si="71"/>
        <v/>
      </c>
      <c r="BI32" s="38">
        <f t="shared" si="72"/>
        <v>0</v>
      </c>
      <c r="BJ32" s="43">
        <v>0.60902777777777783</v>
      </c>
      <c r="BK32" s="47">
        <v>0.61041666666666672</v>
      </c>
      <c r="BL32" s="70">
        <v>25.6</v>
      </c>
      <c r="BM32" s="71">
        <f t="shared" si="73"/>
        <v>25.6</v>
      </c>
      <c r="BN32" s="72">
        <v>300</v>
      </c>
      <c r="BO32" s="117" t="s">
        <v>229</v>
      </c>
      <c r="BP32" s="121">
        <v>3600</v>
      </c>
      <c r="BQ32" s="124" t="s">
        <v>225</v>
      </c>
      <c r="BR32" s="125"/>
      <c r="BS32" s="49">
        <v>0.69652777777777775</v>
      </c>
      <c r="BT32" s="42" t="str">
        <f t="shared" si="74"/>
        <v>+</v>
      </c>
      <c r="BU32" s="38">
        <f t="shared" si="75"/>
        <v>1380</v>
      </c>
      <c r="BV32" s="49">
        <v>0.69861111111111096</v>
      </c>
      <c r="BW32" s="61"/>
      <c r="BX32" s="55">
        <v>0.70210648148148147</v>
      </c>
      <c r="BY32" s="35">
        <f t="shared" si="76"/>
        <v>3.4953703703705097E-3</v>
      </c>
      <c r="BZ32" s="35">
        <f t="shared" si="77"/>
        <v>1.0416666666668061E-3</v>
      </c>
      <c r="CA32" s="44" t="str">
        <f t="shared" si="78"/>
        <v>+</v>
      </c>
      <c r="CB32" s="45">
        <f t="shared" si="79"/>
        <v>90</v>
      </c>
      <c r="CC32" s="85">
        <v>0.70277777777777783</v>
      </c>
      <c r="CD32" s="86"/>
      <c r="CE32" s="87">
        <f t="shared" si="80"/>
        <v>0</v>
      </c>
      <c r="CF32" s="88"/>
      <c r="CG32" s="85">
        <v>0.7104166666666667</v>
      </c>
      <c r="CH32" s="86"/>
      <c r="CI32" s="87">
        <f t="shared" si="81"/>
        <v>0</v>
      </c>
      <c r="CJ32" s="88"/>
      <c r="CK32" s="43">
        <v>0.75486111111111109</v>
      </c>
      <c r="CL32" s="47">
        <v>0.75624999999999998</v>
      </c>
      <c r="CM32" s="70">
        <v>57.6</v>
      </c>
      <c r="CN32" s="71">
        <f t="shared" si="82"/>
        <v>57.6</v>
      </c>
      <c r="CO32" s="72"/>
      <c r="CP32" s="91">
        <v>0.7583333333333333</v>
      </c>
      <c r="CQ32" s="95">
        <v>5.5555555555555601E-2</v>
      </c>
      <c r="CR32" s="42" t="str">
        <f t="shared" si="83"/>
        <v/>
      </c>
      <c r="CS32" s="38">
        <f t="shared" si="84"/>
        <v>0</v>
      </c>
      <c r="CU32" s="39">
        <f t="shared" si="91"/>
        <v>760.80000000000007</v>
      </c>
      <c r="CV32" s="46">
        <f t="shared" si="92"/>
        <v>4980</v>
      </c>
      <c r="CW32" s="40"/>
      <c r="CX32" s="63">
        <f t="shared" si="93"/>
        <v>5740.8</v>
      </c>
      <c r="CZ32" s="101" t="s">
        <v>190</v>
      </c>
      <c r="DA32" s="129" t="s">
        <v>176</v>
      </c>
      <c r="DB32" s="129">
        <v>238</v>
      </c>
      <c r="DC32" s="104" t="s">
        <v>186</v>
      </c>
      <c r="DD32" s="77"/>
      <c r="DE32" s="56"/>
      <c r="DF32" s="36"/>
      <c r="DI32" s="41">
        <f t="shared" si="85"/>
        <v>1.1499999999999999</v>
      </c>
      <c r="DJ32" s="17" t="s">
        <v>196</v>
      </c>
      <c r="DK32" s="153">
        <f t="shared" si="86"/>
        <v>480.41999999999996</v>
      </c>
      <c r="DL32" s="41">
        <f t="shared" si="87"/>
        <v>480.41999999999996</v>
      </c>
      <c r="DM32" s="41">
        <f t="shared" si="88"/>
        <v>9999</v>
      </c>
      <c r="DP32" s="41">
        <f t="shared" si="1"/>
        <v>27</v>
      </c>
      <c r="DQ32" s="227">
        <f t="shared" si="2"/>
        <v>0</v>
      </c>
      <c r="DR32" s="227">
        <f t="shared" si="3"/>
        <v>0</v>
      </c>
      <c r="DS32" s="228">
        <f t="shared" si="4"/>
        <v>77.599999999999994</v>
      </c>
      <c r="DT32" s="227">
        <f t="shared" si="5"/>
        <v>0</v>
      </c>
      <c r="DU32" s="227">
        <f t="shared" si="6"/>
        <v>0</v>
      </c>
      <c r="DV32" s="227">
        <f t="shared" si="7"/>
        <v>139</v>
      </c>
      <c r="DW32" s="227">
        <f t="shared" si="8"/>
        <v>0</v>
      </c>
      <c r="DX32" s="227">
        <f t="shared" si="9"/>
        <v>0</v>
      </c>
      <c r="DY32" s="227">
        <f t="shared" si="10"/>
        <v>56</v>
      </c>
      <c r="DZ32" s="227">
        <f t="shared" si="11"/>
        <v>0</v>
      </c>
      <c r="EA32" s="227">
        <f t="shared" si="12"/>
        <v>15</v>
      </c>
      <c r="EB32" s="227">
        <f t="shared" si="13"/>
        <v>0</v>
      </c>
      <c r="EC32" s="228">
        <f t="shared" si="14"/>
        <v>325.60000000000002</v>
      </c>
      <c r="ED32" s="227">
        <f t="shared" si="15"/>
        <v>3600</v>
      </c>
      <c r="EE32" s="227">
        <f t="shared" si="16"/>
        <v>1380</v>
      </c>
      <c r="EF32" s="227">
        <f t="shared" si="17"/>
        <v>90</v>
      </c>
      <c r="EG32" s="227">
        <f t="shared" si="18"/>
        <v>0</v>
      </c>
      <c r="EH32" s="228">
        <f t="shared" si="19"/>
        <v>57.6</v>
      </c>
      <c r="EI32" s="227">
        <f t="shared" si="20"/>
        <v>0</v>
      </c>
      <c r="EK32" s="41">
        <f t="shared" si="21"/>
        <v>27</v>
      </c>
      <c r="EL32" s="227">
        <f t="shared" si="22"/>
        <v>0</v>
      </c>
      <c r="EM32" s="227">
        <f t="shared" si="23"/>
        <v>0</v>
      </c>
      <c r="EN32" s="227">
        <f t="shared" si="24"/>
        <v>77.599999999999994</v>
      </c>
      <c r="EO32" s="227">
        <f t="shared" si="25"/>
        <v>77.599999999999994</v>
      </c>
      <c r="EP32" s="227">
        <f t="shared" si="26"/>
        <v>77.599999999999994</v>
      </c>
      <c r="EQ32" s="227">
        <f t="shared" si="27"/>
        <v>216.6</v>
      </c>
      <c r="ER32" s="227">
        <f t="shared" si="28"/>
        <v>216.6</v>
      </c>
      <c r="ES32" s="227">
        <f t="shared" si="29"/>
        <v>216.6</v>
      </c>
      <c r="ET32" s="227">
        <f t="shared" si="30"/>
        <v>272.60000000000002</v>
      </c>
      <c r="EU32" s="227">
        <f t="shared" si="31"/>
        <v>272.60000000000002</v>
      </c>
      <c r="EV32" s="227">
        <f t="shared" si="32"/>
        <v>287.60000000000002</v>
      </c>
      <c r="EW32" s="227">
        <f t="shared" si="33"/>
        <v>287.60000000000002</v>
      </c>
      <c r="EX32" s="227">
        <f t="shared" si="34"/>
        <v>613.20000000000005</v>
      </c>
      <c r="EY32" s="227">
        <f t="shared" si="35"/>
        <v>4213.2</v>
      </c>
      <c r="EZ32" s="227">
        <f t="shared" si="36"/>
        <v>5593.2</v>
      </c>
      <c r="FA32" s="227">
        <f t="shared" si="37"/>
        <v>5683.2</v>
      </c>
      <c r="FB32" s="227">
        <f t="shared" si="38"/>
        <v>5683.2</v>
      </c>
      <c r="FC32" s="227">
        <f t="shared" si="39"/>
        <v>5740.8</v>
      </c>
      <c r="FD32" s="227">
        <f t="shared" si="40"/>
        <v>5740.8</v>
      </c>
    </row>
    <row r="33" spans="1:160" ht="13.5" thickBot="1" x14ac:dyDescent="0.25">
      <c r="A33" s="132"/>
      <c r="B33" s="34">
        <v>28</v>
      </c>
      <c r="C33" s="10">
        <v>28</v>
      </c>
      <c r="D33" s="37" t="s">
        <v>129</v>
      </c>
      <c r="E33" s="37" t="s">
        <v>130</v>
      </c>
      <c r="F33" s="37"/>
      <c r="G33" s="43">
        <v>0.31111111111111101</v>
      </c>
      <c r="H33" s="47">
        <v>0.30069444444444443</v>
      </c>
      <c r="I33" s="58" t="str">
        <f t="shared" si="41"/>
        <v/>
      </c>
      <c r="J33" s="52">
        <v>0</v>
      </c>
      <c r="K33" s="43">
        <v>0.39444444444444299</v>
      </c>
      <c r="L33" s="47">
        <v>0.39444444444443399</v>
      </c>
      <c r="M33" s="42" t="str">
        <f t="shared" si="89"/>
        <v/>
      </c>
      <c r="N33" s="38">
        <f t="shared" si="90"/>
        <v>0</v>
      </c>
      <c r="O33" s="73">
        <v>0.43611111111111112</v>
      </c>
      <c r="P33" s="42" t="str">
        <f t="shared" si="43"/>
        <v/>
      </c>
      <c r="Q33" s="38">
        <f t="shared" si="44"/>
        <v>0</v>
      </c>
      <c r="R33" s="43">
        <v>0.44166666666666665</v>
      </c>
      <c r="S33" s="47">
        <v>0.44166666666666665</v>
      </c>
      <c r="T33" s="70">
        <v>45.3</v>
      </c>
      <c r="U33" s="71">
        <f t="shared" si="45"/>
        <v>45.3</v>
      </c>
      <c r="V33" s="72"/>
      <c r="W33" s="115">
        <f t="shared" si="46"/>
        <v>0.45694444444444443</v>
      </c>
      <c r="X33" s="42" t="str">
        <f t="shared" si="47"/>
        <v/>
      </c>
      <c r="Y33" s="38">
        <f t="shared" si="48"/>
        <v>0</v>
      </c>
      <c r="Z33" s="49">
        <v>0.4916666666666667</v>
      </c>
      <c r="AA33" s="42" t="str">
        <f t="shared" si="49"/>
        <v/>
      </c>
      <c r="AB33" s="38">
        <f t="shared" si="50"/>
        <v>0</v>
      </c>
      <c r="AC33" s="53">
        <v>0.49374999999999997</v>
      </c>
      <c r="AD33" s="61"/>
      <c r="AE33" s="55">
        <v>0.49734953703703705</v>
      </c>
      <c r="AF33" s="35">
        <f t="shared" si="51"/>
        <v>3.5995370370370816E-3</v>
      </c>
      <c r="AG33" s="35">
        <f t="shared" si="52"/>
        <v>2.5462962962958515E-4</v>
      </c>
      <c r="AH33" s="44" t="str">
        <f t="shared" si="53"/>
        <v>-</v>
      </c>
      <c r="AI33" s="45">
        <f t="shared" si="54"/>
        <v>22</v>
      </c>
      <c r="AJ33" s="115">
        <f t="shared" si="55"/>
        <v>0.51458333333333328</v>
      </c>
      <c r="AK33" s="42" t="str">
        <f t="shared" si="56"/>
        <v/>
      </c>
      <c r="AL33" s="38">
        <f t="shared" si="57"/>
        <v>0</v>
      </c>
      <c r="AM33" s="73">
        <v>0.52430555555555558</v>
      </c>
      <c r="AN33" s="42" t="str">
        <f t="shared" si="58"/>
        <v>-</v>
      </c>
      <c r="AO33" s="38">
        <f t="shared" si="59"/>
        <v>60</v>
      </c>
      <c r="AP33" s="53">
        <v>0.52777777777777779</v>
      </c>
      <c r="AQ33" s="61"/>
      <c r="AR33" s="55">
        <v>0.53440972222222227</v>
      </c>
      <c r="AS33" s="35">
        <f t="shared" si="60"/>
        <v>6.6319444444444819E-3</v>
      </c>
      <c r="AT33" s="35">
        <f t="shared" si="61"/>
        <v>1.2731481481477718E-4</v>
      </c>
      <c r="AU33" s="44" t="str">
        <f t="shared" si="62"/>
        <v>-</v>
      </c>
      <c r="AV33" s="45">
        <f t="shared" si="63"/>
        <v>11</v>
      </c>
      <c r="AW33" s="49">
        <v>0.55555555555555558</v>
      </c>
      <c r="AX33" s="42" t="str">
        <f t="shared" si="64"/>
        <v/>
      </c>
      <c r="AY33" s="38">
        <f t="shared" si="65"/>
        <v>0</v>
      </c>
      <c r="AZ33" s="49">
        <v>0.55833333333333302</v>
      </c>
      <c r="BA33" s="61"/>
      <c r="BB33" s="55">
        <v>0.56550925925925932</v>
      </c>
      <c r="BC33" s="35">
        <f t="shared" si="66"/>
        <v>7.1759259259263075E-3</v>
      </c>
      <c r="BD33" s="35">
        <f t="shared" si="67"/>
        <v>2.1759259259263074E-3</v>
      </c>
      <c r="BE33" s="44" t="str">
        <f t="shared" si="68"/>
        <v>+</v>
      </c>
      <c r="BF33" s="45">
        <f t="shared" si="69"/>
        <v>188</v>
      </c>
      <c r="BG33" s="308">
        <f t="shared" si="70"/>
        <v>0.60347222222222185</v>
      </c>
      <c r="BH33" s="42" t="str">
        <f t="shared" si="71"/>
        <v/>
      </c>
      <c r="BI33" s="38">
        <f t="shared" si="72"/>
        <v>0</v>
      </c>
      <c r="BJ33" s="43">
        <v>0.60347222222222219</v>
      </c>
      <c r="BK33" s="47">
        <v>0.6118055555555556</v>
      </c>
      <c r="BL33" s="70">
        <v>31</v>
      </c>
      <c r="BM33" s="71">
        <f t="shared" si="73"/>
        <v>31</v>
      </c>
      <c r="BN33" s="72"/>
      <c r="BO33" s="117" t="s">
        <v>226</v>
      </c>
      <c r="BP33" s="121"/>
      <c r="BQ33" s="124" t="s">
        <v>225</v>
      </c>
      <c r="BR33" s="125"/>
      <c r="BS33" s="49">
        <v>0.67986111111111114</v>
      </c>
      <c r="BT33" s="42" t="str">
        <f t="shared" si="74"/>
        <v/>
      </c>
      <c r="BU33" s="38">
        <f t="shared" si="75"/>
        <v>0</v>
      </c>
      <c r="BV33" s="49">
        <v>0.68263888888888902</v>
      </c>
      <c r="BW33" s="61"/>
      <c r="BX33" s="55">
        <v>0.6855902777777777</v>
      </c>
      <c r="BY33" s="35">
        <f t="shared" si="76"/>
        <v>2.9513888888886841E-3</v>
      </c>
      <c r="BZ33" s="35">
        <f t="shared" si="77"/>
        <v>4.9768518518498051E-4</v>
      </c>
      <c r="CA33" s="44" t="str">
        <f t="shared" si="78"/>
        <v>+</v>
      </c>
      <c r="CB33" s="45">
        <f t="shared" si="79"/>
        <v>43</v>
      </c>
      <c r="CC33" s="85">
        <v>0.6875</v>
      </c>
      <c r="CD33" s="86"/>
      <c r="CE33" s="87">
        <f t="shared" ref="CE33:CE63" si="94">IF(CC33=0,1800,IF(CC33&lt;(BV33+CD$3),MINUTE(ABS(CC33-(BV33+CD$3)))*60,0))</f>
        <v>0</v>
      </c>
      <c r="CF33" s="88"/>
      <c r="CG33" s="85">
        <v>0.69513888888888886</v>
      </c>
      <c r="CH33" s="86"/>
      <c r="CI33" s="87">
        <f t="shared" si="81"/>
        <v>0</v>
      </c>
      <c r="CJ33" s="88"/>
      <c r="CK33" s="43">
        <v>0.7416666666666667</v>
      </c>
      <c r="CL33" s="47">
        <v>0.74513888888888891</v>
      </c>
      <c r="CM33" s="70">
        <v>52.9</v>
      </c>
      <c r="CN33" s="71">
        <f t="shared" si="82"/>
        <v>52.9</v>
      </c>
      <c r="CO33" s="72"/>
      <c r="CP33" s="91">
        <v>0.74652777777777779</v>
      </c>
      <c r="CQ33" s="95">
        <v>5.5555555555555601E-2</v>
      </c>
      <c r="CR33" s="42" t="str">
        <f t="shared" si="83"/>
        <v/>
      </c>
      <c r="CS33" s="38">
        <f t="shared" si="84"/>
        <v>0</v>
      </c>
      <c r="CU33" s="39">
        <f t="shared" si="91"/>
        <v>393.2</v>
      </c>
      <c r="CV33" s="46">
        <f t="shared" si="92"/>
        <v>60</v>
      </c>
      <c r="CW33" s="40"/>
      <c r="CX33" s="63">
        <f t="shared" si="93"/>
        <v>453.2</v>
      </c>
      <c r="CZ33" s="101" t="s">
        <v>189</v>
      </c>
      <c r="DA33" s="129" t="s">
        <v>176</v>
      </c>
      <c r="DB33" s="129">
        <v>79</v>
      </c>
      <c r="DC33" s="104" t="s">
        <v>182</v>
      </c>
      <c r="DD33" s="77"/>
      <c r="DE33" s="56"/>
      <c r="DF33" s="36"/>
      <c r="DI33" s="41">
        <f t="shared" si="85"/>
        <v>1.1200000000000001</v>
      </c>
      <c r="DJ33" s="17" t="s">
        <v>196</v>
      </c>
      <c r="DK33" s="153">
        <f t="shared" si="86"/>
        <v>144.70400000000001</v>
      </c>
      <c r="DL33" s="41">
        <f t="shared" si="87"/>
        <v>144.70400000000001</v>
      </c>
      <c r="DM33" s="41">
        <f t="shared" si="88"/>
        <v>9999</v>
      </c>
      <c r="DP33" s="41">
        <f t="shared" si="1"/>
        <v>28</v>
      </c>
      <c r="DQ33" s="227">
        <f t="shared" si="2"/>
        <v>0</v>
      </c>
      <c r="DR33" s="227">
        <f t="shared" si="3"/>
        <v>0</v>
      </c>
      <c r="DS33" s="228">
        <f t="shared" si="4"/>
        <v>45.3</v>
      </c>
      <c r="DT33" s="227">
        <f t="shared" si="5"/>
        <v>0</v>
      </c>
      <c r="DU33" s="227">
        <f t="shared" si="6"/>
        <v>0</v>
      </c>
      <c r="DV33" s="227">
        <f t="shared" si="7"/>
        <v>22</v>
      </c>
      <c r="DW33" s="227">
        <f t="shared" si="8"/>
        <v>0</v>
      </c>
      <c r="DX33" s="227">
        <f t="shared" si="9"/>
        <v>60</v>
      </c>
      <c r="DY33" s="227">
        <f t="shared" si="10"/>
        <v>11</v>
      </c>
      <c r="DZ33" s="227">
        <f t="shared" si="11"/>
        <v>0</v>
      </c>
      <c r="EA33" s="227">
        <f t="shared" si="12"/>
        <v>188</v>
      </c>
      <c r="EB33" s="227">
        <f t="shared" si="13"/>
        <v>0</v>
      </c>
      <c r="EC33" s="228">
        <f t="shared" si="14"/>
        <v>31</v>
      </c>
      <c r="ED33" s="227">
        <f t="shared" si="15"/>
        <v>0</v>
      </c>
      <c r="EE33" s="227">
        <f t="shared" si="16"/>
        <v>0</v>
      </c>
      <c r="EF33" s="227">
        <f t="shared" si="17"/>
        <v>43</v>
      </c>
      <c r="EG33" s="227">
        <f t="shared" si="18"/>
        <v>0</v>
      </c>
      <c r="EH33" s="228">
        <f t="shared" si="19"/>
        <v>52.9</v>
      </c>
      <c r="EI33" s="227">
        <f t="shared" si="20"/>
        <v>0</v>
      </c>
      <c r="EK33" s="41">
        <f t="shared" si="21"/>
        <v>28</v>
      </c>
      <c r="EL33" s="227">
        <f t="shared" si="22"/>
        <v>0</v>
      </c>
      <c r="EM33" s="227">
        <f t="shared" si="23"/>
        <v>0</v>
      </c>
      <c r="EN33" s="227">
        <f t="shared" si="24"/>
        <v>45.3</v>
      </c>
      <c r="EO33" s="227">
        <f t="shared" si="25"/>
        <v>45.3</v>
      </c>
      <c r="EP33" s="227">
        <f t="shared" si="26"/>
        <v>45.3</v>
      </c>
      <c r="EQ33" s="227">
        <f t="shared" si="27"/>
        <v>67.3</v>
      </c>
      <c r="ER33" s="227">
        <f t="shared" si="28"/>
        <v>67.3</v>
      </c>
      <c r="ES33" s="227">
        <f t="shared" si="29"/>
        <v>127.3</v>
      </c>
      <c r="ET33" s="227">
        <f t="shared" si="30"/>
        <v>138.30000000000001</v>
      </c>
      <c r="EU33" s="227">
        <f t="shared" si="31"/>
        <v>138.30000000000001</v>
      </c>
      <c r="EV33" s="227">
        <f t="shared" si="32"/>
        <v>326.3</v>
      </c>
      <c r="EW33" s="227">
        <f t="shared" si="33"/>
        <v>326.3</v>
      </c>
      <c r="EX33" s="227">
        <f t="shared" si="34"/>
        <v>357.3</v>
      </c>
      <c r="EY33" s="227">
        <f t="shared" si="35"/>
        <v>357.3</v>
      </c>
      <c r="EZ33" s="227">
        <f t="shared" si="36"/>
        <v>357.3</v>
      </c>
      <c r="FA33" s="227">
        <f t="shared" si="37"/>
        <v>400.3</v>
      </c>
      <c r="FB33" s="227">
        <f t="shared" si="38"/>
        <v>400.3</v>
      </c>
      <c r="FC33" s="227">
        <f t="shared" si="39"/>
        <v>453.2</v>
      </c>
      <c r="FD33" s="227">
        <f t="shared" si="40"/>
        <v>453.2</v>
      </c>
    </row>
    <row r="34" spans="1:160" ht="13.5" thickBot="1" x14ac:dyDescent="0.25">
      <c r="A34" s="132"/>
      <c r="B34" s="34">
        <v>29</v>
      </c>
      <c r="C34" s="10">
        <v>29</v>
      </c>
      <c r="D34" s="37" t="s">
        <v>131</v>
      </c>
      <c r="E34" s="37" t="s">
        <v>132</v>
      </c>
      <c r="F34" s="37"/>
      <c r="G34" s="43">
        <v>0.311805555555556</v>
      </c>
      <c r="H34" s="47">
        <v>0.31180555555555556</v>
      </c>
      <c r="I34" s="58" t="str">
        <f t="shared" si="41"/>
        <v/>
      </c>
      <c r="J34" s="52">
        <f t="shared" si="42"/>
        <v>0</v>
      </c>
      <c r="K34" s="43">
        <v>0.39513888888888699</v>
      </c>
      <c r="L34" s="47">
        <v>0.39513888888887799</v>
      </c>
      <c r="M34" s="42" t="str">
        <f t="shared" si="89"/>
        <v/>
      </c>
      <c r="N34" s="38">
        <f t="shared" si="90"/>
        <v>0</v>
      </c>
      <c r="O34" s="73">
        <v>0.4368055555555555</v>
      </c>
      <c r="P34" s="42" t="str">
        <f t="shared" si="43"/>
        <v/>
      </c>
      <c r="Q34" s="38">
        <f t="shared" si="44"/>
        <v>0</v>
      </c>
      <c r="R34" s="43">
        <v>0.44236111111111115</v>
      </c>
      <c r="S34" s="47">
        <v>0.44236111111111115</v>
      </c>
      <c r="T34" s="70">
        <v>48.9</v>
      </c>
      <c r="U34" s="71">
        <f t="shared" si="45"/>
        <v>48.9</v>
      </c>
      <c r="V34" s="72">
        <v>30</v>
      </c>
      <c r="W34" s="115">
        <f t="shared" si="46"/>
        <v>0.45763888888888882</v>
      </c>
      <c r="X34" s="42" t="str">
        <f t="shared" si="47"/>
        <v/>
      </c>
      <c r="Y34" s="38">
        <f t="shared" si="48"/>
        <v>0</v>
      </c>
      <c r="Z34" s="49">
        <v>0.49236111111111108</v>
      </c>
      <c r="AA34" s="42" t="str">
        <f t="shared" si="49"/>
        <v/>
      </c>
      <c r="AB34" s="38">
        <f t="shared" si="50"/>
        <v>0</v>
      </c>
      <c r="AC34" s="53">
        <v>0.49444444444444446</v>
      </c>
      <c r="AD34" s="61"/>
      <c r="AE34" s="55">
        <v>0.49853009259259262</v>
      </c>
      <c r="AF34" s="35">
        <f t="shared" si="51"/>
        <v>4.0856481481481577E-3</v>
      </c>
      <c r="AG34" s="35">
        <f t="shared" si="52"/>
        <v>2.3148148148149092E-4</v>
      </c>
      <c r="AH34" s="44" t="str">
        <f t="shared" si="53"/>
        <v>+</v>
      </c>
      <c r="AI34" s="45">
        <f t="shared" si="54"/>
        <v>20</v>
      </c>
      <c r="AJ34" s="115">
        <f t="shared" si="55"/>
        <v>0.51527777777777783</v>
      </c>
      <c r="AK34" s="42" t="str">
        <f t="shared" si="56"/>
        <v/>
      </c>
      <c r="AL34" s="38">
        <f t="shared" si="57"/>
        <v>0</v>
      </c>
      <c r="AM34" s="73">
        <v>0.52569444444444446</v>
      </c>
      <c r="AN34" s="42" t="str">
        <f t="shared" si="58"/>
        <v/>
      </c>
      <c r="AO34" s="38">
        <f t="shared" si="59"/>
        <v>0</v>
      </c>
      <c r="AP34" s="53">
        <v>0.52916666666666667</v>
      </c>
      <c r="AQ34" s="61"/>
      <c r="AR34" s="55">
        <v>0.53600694444444441</v>
      </c>
      <c r="AS34" s="35">
        <f t="shared" si="60"/>
        <v>6.8402777777777368E-3</v>
      </c>
      <c r="AT34" s="35">
        <f t="shared" si="61"/>
        <v>8.1018518518477696E-5</v>
      </c>
      <c r="AU34" s="44" t="str">
        <f t="shared" si="62"/>
        <v>+</v>
      </c>
      <c r="AV34" s="45">
        <f t="shared" si="63"/>
        <v>7</v>
      </c>
      <c r="AW34" s="49">
        <v>0.55694444444444446</v>
      </c>
      <c r="AX34" s="42" t="str">
        <f t="shared" si="64"/>
        <v/>
      </c>
      <c r="AY34" s="38">
        <f t="shared" si="65"/>
        <v>0</v>
      </c>
      <c r="AZ34" s="49">
        <v>0.55972222222222201</v>
      </c>
      <c r="BA34" s="61"/>
      <c r="BB34" s="55">
        <v>0.56497685185185187</v>
      </c>
      <c r="BC34" s="35">
        <f t="shared" si="66"/>
        <v>5.2546296296298589E-3</v>
      </c>
      <c r="BD34" s="35">
        <f t="shared" si="67"/>
        <v>2.5462962962985881E-4</v>
      </c>
      <c r="BE34" s="44" t="str">
        <f t="shared" si="68"/>
        <v>+</v>
      </c>
      <c r="BF34" s="45">
        <f t="shared" si="69"/>
        <v>22</v>
      </c>
      <c r="BG34" s="308">
        <f t="shared" si="70"/>
        <v>0.60486111111111085</v>
      </c>
      <c r="BH34" s="42" t="str">
        <f t="shared" si="71"/>
        <v/>
      </c>
      <c r="BI34" s="38">
        <f t="shared" si="72"/>
        <v>0</v>
      </c>
      <c r="BJ34" s="43">
        <v>0.60486111111111118</v>
      </c>
      <c r="BK34" s="47">
        <v>0.6069444444444444</v>
      </c>
      <c r="BL34" s="70">
        <v>30.2</v>
      </c>
      <c r="BM34" s="71">
        <f t="shared" si="73"/>
        <v>30.2</v>
      </c>
      <c r="BN34" s="72"/>
      <c r="BO34" s="117" t="s">
        <v>226</v>
      </c>
      <c r="BP34" s="121"/>
      <c r="BQ34" s="124" t="s">
        <v>225</v>
      </c>
      <c r="BR34" s="125"/>
      <c r="BS34" s="49">
        <v>0.68333333333333324</v>
      </c>
      <c r="BT34" s="42" t="str">
        <f t="shared" si="74"/>
        <v/>
      </c>
      <c r="BU34" s="38">
        <f t="shared" si="75"/>
        <v>0</v>
      </c>
      <c r="BV34" s="49">
        <v>0.68541666666666701</v>
      </c>
      <c r="BW34" s="61"/>
      <c r="BX34" s="55">
        <v>0.68863425925925925</v>
      </c>
      <c r="BY34" s="35">
        <f t="shared" si="76"/>
        <v>3.2175925925922444E-3</v>
      </c>
      <c r="BZ34" s="35">
        <f t="shared" si="77"/>
        <v>7.6388888888854079E-4</v>
      </c>
      <c r="CA34" s="44" t="str">
        <f t="shared" si="78"/>
        <v>+</v>
      </c>
      <c r="CB34" s="45">
        <f t="shared" si="79"/>
        <v>66</v>
      </c>
      <c r="CC34" s="85">
        <v>0.68958333333333333</v>
      </c>
      <c r="CD34" s="86"/>
      <c r="CE34" s="87">
        <f t="shared" si="94"/>
        <v>0</v>
      </c>
      <c r="CF34" s="88"/>
      <c r="CG34" s="85">
        <v>0.69861111111111107</v>
      </c>
      <c r="CH34" s="86"/>
      <c r="CI34" s="87">
        <f t="shared" si="81"/>
        <v>0</v>
      </c>
      <c r="CJ34" s="88"/>
      <c r="CK34" s="43">
        <v>0.74583333333333324</v>
      </c>
      <c r="CL34" s="47">
        <v>0.74583333333333324</v>
      </c>
      <c r="CM34" s="70">
        <v>52.4</v>
      </c>
      <c r="CN34" s="71">
        <f t="shared" si="82"/>
        <v>52.4</v>
      </c>
      <c r="CO34" s="72"/>
      <c r="CP34" s="91">
        <v>0.74722222222222223</v>
      </c>
      <c r="CQ34" s="95">
        <v>5.5555555555555601E-2</v>
      </c>
      <c r="CR34" s="42" t="str">
        <f t="shared" si="83"/>
        <v/>
      </c>
      <c r="CS34" s="38">
        <f t="shared" si="84"/>
        <v>0</v>
      </c>
      <c r="CU34" s="39">
        <f t="shared" si="91"/>
        <v>276.5</v>
      </c>
      <c r="CV34" s="46">
        <f t="shared" si="92"/>
        <v>0</v>
      </c>
      <c r="CW34" s="40"/>
      <c r="CX34" s="63">
        <f t="shared" si="93"/>
        <v>276.5</v>
      </c>
      <c r="CZ34" s="101" t="s">
        <v>189</v>
      </c>
      <c r="DA34" s="129" t="s">
        <v>177</v>
      </c>
      <c r="DB34" s="129">
        <v>75</v>
      </c>
      <c r="DC34" s="104"/>
      <c r="DD34" s="77"/>
      <c r="DE34" s="56"/>
      <c r="DF34" s="36"/>
      <c r="DI34" s="41">
        <f t="shared" si="85"/>
        <v>1.06</v>
      </c>
      <c r="DJ34" s="17" t="s">
        <v>196</v>
      </c>
      <c r="DK34" s="153">
        <f t="shared" si="86"/>
        <v>169.39000000000001</v>
      </c>
      <c r="DL34" s="41">
        <f t="shared" si="87"/>
        <v>169.39000000000001</v>
      </c>
      <c r="DM34" s="41">
        <f t="shared" si="88"/>
        <v>9999</v>
      </c>
      <c r="DP34" s="41">
        <f t="shared" si="1"/>
        <v>29</v>
      </c>
      <c r="DQ34" s="227">
        <f t="shared" si="2"/>
        <v>0</v>
      </c>
      <c r="DR34" s="227">
        <f t="shared" si="3"/>
        <v>0</v>
      </c>
      <c r="DS34" s="228">
        <f t="shared" si="4"/>
        <v>78.900000000000006</v>
      </c>
      <c r="DT34" s="227">
        <f t="shared" si="5"/>
        <v>0</v>
      </c>
      <c r="DU34" s="227">
        <f t="shared" si="6"/>
        <v>0</v>
      </c>
      <c r="DV34" s="227">
        <f t="shared" si="7"/>
        <v>20</v>
      </c>
      <c r="DW34" s="227">
        <f t="shared" si="8"/>
        <v>0</v>
      </c>
      <c r="DX34" s="227">
        <f t="shared" si="9"/>
        <v>0</v>
      </c>
      <c r="DY34" s="227">
        <f t="shared" si="10"/>
        <v>7</v>
      </c>
      <c r="DZ34" s="227">
        <f t="shared" si="11"/>
        <v>0</v>
      </c>
      <c r="EA34" s="227">
        <f t="shared" si="12"/>
        <v>22</v>
      </c>
      <c r="EB34" s="227">
        <f t="shared" si="13"/>
        <v>0</v>
      </c>
      <c r="EC34" s="228">
        <f t="shared" si="14"/>
        <v>30.2</v>
      </c>
      <c r="ED34" s="227">
        <f t="shared" si="15"/>
        <v>0</v>
      </c>
      <c r="EE34" s="227">
        <f t="shared" si="16"/>
        <v>0</v>
      </c>
      <c r="EF34" s="227">
        <f t="shared" si="17"/>
        <v>66</v>
      </c>
      <c r="EG34" s="227">
        <f t="shared" si="18"/>
        <v>0</v>
      </c>
      <c r="EH34" s="228">
        <f t="shared" si="19"/>
        <v>52.4</v>
      </c>
      <c r="EI34" s="227">
        <f t="shared" si="20"/>
        <v>0</v>
      </c>
      <c r="EK34" s="41">
        <f t="shared" si="21"/>
        <v>29</v>
      </c>
      <c r="EL34" s="227">
        <f t="shared" si="22"/>
        <v>0</v>
      </c>
      <c r="EM34" s="227">
        <f t="shared" si="23"/>
        <v>0</v>
      </c>
      <c r="EN34" s="227">
        <f t="shared" si="24"/>
        <v>78.900000000000006</v>
      </c>
      <c r="EO34" s="227">
        <f t="shared" si="25"/>
        <v>78.900000000000006</v>
      </c>
      <c r="EP34" s="227">
        <f t="shared" si="26"/>
        <v>78.900000000000006</v>
      </c>
      <c r="EQ34" s="227">
        <f t="shared" si="27"/>
        <v>98.9</v>
      </c>
      <c r="ER34" s="227">
        <f t="shared" si="28"/>
        <v>98.9</v>
      </c>
      <c r="ES34" s="227">
        <f t="shared" si="29"/>
        <v>98.9</v>
      </c>
      <c r="ET34" s="227">
        <f t="shared" si="30"/>
        <v>105.9</v>
      </c>
      <c r="EU34" s="227">
        <f t="shared" si="31"/>
        <v>105.9</v>
      </c>
      <c r="EV34" s="227">
        <f t="shared" si="32"/>
        <v>127.9</v>
      </c>
      <c r="EW34" s="227">
        <f t="shared" si="33"/>
        <v>127.9</v>
      </c>
      <c r="EX34" s="227">
        <f t="shared" si="34"/>
        <v>158.1</v>
      </c>
      <c r="EY34" s="227">
        <f t="shared" si="35"/>
        <v>158.1</v>
      </c>
      <c r="EZ34" s="227">
        <f t="shared" si="36"/>
        <v>158.1</v>
      </c>
      <c r="FA34" s="227">
        <f t="shared" si="37"/>
        <v>224.1</v>
      </c>
      <c r="FB34" s="227">
        <f t="shared" si="38"/>
        <v>224.1</v>
      </c>
      <c r="FC34" s="227">
        <f t="shared" si="39"/>
        <v>276.5</v>
      </c>
      <c r="FD34" s="227">
        <f t="shared" si="40"/>
        <v>276.5</v>
      </c>
    </row>
    <row r="35" spans="1:160" ht="13.5" thickBot="1" x14ac:dyDescent="0.25">
      <c r="A35" s="132"/>
      <c r="B35" s="34">
        <v>30</v>
      </c>
      <c r="C35" s="10">
        <v>30</v>
      </c>
      <c r="D35" s="37" t="s">
        <v>133</v>
      </c>
      <c r="E35" s="37" t="s">
        <v>134</v>
      </c>
      <c r="F35" s="37"/>
      <c r="G35" s="43">
        <v>0.3125</v>
      </c>
      <c r="H35" s="47">
        <v>0.3125</v>
      </c>
      <c r="I35" s="58" t="str">
        <f t="shared" si="41"/>
        <v/>
      </c>
      <c r="J35" s="52">
        <f t="shared" si="42"/>
        <v>0</v>
      </c>
      <c r="K35" s="43">
        <v>0.39583333333333198</v>
      </c>
      <c r="L35" s="47">
        <v>0.39583333333332199</v>
      </c>
      <c r="M35" s="42" t="str">
        <f t="shared" si="89"/>
        <v/>
      </c>
      <c r="N35" s="38">
        <f t="shared" si="90"/>
        <v>0</v>
      </c>
      <c r="O35" s="73">
        <v>0.4375</v>
      </c>
      <c r="P35" s="42" t="str">
        <f t="shared" si="43"/>
        <v/>
      </c>
      <c r="Q35" s="38">
        <f t="shared" si="44"/>
        <v>0</v>
      </c>
      <c r="R35" s="43">
        <v>0.44375000000000003</v>
      </c>
      <c r="S35" s="47">
        <v>0.44375000000000003</v>
      </c>
      <c r="T35" s="70">
        <v>46.9</v>
      </c>
      <c r="U35" s="71">
        <f t="shared" si="45"/>
        <v>46.9</v>
      </c>
      <c r="V35" s="72"/>
      <c r="W35" s="115">
        <f t="shared" si="46"/>
        <v>0.45833333333333331</v>
      </c>
      <c r="X35" s="42" t="str">
        <f t="shared" si="47"/>
        <v/>
      </c>
      <c r="Y35" s="38">
        <f t="shared" si="48"/>
        <v>0</v>
      </c>
      <c r="Z35" s="49">
        <v>0.49305555555555558</v>
      </c>
      <c r="AA35" s="42" t="str">
        <f t="shared" si="49"/>
        <v/>
      </c>
      <c r="AB35" s="38">
        <f t="shared" si="50"/>
        <v>0</v>
      </c>
      <c r="AC35" s="53">
        <v>0.48819444444444443</v>
      </c>
      <c r="AD35" s="61"/>
      <c r="AE35" s="55">
        <v>0.49939814814814815</v>
      </c>
      <c r="AF35" s="35">
        <f t="shared" si="51"/>
        <v>1.1203703703703716E-2</v>
      </c>
      <c r="AG35" s="35">
        <f t="shared" si="52"/>
        <v>7.3495370370370485E-3</v>
      </c>
      <c r="AH35" s="44" t="str">
        <f t="shared" si="53"/>
        <v>+</v>
      </c>
      <c r="AI35" s="45">
        <f t="shared" si="54"/>
        <v>635</v>
      </c>
      <c r="AJ35" s="115">
        <f t="shared" si="55"/>
        <v>0.50902777777777775</v>
      </c>
      <c r="AK35" s="42" t="str">
        <f t="shared" si="56"/>
        <v/>
      </c>
      <c r="AL35" s="38">
        <f t="shared" si="57"/>
        <v>0</v>
      </c>
      <c r="AM35" s="73">
        <v>0.52222222222222225</v>
      </c>
      <c r="AN35" s="42" t="str">
        <f t="shared" si="58"/>
        <v>+</v>
      </c>
      <c r="AO35" s="38">
        <f t="shared" si="59"/>
        <v>240</v>
      </c>
      <c r="AP35" s="53">
        <v>0.52500000000000002</v>
      </c>
      <c r="AQ35" s="61"/>
      <c r="AR35" s="55">
        <v>0.53571759259259266</v>
      </c>
      <c r="AS35" s="35">
        <f t="shared" si="60"/>
        <v>1.071759259259264E-2</v>
      </c>
      <c r="AT35" s="35">
        <f t="shared" si="61"/>
        <v>3.9583333333333805E-3</v>
      </c>
      <c r="AU35" s="44" t="str">
        <f t="shared" si="62"/>
        <v>+</v>
      </c>
      <c r="AV35" s="45">
        <f t="shared" si="63"/>
        <v>342</v>
      </c>
      <c r="AW35" s="49">
        <v>0.55277777777777781</v>
      </c>
      <c r="AX35" s="42" t="str">
        <f t="shared" si="64"/>
        <v/>
      </c>
      <c r="AY35" s="38">
        <f t="shared" si="65"/>
        <v>0</v>
      </c>
      <c r="AZ35" s="49">
        <v>0.55555555555555503</v>
      </c>
      <c r="BA35" s="61"/>
      <c r="BB35" s="55">
        <v>0.56118055555555557</v>
      </c>
      <c r="BC35" s="35">
        <f t="shared" si="66"/>
        <v>5.6250000000005462E-3</v>
      </c>
      <c r="BD35" s="35">
        <f t="shared" si="67"/>
        <v>6.2500000000054613E-4</v>
      </c>
      <c r="BE35" s="44" t="str">
        <f t="shared" si="68"/>
        <v>+</v>
      </c>
      <c r="BF35" s="45">
        <f t="shared" si="69"/>
        <v>54</v>
      </c>
      <c r="BG35" s="308">
        <f t="shared" si="70"/>
        <v>0.60069444444444386</v>
      </c>
      <c r="BH35" s="42" t="str">
        <f t="shared" si="71"/>
        <v/>
      </c>
      <c r="BI35" s="38">
        <f t="shared" si="72"/>
        <v>0</v>
      </c>
      <c r="BJ35" s="43">
        <v>0.60763888888888895</v>
      </c>
      <c r="BK35" s="47">
        <v>0.60763888888888895</v>
      </c>
      <c r="BL35" s="70">
        <v>36.799999999999997</v>
      </c>
      <c r="BM35" s="71">
        <f t="shared" si="73"/>
        <v>36.799999999999997</v>
      </c>
      <c r="BN35" s="72"/>
      <c r="BO35" s="117"/>
      <c r="BP35" s="121"/>
      <c r="BQ35" s="124"/>
      <c r="BR35" s="125"/>
      <c r="BS35" s="49"/>
      <c r="BT35" s="42" t="str">
        <f t="shared" si="74"/>
        <v/>
      </c>
      <c r="BU35" s="38">
        <f t="shared" si="75"/>
        <v>0</v>
      </c>
      <c r="BV35" s="49"/>
      <c r="BW35" s="61"/>
      <c r="BX35" s="55"/>
      <c r="BY35" s="35">
        <f t="shared" si="76"/>
        <v>0</v>
      </c>
      <c r="BZ35" s="35">
        <f t="shared" si="77"/>
        <v>2.4537037037037036E-3</v>
      </c>
      <c r="CA35" s="44" t="str">
        <f t="shared" si="78"/>
        <v>-</v>
      </c>
      <c r="CB35" s="45" t="s">
        <v>231</v>
      </c>
      <c r="CC35" s="85"/>
      <c r="CD35" s="86"/>
      <c r="CE35" s="87"/>
      <c r="CF35" s="88"/>
      <c r="CG35" s="85"/>
      <c r="CH35" s="86"/>
      <c r="CI35" s="87"/>
      <c r="CJ35" s="88"/>
      <c r="CK35" s="43"/>
      <c r="CL35" s="47"/>
      <c r="CM35" s="22"/>
      <c r="CN35" s="45" t="s">
        <v>231</v>
      </c>
      <c r="CO35" s="72"/>
      <c r="CP35" s="91"/>
      <c r="CQ35" s="95">
        <v>5.5555555555555601E-2</v>
      </c>
      <c r="CR35" s="42" t="str">
        <f t="shared" si="83"/>
        <v/>
      </c>
      <c r="CS35" s="38"/>
      <c r="CU35" s="39" t="s">
        <v>231</v>
      </c>
      <c r="CV35" s="46" t="s">
        <v>231</v>
      </c>
      <c r="CW35" s="40"/>
      <c r="CX35" s="63" t="s">
        <v>231</v>
      </c>
      <c r="CZ35" s="101" t="s">
        <v>190</v>
      </c>
      <c r="DA35" s="129" t="s">
        <v>176</v>
      </c>
      <c r="DB35" s="129">
        <v>129</v>
      </c>
      <c r="DC35" s="104"/>
      <c r="DD35" s="77"/>
      <c r="DE35" s="56"/>
      <c r="DF35" s="36"/>
      <c r="DI35" s="41">
        <f t="shared" si="85"/>
        <v>1.1200000000000001</v>
      </c>
      <c r="DJ35" s="17" t="s">
        <v>196</v>
      </c>
      <c r="DK35" s="153" t="e">
        <f>(U35+BM35+#REF!)*DI35+V35+BN35+CO35</f>
        <v>#REF!</v>
      </c>
      <c r="DL35" s="41" t="e">
        <f t="shared" si="87"/>
        <v>#REF!</v>
      </c>
      <c r="DM35" s="41">
        <f t="shared" si="88"/>
        <v>9999</v>
      </c>
      <c r="DP35" s="41">
        <f t="shared" si="1"/>
        <v>30</v>
      </c>
      <c r="DQ35" s="227">
        <f t="shared" si="2"/>
        <v>0</v>
      </c>
      <c r="DR35" s="227">
        <f t="shared" si="3"/>
        <v>0</v>
      </c>
      <c r="DS35" s="228">
        <f t="shared" si="4"/>
        <v>46.9</v>
      </c>
      <c r="DT35" s="227">
        <f t="shared" si="5"/>
        <v>0</v>
      </c>
      <c r="DU35" s="227">
        <f t="shared" si="6"/>
        <v>0</v>
      </c>
      <c r="DV35" s="227">
        <f t="shared" si="7"/>
        <v>635</v>
      </c>
      <c r="DW35" s="227">
        <f t="shared" si="8"/>
        <v>0</v>
      </c>
      <c r="DX35" s="227">
        <f t="shared" si="9"/>
        <v>240</v>
      </c>
      <c r="DY35" s="227">
        <f t="shared" si="10"/>
        <v>342</v>
      </c>
      <c r="DZ35" s="227">
        <f t="shared" si="11"/>
        <v>0</v>
      </c>
      <c r="EA35" s="227">
        <f t="shared" si="12"/>
        <v>54</v>
      </c>
      <c r="EB35" s="227">
        <f t="shared" si="13"/>
        <v>0</v>
      </c>
      <c r="EC35" s="228">
        <f t="shared" si="14"/>
        <v>36.799999999999997</v>
      </c>
      <c r="ED35" s="227">
        <f t="shared" si="15"/>
        <v>0</v>
      </c>
      <c r="EE35" s="227">
        <f t="shared" si="16"/>
        <v>0</v>
      </c>
      <c r="EF35" s="227" t="e">
        <f t="shared" si="17"/>
        <v>#VALUE!</v>
      </c>
      <c r="EG35" s="227">
        <f t="shared" si="18"/>
        <v>0</v>
      </c>
      <c r="EH35" s="228" t="e">
        <f>#REF!+CO35</f>
        <v>#REF!</v>
      </c>
      <c r="EI35" s="227">
        <f t="shared" si="20"/>
        <v>0</v>
      </c>
      <c r="EK35" s="41">
        <f t="shared" si="21"/>
        <v>30</v>
      </c>
      <c r="EL35" s="227">
        <f t="shared" si="22"/>
        <v>0</v>
      </c>
      <c r="EM35" s="227">
        <f t="shared" si="23"/>
        <v>0</v>
      </c>
      <c r="EN35" s="227">
        <f t="shared" si="24"/>
        <v>46.9</v>
      </c>
      <c r="EO35" s="227">
        <f t="shared" si="25"/>
        <v>46.9</v>
      </c>
      <c r="EP35" s="227">
        <f t="shared" si="26"/>
        <v>46.9</v>
      </c>
      <c r="EQ35" s="227">
        <f t="shared" si="27"/>
        <v>681.9</v>
      </c>
      <c r="ER35" s="227">
        <f t="shared" si="28"/>
        <v>681.9</v>
      </c>
      <c r="ES35" s="227">
        <f t="shared" si="29"/>
        <v>921.9</v>
      </c>
      <c r="ET35" s="227">
        <f t="shared" si="30"/>
        <v>1263.9000000000001</v>
      </c>
      <c r="EU35" s="227">
        <f t="shared" si="31"/>
        <v>1263.9000000000001</v>
      </c>
      <c r="EV35" s="227">
        <f t="shared" si="32"/>
        <v>1317.9</v>
      </c>
      <c r="EW35" s="227">
        <f t="shared" si="33"/>
        <v>1317.9</v>
      </c>
      <c r="EX35" s="227">
        <f t="shared" si="34"/>
        <v>1354.7</v>
      </c>
      <c r="EY35" s="227">
        <f t="shared" si="35"/>
        <v>1354.7</v>
      </c>
      <c r="EZ35" s="227">
        <f t="shared" si="36"/>
        <v>1354.7</v>
      </c>
      <c r="FA35" s="227" t="e">
        <f t="shared" si="37"/>
        <v>#VALUE!</v>
      </c>
      <c r="FB35" s="227" t="e">
        <f t="shared" si="38"/>
        <v>#VALUE!</v>
      </c>
      <c r="FC35" s="227" t="e">
        <f t="shared" si="39"/>
        <v>#VALUE!</v>
      </c>
      <c r="FD35" s="227" t="e">
        <f t="shared" si="40"/>
        <v>#VALUE!</v>
      </c>
    </row>
    <row r="36" spans="1:160" ht="13.5" thickBot="1" x14ac:dyDescent="0.25">
      <c r="A36" s="132"/>
      <c r="B36" s="34">
        <v>31</v>
      </c>
      <c r="C36" s="10">
        <v>31</v>
      </c>
      <c r="D36" s="37" t="s">
        <v>135</v>
      </c>
      <c r="E36" s="37" t="s">
        <v>136</v>
      </c>
      <c r="F36" s="37"/>
      <c r="G36" s="43">
        <v>0.313194444444444</v>
      </c>
      <c r="H36" s="47">
        <v>0.31319444444444444</v>
      </c>
      <c r="I36" s="58" t="str">
        <f t="shared" si="41"/>
        <v/>
      </c>
      <c r="J36" s="52">
        <f t="shared" si="42"/>
        <v>0</v>
      </c>
      <c r="K36" s="43">
        <v>0.39652777777777598</v>
      </c>
      <c r="L36" s="47">
        <v>0.39652777777776599</v>
      </c>
      <c r="M36" s="42" t="str">
        <f t="shared" si="89"/>
        <v/>
      </c>
      <c r="N36" s="38">
        <f t="shared" si="90"/>
        <v>0</v>
      </c>
      <c r="O36" s="73">
        <v>0.4381944444444445</v>
      </c>
      <c r="P36" s="42" t="str">
        <f t="shared" si="43"/>
        <v/>
      </c>
      <c r="Q36" s="38">
        <f t="shared" si="44"/>
        <v>0</v>
      </c>
      <c r="R36" s="43">
        <v>0.44444444444444442</v>
      </c>
      <c r="S36" s="47">
        <v>0.44444444444444442</v>
      </c>
      <c r="T36" s="70">
        <v>46.8</v>
      </c>
      <c r="U36" s="71">
        <f t="shared" si="45"/>
        <v>46.8</v>
      </c>
      <c r="V36" s="72"/>
      <c r="W36" s="115">
        <f t="shared" si="46"/>
        <v>0.45902777777777781</v>
      </c>
      <c r="X36" s="42" t="str">
        <f t="shared" si="47"/>
        <v/>
      </c>
      <c r="Y36" s="38">
        <f t="shared" si="48"/>
        <v>0</v>
      </c>
      <c r="Z36" s="49">
        <v>0.49374999999999997</v>
      </c>
      <c r="AA36" s="42" t="str">
        <f t="shared" si="49"/>
        <v/>
      </c>
      <c r="AB36" s="38">
        <f t="shared" si="50"/>
        <v>0</v>
      </c>
      <c r="AC36" s="53">
        <v>0.49583333333333335</v>
      </c>
      <c r="AD36" s="61"/>
      <c r="AE36" s="55">
        <v>0.49990740740740741</v>
      </c>
      <c r="AF36" s="35">
        <f t="shared" si="51"/>
        <v>4.0740740740740633E-3</v>
      </c>
      <c r="AG36" s="35">
        <f t="shared" si="52"/>
        <v>2.1990740740739654E-4</v>
      </c>
      <c r="AH36" s="44" t="str">
        <f t="shared" si="53"/>
        <v>+</v>
      </c>
      <c r="AI36" s="45">
        <f t="shared" si="54"/>
        <v>19</v>
      </c>
      <c r="AJ36" s="115">
        <f t="shared" si="55"/>
        <v>0.51666666666666672</v>
      </c>
      <c r="AK36" s="42" t="str">
        <f t="shared" si="56"/>
        <v/>
      </c>
      <c r="AL36" s="38">
        <f t="shared" si="57"/>
        <v>0</v>
      </c>
      <c r="AM36" s="73">
        <v>0.52500000000000002</v>
      </c>
      <c r="AN36" s="42" t="str">
        <f t="shared" si="58"/>
        <v>-</v>
      </c>
      <c r="AO36" s="38">
        <f t="shared" si="59"/>
        <v>180</v>
      </c>
      <c r="AP36" s="53">
        <v>0.52847222222222223</v>
      </c>
      <c r="AQ36" s="61"/>
      <c r="AR36" s="55">
        <v>0.53569444444444447</v>
      </c>
      <c r="AS36" s="35">
        <f t="shared" si="60"/>
        <v>7.222222222222241E-3</v>
      </c>
      <c r="AT36" s="35">
        <f t="shared" si="61"/>
        <v>4.6296296296298185E-4</v>
      </c>
      <c r="AU36" s="44" t="str">
        <f t="shared" si="62"/>
        <v>+</v>
      </c>
      <c r="AV36" s="45">
        <f t="shared" si="63"/>
        <v>40</v>
      </c>
      <c r="AW36" s="49">
        <v>0.55277777777777781</v>
      </c>
      <c r="AX36" s="42" t="str">
        <f t="shared" si="64"/>
        <v>-</v>
      </c>
      <c r="AY36" s="38">
        <f t="shared" si="65"/>
        <v>300</v>
      </c>
      <c r="AZ36" s="49">
        <v>0.55486111111111103</v>
      </c>
      <c r="BA36" s="61"/>
      <c r="BB36" s="55">
        <v>0.56019675925925927</v>
      </c>
      <c r="BC36" s="35">
        <f t="shared" si="66"/>
        <v>5.3356481481482421E-3</v>
      </c>
      <c r="BD36" s="35">
        <f t="shared" si="67"/>
        <v>3.3564814814824196E-4</v>
      </c>
      <c r="BE36" s="44" t="str">
        <f t="shared" si="68"/>
        <v>+</v>
      </c>
      <c r="BF36" s="45">
        <f t="shared" si="69"/>
        <v>29</v>
      </c>
      <c r="BG36" s="308">
        <f t="shared" si="70"/>
        <v>0.59999999999999987</v>
      </c>
      <c r="BH36" s="42" t="str">
        <f t="shared" si="71"/>
        <v/>
      </c>
      <c r="BI36" s="38">
        <f t="shared" si="72"/>
        <v>0</v>
      </c>
      <c r="BJ36" s="43">
        <v>0.60416666666666663</v>
      </c>
      <c r="BK36" s="47">
        <v>0.60486111111111118</v>
      </c>
      <c r="BL36" s="70">
        <v>28.8</v>
      </c>
      <c r="BM36" s="71">
        <f t="shared" si="73"/>
        <v>28.8</v>
      </c>
      <c r="BN36" s="72">
        <v>30</v>
      </c>
      <c r="BO36" s="117" t="s">
        <v>226</v>
      </c>
      <c r="BP36" s="121"/>
      <c r="BQ36" s="124" t="s">
        <v>225</v>
      </c>
      <c r="BR36" s="125"/>
      <c r="BS36" s="49">
        <v>0.67847222222222225</v>
      </c>
      <c r="BT36" s="42" t="str">
        <f t="shared" si="74"/>
        <v>+</v>
      </c>
      <c r="BU36" s="38">
        <f t="shared" si="75"/>
        <v>120</v>
      </c>
      <c r="BV36" s="49">
        <v>0.68125000000000002</v>
      </c>
      <c r="BW36" s="61"/>
      <c r="BX36" s="55">
        <v>0.68427083333333327</v>
      </c>
      <c r="BY36" s="35">
        <f t="shared" si="76"/>
        <v>3.0208333333332504E-3</v>
      </c>
      <c r="BZ36" s="35">
        <f t="shared" si="77"/>
        <v>5.6712962962954683E-4</v>
      </c>
      <c r="CA36" s="44" t="str">
        <f t="shared" si="78"/>
        <v>+</v>
      </c>
      <c r="CB36" s="45">
        <f t="shared" si="79"/>
        <v>49</v>
      </c>
      <c r="CC36" s="85">
        <v>0.68541666666666667</v>
      </c>
      <c r="CD36" s="86"/>
      <c r="CE36" s="87">
        <f t="shared" si="94"/>
        <v>0</v>
      </c>
      <c r="CF36" s="88"/>
      <c r="CG36" s="85">
        <v>0.69374999999999998</v>
      </c>
      <c r="CH36" s="86"/>
      <c r="CI36" s="87">
        <f t="shared" si="81"/>
        <v>0</v>
      </c>
      <c r="CJ36" s="88"/>
      <c r="CK36" s="43">
        <v>0.73611111111111116</v>
      </c>
      <c r="CL36" s="47">
        <v>0.73611111111111116</v>
      </c>
      <c r="CM36" s="70">
        <v>49.8</v>
      </c>
      <c r="CN36" s="71">
        <f t="shared" si="82"/>
        <v>49.8</v>
      </c>
      <c r="CO36" s="72"/>
      <c r="CP36" s="91">
        <v>0.74097222222222225</v>
      </c>
      <c r="CQ36" s="95">
        <v>5.5555555555555601E-2</v>
      </c>
      <c r="CR36" s="42" t="str">
        <f t="shared" si="83"/>
        <v/>
      </c>
      <c r="CS36" s="38">
        <f t="shared" si="84"/>
        <v>0</v>
      </c>
      <c r="CU36" s="39">
        <f t="shared" si="91"/>
        <v>292.40000000000003</v>
      </c>
      <c r="CV36" s="46">
        <f t="shared" si="92"/>
        <v>600</v>
      </c>
      <c r="CW36" s="40"/>
      <c r="CX36" s="63">
        <f t="shared" si="93"/>
        <v>892.40000000000009</v>
      </c>
      <c r="CZ36" s="101" t="s">
        <v>190</v>
      </c>
      <c r="DA36" s="129" t="s">
        <v>177</v>
      </c>
      <c r="DB36" s="129">
        <v>98</v>
      </c>
      <c r="DC36" s="104" t="s">
        <v>180</v>
      </c>
      <c r="DD36" s="77"/>
      <c r="DE36" s="56"/>
      <c r="DF36" s="36"/>
      <c r="DI36" s="41">
        <f t="shared" si="85"/>
        <v>1.06</v>
      </c>
      <c r="DJ36" s="17" t="s">
        <v>196</v>
      </c>
      <c r="DK36" s="153">
        <f t="shared" si="86"/>
        <v>162.92400000000001</v>
      </c>
      <c r="DL36" s="41">
        <f t="shared" si="87"/>
        <v>162.92400000000001</v>
      </c>
      <c r="DM36" s="41">
        <f t="shared" si="88"/>
        <v>9999</v>
      </c>
      <c r="DP36" s="41">
        <f t="shared" si="1"/>
        <v>31</v>
      </c>
      <c r="DQ36" s="227">
        <f t="shared" si="2"/>
        <v>0</v>
      </c>
      <c r="DR36" s="227">
        <f t="shared" si="3"/>
        <v>0</v>
      </c>
      <c r="DS36" s="228">
        <f t="shared" si="4"/>
        <v>46.8</v>
      </c>
      <c r="DT36" s="227">
        <f t="shared" si="5"/>
        <v>0</v>
      </c>
      <c r="DU36" s="227">
        <f t="shared" si="6"/>
        <v>0</v>
      </c>
      <c r="DV36" s="227">
        <f t="shared" si="7"/>
        <v>19</v>
      </c>
      <c r="DW36" s="227">
        <f t="shared" si="8"/>
        <v>0</v>
      </c>
      <c r="DX36" s="227">
        <f t="shared" si="9"/>
        <v>180</v>
      </c>
      <c r="DY36" s="227">
        <f t="shared" si="10"/>
        <v>40</v>
      </c>
      <c r="DZ36" s="227">
        <f t="shared" si="11"/>
        <v>300</v>
      </c>
      <c r="EA36" s="227">
        <f t="shared" si="12"/>
        <v>29</v>
      </c>
      <c r="EB36" s="227">
        <f t="shared" si="13"/>
        <v>0</v>
      </c>
      <c r="EC36" s="228">
        <f t="shared" si="14"/>
        <v>58.8</v>
      </c>
      <c r="ED36" s="227">
        <f t="shared" si="15"/>
        <v>0</v>
      </c>
      <c r="EE36" s="227">
        <f t="shared" si="16"/>
        <v>120</v>
      </c>
      <c r="EF36" s="227">
        <f t="shared" si="17"/>
        <v>49</v>
      </c>
      <c r="EG36" s="227">
        <f t="shared" si="18"/>
        <v>0</v>
      </c>
      <c r="EH36" s="228">
        <f t="shared" si="19"/>
        <v>49.8</v>
      </c>
      <c r="EI36" s="227">
        <f t="shared" si="20"/>
        <v>0</v>
      </c>
      <c r="EK36" s="41">
        <f t="shared" si="21"/>
        <v>31</v>
      </c>
      <c r="EL36" s="227">
        <f t="shared" si="22"/>
        <v>0</v>
      </c>
      <c r="EM36" s="227">
        <f t="shared" si="23"/>
        <v>0</v>
      </c>
      <c r="EN36" s="227">
        <f t="shared" si="24"/>
        <v>46.8</v>
      </c>
      <c r="EO36" s="227">
        <f t="shared" si="25"/>
        <v>46.8</v>
      </c>
      <c r="EP36" s="227">
        <f t="shared" si="26"/>
        <v>46.8</v>
      </c>
      <c r="EQ36" s="227">
        <f t="shared" si="27"/>
        <v>65.8</v>
      </c>
      <c r="ER36" s="227">
        <f t="shared" si="28"/>
        <v>65.8</v>
      </c>
      <c r="ES36" s="227">
        <f t="shared" si="29"/>
        <v>245.8</v>
      </c>
      <c r="ET36" s="227">
        <f t="shared" si="30"/>
        <v>285.8</v>
      </c>
      <c r="EU36" s="227">
        <f t="shared" si="31"/>
        <v>585.79999999999995</v>
      </c>
      <c r="EV36" s="227">
        <f t="shared" si="32"/>
        <v>614.79999999999995</v>
      </c>
      <c r="EW36" s="227">
        <f t="shared" si="33"/>
        <v>614.79999999999995</v>
      </c>
      <c r="EX36" s="227">
        <f t="shared" si="34"/>
        <v>673.59999999999991</v>
      </c>
      <c r="EY36" s="227">
        <f t="shared" si="35"/>
        <v>673.59999999999991</v>
      </c>
      <c r="EZ36" s="227">
        <f t="shared" si="36"/>
        <v>793.59999999999991</v>
      </c>
      <c r="FA36" s="227">
        <f t="shared" si="37"/>
        <v>842.59999999999991</v>
      </c>
      <c r="FB36" s="227">
        <f t="shared" si="38"/>
        <v>842.59999999999991</v>
      </c>
      <c r="FC36" s="227">
        <f t="shared" si="39"/>
        <v>892.39999999999986</v>
      </c>
      <c r="FD36" s="227">
        <f t="shared" si="40"/>
        <v>892.39999999999986</v>
      </c>
    </row>
    <row r="37" spans="1:160" ht="13.5" thickBot="1" x14ac:dyDescent="0.25">
      <c r="A37" s="132"/>
      <c r="B37" s="34">
        <v>32</v>
      </c>
      <c r="C37" s="10">
        <v>32</v>
      </c>
      <c r="D37" s="37" t="s">
        <v>53</v>
      </c>
      <c r="E37" s="37" t="s">
        <v>137</v>
      </c>
      <c r="F37" s="37"/>
      <c r="G37" s="43">
        <v>0.31388888888888899</v>
      </c>
      <c r="H37" s="47">
        <v>0.31388888888888888</v>
      </c>
      <c r="I37" s="58" t="str">
        <f t="shared" si="41"/>
        <v/>
      </c>
      <c r="J37" s="52">
        <f t="shared" si="42"/>
        <v>0</v>
      </c>
      <c r="K37" s="43">
        <v>0.39722222222221998</v>
      </c>
      <c r="L37" s="47">
        <v>0.39722222222220999</v>
      </c>
      <c r="M37" s="42" t="str">
        <f t="shared" si="89"/>
        <v/>
      </c>
      <c r="N37" s="38">
        <f t="shared" si="90"/>
        <v>0</v>
      </c>
      <c r="O37" s="73">
        <v>0.43888888888888888</v>
      </c>
      <c r="P37" s="42" t="str">
        <f t="shared" si="43"/>
        <v/>
      </c>
      <c r="Q37" s="38">
        <f t="shared" si="44"/>
        <v>0</v>
      </c>
      <c r="R37" s="43">
        <v>0.44027777777777777</v>
      </c>
      <c r="S37" s="47">
        <v>0.44513888888888892</v>
      </c>
      <c r="T37" s="70">
        <v>41.4</v>
      </c>
      <c r="U37" s="71">
        <f t="shared" si="45"/>
        <v>41.4</v>
      </c>
      <c r="V37" s="72">
        <v>30</v>
      </c>
      <c r="W37" s="115">
        <f t="shared" si="46"/>
        <v>0.4597222222222222</v>
      </c>
      <c r="X37" s="42" t="str">
        <f t="shared" si="47"/>
        <v/>
      </c>
      <c r="Y37" s="38">
        <f t="shared" si="48"/>
        <v>0</v>
      </c>
      <c r="Z37" s="49">
        <v>0.49444444444444446</v>
      </c>
      <c r="AA37" s="42" t="str">
        <f t="shared" si="49"/>
        <v/>
      </c>
      <c r="AB37" s="38">
        <f t="shared" si="50"/>
        <v>0</v>
      </c>
      <c r="AC37" s="53">
        <v>0.49652777777777773</v>
      </c>
      <c r="AD37" s="61"/>
      <c r="AE37" s="55">
        <v>0.50043981481481481</v>
      </c>
      <c r="AF37" s="35">
        <f t="shared" si="51"/>
        <v>3.9120370370370749E-3</v>
      </c>
      <c r="AG37" s="35">
        <f t="shared" si="52"/>
        <v>5.7870370370408184E-5</v>
      </c>
      <c r="AH37" s="44" t="str">
        <f t="shared" si="53"/>
        <v>+</v>
      </c>
      <c r="AI37" s="45">
        <f t="shared" si="54"/>
        <v>5</v>
      </c>
      <c r="AJ37" s="115">
        <f t="shared" si="55"/>
        <v>0.51736111111111105</v>
      </c>
      <c r="AK37" s="42" t="str">
        <f t="shared" si="56"/>
        <v/>
      </c>
      <c r="AL37" s="38">
        <f t="shared" si="57"/>
        <v>0</v>
      </c>
      <c r="AM37" s="73">
        <v>0.52777777777777779</v>
      </c>
      <c r="AN37" s="42" t="str">
        <f t="shared" si="58"/>
        <v/>
      </c>
      <c r="AO37" s="38">
        <f t="shared" si="59"/>
        <v>0</v>
      </c>
      <c r="AP37" s="53">
        <v>0.52986111111111112</v>
      </c>
      <c r="AQ37" s="61"/>
      <c r="AR37" s="55">
        <v>0.5366319444444444</v>
      </c>
      <c r="AS37" s="35">
        <f t="shared" si="60"/>
        <v>6.7708333333332815E-3</v>
      </c>
      <c r="AT37" s="35">
        <f t="shared" si="61"/>
        <v>1.1574074074022396E-5</v>
      </c>
      <c r="AU37" s="44" t="str">
        <f t="shared" si="62"/>
        <v>+</v>
      </c>
      <c r="AV37" s="45">
        <f t="shared" si="63"/>
        <v>1</v>
      </c>
      <c r="AW37" s="49">
        <v>0.55763888888888891</v>
      </c>
      <c r="AX37" s="42" t="str">
        <f t="shared" si="64"/>
        <v/>
      </c>
      <c r="AY37" s="38">
        <f t="shared" si="65"/>
        <v>0</v>
      </c>
      <c r="AZ37" s="49">
        <v>0.56111111111111101</v>
      </c>
      <c r="BA37" s="61"/>
      <c r="BB37" s="55">
        <v>0.56638888888888894</v>
      </c>
      <c r="BC37" s="35">
        <f t="shared" si="66"/>
        <v>5.2777777777779367E-3</v>
      </c>
      <c r="BD37" s="35">
        <f t="shared" si="67"/>
        <v>2.7777777777793656E-4</v>
      </c>
      <c r="BE37" s="44" t="str">
        <f t="shared" si="68"/>
        <v>+</v>
      </c>
      <c r="BF37" s="45">
        <f t="shared" si="69"/>
        <v>24</v>
      </c>
      <c r="BG37" s="308">
        <f t="shared" si="70"/>
        <v>0.60624999999999984</v>
      </c>
      <c r="BH37" s="42" t="str">
        <f t="shared" si="71"/>
        <v/>
      </c>
      <c r="BI37" s="38">
        <f t="shared" si="72"/>
        <v>0</v>
      </c>
      <c r="BJ37" s="43">
        <v>0.60625000000000007</v>
      </c>
      <c r="BK37" s="47">
        <v>0.61527777777777781</v>
      </c>
      <c r="BL37" s="70">
        <v>52.5</v>
      </c>
      <c r="BM37" s="71">
        <f t="shared" si="73"/>
        <v>52.5</v>
      </c>
      <c r="BN37" s="72"/>
      <c r="BO37" s="117" t="s">
        <v>226</v>
      </c>
      <c r="BP37" s="121"/>
      <c r="BQ37" s="124" t="s">
        <v>225</v>
      </c>
      <c r="BR37" s="125"/>
      <c r="BS37" s="49">
        <v>0.68611111111111101</v>
      </c>
      <c r="BT37" s="42" t="str">
        <f t="shared" si="74"/>
        <v/>
      </c>
      <c r="BU37" s="38">
        <f t="shared" si="75"/>
        <v>0</v>
      </c>
      <c r="BV37" s="49">
        <v>0.688194444444444</v>
      </c>
      <c r="BW37" s="61"/>
      <c r="BX37" s="55">
        <v>0.68949074074074079</v>
      </c>
      <c r="BY37" s="35">
        <f t="shared" si="76"/>
        <v>1.296296296296795E-3</v>
      </c>
      <c r="BZ37" s="35">
        <f t="shared" si="77"/>
        <v>1.1574074074069086E-3</v>
      </c>
      <c r="CA37" s="44" t="str">
        <f t="shared" si="78"/>
        <v>-</v>
      </c>
      <c r="CB37" s="45">
        <f t="shared" si="79"/>
        <v>100</v>
      </c>
      <c r="CC37" s="85">
        <v>0.69166666666666676</v>
      </c>
      <c r="CD37" s="86"/>
      <c r="CE37" s="87">
        <f t="shared" si="94"/>
        <v>60</v>
      </c>
      <c r="CF37" s="88"/>
      <c r="CG37" s="85">
        <v>0.7006944444444444</v>
      </c>
      <c r="CH37" s="86"/>
      <c r="CI37" s="87">
        <f t="shared" si="81"/>
        <v>0</v>
      </c>
      <c r="CJ37" s="88"/>
      <c r="CK37" s="43">
        <v>0.74305555555555547</v>
      </c>
      <c r="CL37" s="47">
        <v>0.74305555555555547</v>
      </c>
      <c r="CM37" s="70">
        <v>52.7</v>
      </c>
      <c r="CN37" s="71">
        <f t="shared" si="82"/>
        <v>52.7</v>
      </c>
      <c r="CO37" s="72"/>
      <c r="CP37" s="91">
        <v>0.74513888888888891</v>
      </c>
      <c r="CQ37" s="95">
        <v>5.5555555555555601E-2</v>
      </c>
      <c r="CR37" s="42" t="str">
        <f t="shared" si="83"/>
        <v/>
      </c>
      <c r="CS37" s="38">
        <f t="shared" si="84"/>
        <v>0</v>
      </c>
      <c r="CU37" s="39">
        <f t="shared" si="91"/>
        <v>306.59999999999997</v>
      </c>
      <c r="CV37" s="46">
        <f t="shared" si="92"/>
        <v>60</v>
      </c>
      <c r="CW37" s="40"/>
      <c r="CX37" s="63">
        <f t="shared" si="93"/>
        <v>366.59999999999997</v>
      </c>
      <c r="CZ37" s="101" t="s">
        <v>191</v>
      </c>
      <c r="DA37" s="129" t="s">
        <v>177</v>
      </c>
      <c r="DB37" s="129">
        <v>140</v>
      </c>
      <c r="DC37" s="104" t="s">
        <v>187</v>
      </c>
      <c r="DD37" s="77"/>
      <c r="DE37" s="56"/>
      <c r="DF37" s="36"/>
      <c r="DI37" s="41">
        <f t="shared" si="85"/>
        <v>1.0900000000000001</v>
      </c>
      <c r="DJ37" s="17" t="s">
        <v>196</v>
      </c>
      <c r="DK37" s="153">
        <f t="shared" si="86"/>
        <v>189.79400000000004</v>
      </c>
      <c r="DL37" s="41">
        <f t="shared" si="87"/>
        <v>189.79400000000004</v>
      </c>
      <c r="DM37" s="41">
        <f t="shared" si="88"/>
        <v>9999</v>
      </c>
      <c r="DP37" s="41">
        <f t="shared" si="1"/>
        <v>32</v>
      </c>
      <c r="DQ37" s="227">
        <f t="shared" si="2"/>
        <v>0</v>
      </c>
      <c r="DR37" s="227">
        <f t="shared" si="3"/>
        <v>0</v>
      </c>
      <c r="DS37" s="228">
        <f t="shared" si="4"/>
        <v>71.400000000000006</v>
      </c>
      <c r="DT37" s="227">
        <f t="shared" si="5"/>
        <v>0</v>
      </c>
      <c r="DU37" s="227">
        <f t="shared" si="6"/>
        <v>0</v>
      </c>
      <c r="DV37" s="227">
        <f t="shared" si="7"/>
        <v>5</v>
      </c>
      <c r="DW37" s="227">
        <f t="shared" si="8"/>
        <v>0</v>
      </c>
      <c r="DX37" s="227">
        <f t="shared" si="9"/>
        <v>0</v>
      </c>
      <c r="DY37" s="227">
        <f t="shared" si="10"/>
        <v>1</v>
      </c>
      <c r="DZ37" s="227">
        <f t="shared" si="11"/>
        <v>0</v>
      </c>
      <c r="EA37" s="227">
        <f t="shared" si="12"/>
        <v>24</v>
      </c>
      <c r="EB37" s="227">
        <f t="shared" si="13"/>
        <v>0</v>
      </c>
      <c r="EC37" s="228">
        <f t="shared" si="14"/>
        <v>52.5</v>
      </c>
      <c r="ED37" s="227">
        <f t="shared" si="15"/>
        <v>0</v>
      </c>
      <c r="EE37" s="227">
        <f t="shared" si="16"/>
        <v>0</v>
      </c>
      <c r="EF37" s="227">
        <f t="shared" si="17"/>
        <v>100</v>
      </c>
      <c r="EG37" s="227">
        <f t="shared" si="18"/>
        <v>60</v>
      </c>
      <c r="EH37" s="228">
        <f t="shared" si="19"/>
        <v>52.7</v>
      </c>
      <c r="EI37" s="227">
        <f t="shared" si="20"/>
        <v>0</v>
      </c>
      <c r="EK37" s="41">
        <f t="shared" si="21"/>
        <v>32</v>
      </c>
      <c r="EL37" s="227">
        <f t="shared" si="22"/>
        <v>0</v>
      </c>
      <c r="EM37" s="227">
        <f t="shared" si="23"/>
        <v>0</v>
      </c>
      <c r="EN37" s="227">
        <f t="shared" si="24"/>
        <v>71.400000000000006</v>
      </c>
      <c r="EO37" s="227">
        <f t="shared" si="25"/>
        <v>71.400000000000006</v>
      </c>
      <c r="EP37" s="227">
        <f t="shared" si="26"/>
        <v>71.400000000000006</v>
      </c>
      <c r="EQ37" s="227">
        <f t="shared" si="27"/>
        <v>76.400000000000006</v>
      </c>
      <c r="ER37" s="227">
        <f t="shared" si="28"/>
        <v>76.400000000000006</v>
      </c>
      <c r="ES37" s="227">
        <f t="shared" si="29"/>
        <v>76.400000000000006</v>
      </c>
      <c r="ET37" s="227">
        <f t="shared" si="30"/>
        <v>77.400000000000006</v>
      </c>
      <c r="EU37" s="227">
        <f t="shared" si="31"/>
        <v>77.400000000000006</v>
      </c>
      <c r="EV37" s="227">
        <f t="shared" si="32"/>
        <v>101.4</v>
      </c>
      <c r="EW37" s="227">
        <f t="shared" si="33"/>
        <v>101.4</v>
      </c>
      <c r="EX37" s="227">
        <f t="shared" si="34"/>
        <v>153.9</v>
      </c>
      <c r="EY37" s="227">
        <f t="shared" si="35"/>
        <v>153.9</v>
      </c>
      <c r="EZ37" s="227">
        <f t="shared" si="36"/>
        <v>153.9</v>
      </c>
      <c r="FA37" s="227">
        <f t="shared" si="37"/>
        <v>253.9</v>
      </c>
      <c r="FB37" s="227">
        <f t="shared" si="38"/>
        <v>313.89999999999998</v>
      </c>
      <c r="FC37" s="227">
        <f t="shared" si="39"/>
        <v>366.59999999999997</v>
      </c>
      <c r="FD37" s="227">
        <f t="shared" si="40"/>
        <v>366.59999999999997</v>
      </c>
    </row>
    <row r="38" spans="1:160" ht="13.5" thickBot="1" x14ac:dyDescent="0.25">
      <c r="A38" s="132"/>
      <c r="B38" s="34">
        <v>33</v>
      </c>
      <c r="C38" s="10">
        <v>33</v>
      </c>
      <c r="D38" s="37" t="s">
        <v>36</v>
      </c>
      <c r="E38" s="37" t="s">
        <v>37</v>
      </c>
      <c r="F38" s="37"/>
      <c r="G38" s="43">
        <v>0.31458333333333299</v>
      </c>
      <c r="H38" s="47">
        <v>0.31458333333333333</v>
      </c>
      <c r="I38" s="58" t="str">
        <f t="shared" si="41"/>
        <v/>
      </c>
      <c r="J38" s="52">
        <f t="shared" si="42"/>
        <v>0</v>
      </c>
      <c r="K38" s="43">
        <v>0.39791666666666498</v>
      </c>
      <c r="L38" s="47">
        <v>0.39791666666665398</v>
      </c>
      <c r="M38" s="42" t="str">
        <f t="shared" si="89"/>
        <v/>
      </c>
      <c r="N38" s="38">
        <f t="shared" si="90"/>
        <v>0</v>
      </c>
      <c r="O38" s="73">
        <v>0.43958333333333338</v>
      </c>
      <c r="P38" s="42" t="str">
        <f t="shared" si="43"/>
        <v/>
      </c>
      <c r="Q38" s="38">
        <f t="shared" si="44"/>
        <v>0</v>
      </c>
      <c r="R38" s="43">
        <v>0.4458333333333333</v>
      </c>
      <c r="S38" s="47">
        <v>0.4458333333333333</v>
      </c>
      <c r="T38" s="70">
        <v>44.7</v>
      </c>
      <c r="U38" s="71">
        <f t="shared" si="45"/>
        <v>44.7</v>
      </c>
      <c r="V38" s="72"/>
      <c r="W38" s="115">
        <f t="shared" si="46"/>
        <v>0.4604166666666667</v>
      </c>
      <c r="X38" s="42" t="str">
        <f t="shared" si="47"/>
        <v/>
      </c>
      <c r="Y38" s="38">
        <f t="shared" si="48"/>
        <v>0</v>
      </c>
      <c r="Z38" s="49">
        <v>0.49513888888888885</v>
      </c>
      <c r="AA38" s="42" t="str">
        <f t="shared" si="49"/>
        <v/>
      </c>
      <c r="AB38" s="38">
        <f t="shared" si="50"/>
        <v>0</v>
      </c>
      <c r="AC38" s="53">
        <v>0.49722222222222223</v>
      </c>
      <c r="AD38" s="61"/>
      <c r="AE38" s="55">
        <v>0.50094907407407407</v>
      </c>
      <c r="AF38" s="35">
        <f t="shared" si="51"/>
        <v>3.7268518518518423E-3</v>
      </c>
      <c r="AG38" s="35">
        <f t="shared" si="52"/>
        <v>1.2731481481482445E-4</v>
      </c>
      <c r="AH38" s="44" t="str">
        <f t="shared" si="53"/>
        <v>-</v>
      </c>
      <c r="AI38" s="45">
        <f t="shared" si="54"/>
        <v>11</v>
      </c>
      <c r="AJ38" s="115">
        <f t="shared" si="55"/>
        <v>0.5180555555555556</v>
      </c>
      <c r="AK38" s="42" t="str">
        <f t="shared" si="56"/>
        <v/>
      </c>
      <c r="AL38" s="38">
        <f t="shared" si="57"/>
        <v>0</v>
      </c>
      <c r="AM38" s="73">
        <v>0.52847222222222223</v>
      </c>
      <c r="AN38" s="42" t="str">
        <f t="shared" si="58"/>
        <v/>
      </c>
      <c r="AO38" s="38">
        <f t="shared" si="59"/>
        <v>0</v>
      </c>
      <c r="AP38" s="53">
        <v>0.53055555555555556</v>
      </c>
      <c r="AQ38" s="61"/>
      <c r="AR38" s="55">
        <v>0.53733796296296299</v>
      </c>
      <c r="AS38" s="35">
        <f t="shared" si="60"/>
        <v>6.7824074074074314E-3</v>
      </c>
      <c r="AT38" s="35">
        <f t="shared" si="61"/>
        <v>2.3148148148172294E-5</v>
      </c>
      <c r="AU38" s="44" t="str">
        <f t="shared" si="62"/>
        <v>+</v>
      </c>
      <c r="AV38" s="45">
        <f t="shared" si="63"/>
        <v>2</v>
      </c>
      <c r="AW38" s="49">
        <v>0.55833333333333335</v>
      </c>
      <c r="AX38" s="42" t="str">
        <f t="shared" si="64"/>
        <v/>
      </c>
      <c r="AY38" s="38">
        <f t="shared" si="65"/>
        <v>0</v>
      </c>
      <c r="AZ38" s="49">
        <v>0.561805555555555</v>
      </c>
      <c r="BA38" s="61"/>
      <c r="BB38" s="55">
        <v>0.5665972222222222</v>
      </c>
      <c r="BC38" s="35">
        <f t="shared" si="66"/>
        <v>4.7916666666671937E-3</v>
      </c>
      <c r="BD38" s="35">
        <f t="shared" si="67"/>
        <v>2.0833333333280645E-4</v>
      </c>
      <c r="BE38" s="44" t="str">
        <f t="shared" si="68"/>
        <v>-</v>
      </c>
      <c r="BF38" s="45">
        <f t="shared" si="69"/>
        <v>18</v>
      </c>
      <c r="BG38" s="308">
        <f t="shared" si="70"/>
        <v>0.60694444444444384</v>
      </c>
      <c r="BH38" s="42" t="str">
        <f t="shared" si="71"/>
        <v/>
      </c>
      <c r="BI38" s="38">
        <f t="shared" si="72"/>
        <v>0</v>
      </c>
      <c r="BJ38" s="43">
        <v>0.6069444444444444</v>
      </c>
      <c r="BK38" s="47">
        <v>0.6166666666666667</v>
      </c>
      <c r="BL38" s="70">
        <v>27.9</v>
      </c>
      <c r="BM38" s="71">
        <f t="shared" si="73"/>
        <v>27.9</v>
      </c>
      <c r="BN38" s="72"/>
      <c r="BO38" s="117" t="s">
        <v>226</v>
      </c>
      <c r="BP38" s="121"/>
      <c r="BQ38" s="124" t="s">
        <v>225</v>
      </c>
      <c r="BR38" s="125"/>
      <c r="BS38" s="49">
        <v>0.6958333333333333</v>
      </c>
      <c r="BT38" s="42" t="str">
        <f t="shared" si="74"/>
        <v>+</v>
      </c>
      <c r="BU38" s="38">
        <f t="shared" si="75"/>
        <v>240</v>
      </c>
      <c r="BV38" s="49">
        <v>0.69791666666666696</v>
      </c>
      <c r="BW38" s="61"/>
      <c r="BX38" s="55">
        <v>0.70072916666666663</v>
      </c>
      <c r="BY38" s="35">
        <f t="shared" si="76"/>
        <v>2.8124999999996625E-3</v>
      </c>
      <c r="BZ38" s="35">
        <f t="shared" si="77"/>
        <v>3.5879629629595889E-4</v>
      </c>
      <c r="CA38" s="44" t="str">
        <f t="shared" si="78"/>
        <v>+</v>
      </c>
      <c r="CB38" s="45">
        <f t="shared" si="79"/>
        <v>31</v>
      </c>
      <c r="CC38" s="85">
        <v>0.70208333333333339</v>
      </c>
      <c r="CD38" s="86"/>
      <c r="CE38" s="87">
        <f t="shared" si="94"/>
        <v>0</v>
      </c>
      <c r="CF38" s="88"/>
      <c r="CG38" s="85">
        <v>0.7104166666666667</v>
      </c>
      <c r="CH38" s="86"/>
      <c r="CI38" s="87">
        <f t="shared" si="81"/>
        <v>0</v>
      </c>
      <c r="CJ38" s="88"/>
      <c r="CK38" s="43">
        <v>0.7583333333333333</v>
      </c>
      <c r="CL38" s="47">
        <v>0.7583333333333333</v>
      </c>
      <c r="CM38" s="70">
        <v>48.6</v>
      </c>
      <c r="CN38" s="71">
        <f t="shared" si="82"/>
        <v>48.6</v>
      </c>
      <c r="CO38" s="72"/>
      <c r="CP38" s="91">
        <v>0.7597222222222223</v>
      </c>
      <c r="CQ38" s="95">
        <v>5.5555555555555601E-2</v>
      </c>
      <c r="CR38" s="42" t="str">
        <f t="shared" si="83"/>
        <v/>
      </c>
      <c r="CS38" s="38">
        <f t="shared" si="84"/>
        <v>0</v>
      </c>
      <c r="CU38" s="39">
        <f t="shared" si="91"/>
        <v>183.2</v>
      </c>
      <c r="CV38" s="46">
        <f t="shared" si="92"/>
        <v>240</v>
      </c>
      <c r="CW38" s="40"/>
      <c r="CX38" s="63">
        <f t="shared" si="93"/>
        <v>423.2</v>
      </c>
      <c r="CZ38" s="101" t="s">
        <v>190</v>
      </c>
      <c r="DA38" s="129" t="s">
        <v>177</v>
      </c>
      <c r="DB38" s="129">
        <v>68</v>
      </c>
      <c r="DC38" s="104" t="s">
        <v>185</v>
      </c>
      <c r="DD38" s="77"/>
      <c r="DE38" s="56"/>
      <c r="DF38" s="36"/>
      <c r="DI38" s="41">
        <f t="shared" si="85"/>
        <v>1.06</v>
      </c>
      <c r="DJ38" s="17" t="s">
        <v>196</v>
      </c>
      <c r="DK38" s="153">
        <f t="shared" si="86"/>
        <v>128.47200000000001</v>
      </c>
      <c r="DL38" s="41">
        <f t="shared" si="87"/>
        <v>128.47200000000001</v>
      </c>
      <c r="DM38" s="41">
        <f t="shared" si="88"/>
        <v>9999</v>
      </c>
      <c r="DP38" s="41">
        <f t="shared" si="1"/>
        <v>33</v>
      </c>
      <c r="DQ38" s="227">
        <f t="shared" si="2"/>
        <v>0</v>
      </c>
      <c r="DR38" s="227">
        <f t="shared" si="3"/>
        <v>0</v>
      </c>
      <c r="DS38" s="228">
        <f t="shared" si="4"/>
        <v>44.7</v>
      </c>
      <c r="DT38" s="227">
        <f t="shared" si="5"/>
        <v>0</v>
      </c>
      <c r="DU38" s="227">
        <f t="shared" si="6"/>
        <v>0</v>
      </c>
      <c r="DV38" s="227">
        <f t="shared" si="7"/>
        <v>11</v>
      </c>
      <c r="DW38" s="227">
        <f t="shared" si="8"/>
        <v>0</v>
      </c>
      <c r="DX38" s="227">
        <f t="shared" si="9"/>
        <v>0</v>
      </c>
      <c r="DY38" s="227">
        <f t="shared" si="10"/>
        <v>2</v>
      </c>
      <c r="DZ38" s="227">
        <f t="shared" si="11"/>
        <v>0</v>
      </c>
      <c r="EA38" s="227">
        <f t="shared" si="12"/>
        <v>18</v>
      </c>
      <c r="EB38" s="227">
        <f t="shared" si="13"/>
        <v>0</v>
      </c>
      <c r="EC38" s="228">
        <f t="shared" si="14"/>
        <v>27.9</v>
      </c>
      <c r="ED38" s="227">
        <f t="shared" si="15"/>
        <v>0</v>
      </c>
      <c r="EE38" s="227">
        <f t="shared" si="16"/>
        <v>240</v>
      </c>
      <c r="EF38" s="227">
        <f t="shared" si="17"/>
        <v>31</v>
      </c>
      <c r="EG38" s="227">
        <f t="shared" si="18"/>
        <v>0</v>
      </c>
      <c r="EH38" s="228">
        <f t="shared" si="19"/>
        <v>48.6</v>
      </c>
      <c r="EI38" s="227">
        <f t="shared" si="20"/>
        <v>0</v>
      </c>
      <c r="EK38" s="41">
        <f t="shared" si="21"/>
        <v>33</v>
      </c>
      <c r="EL38" s="227">
        <f t="shared" si="22"/>
        <v>0</v>
      </c>
      <c r="EM38" s="227">
        <f t="shared" si="23"/>
        <v>0</v>
      </c>
      <c r="EN38" s="227">
        <f t="shared" si="24"/>
        <v>44.7</v>
      </c>
      <c r="EO38" s="227">
        <f t="shared" si="25"/>
        <v>44.7</v>
      </c>
      <c r="EP38" s="227">
        <f t="shared" si="26"/>
        <v>44.7</v>
      </c>
      <c r="EQ38" s="227">
        <f t="shared" si="27"/>
        <v>55.7</v>
      </c>
      <c r="ER38" s="227">
        <f t="shared" si="28"/>
        <v>55.7</v>
      </c>
      <c r="ES38" s="227">
        <f t="shared" si="29"/>
        <v>55.7</v>
      </c>
      <c r="ET38" s="227">
        <f t="shared" si="30"/>
        <v>57.7</v>
      </c>
      <c r="EU38" s="227">
        <f t="shared" si="31"/>
        <v>57.7</v>
      </c>
      <c r="EV38" s="227">
        <f t="shared" si="32"/>
        <v>75.7</v>
      </c>
      <c r="EW38" s="227">
        <f t="shared" si="33"/>
        <v>75.7</v>
      </c>
      <c r="EX38" s="227">
        <f t="shared" si="34"/>
        <v>103.6</v>
      </c>
      <c r="EY38" s="227">
        <f t="shared" si="35"/>
        <v>103.6</v>
      </c>
      <c r="EZ38" s="227">
        <f t="shared" si="36"/>
        <v>343.6</v>
      </c>
      <c r="FA38" s="227">
        <f t="shared" si="37"/>
        <v>374.6</v>
      </c>
      <c r="FB38" s="227">
        <f t="shared" si="38"/>
        <v>374.6</v>
      </c>
      <c r="FC38" s="227">
        <f t="shared" si="39"/>
        <v>423.20000000000005</v>
      </c>
      <c r="FD38" s="227">
        <f t="shared" si="40"/>
        <v>423.20000000000005</v>
      </c>
    </row>
    <row r="39" spans="1:160" ht="13.5" thickBot="1" x14ac:dyDescent="0.25">
      <c r="A39" s="132"/>
      <c r="B39" s="34">
        <v>34</v>
      </c>
      <c r="C39" s="10">
        <v>34</v>
      </c>
      <c r="D39" s="37" t="s">
        <v>47</v>
      </c>
      <c r="E39" s="37" t="s">
        <v>138</v>
      </c>
      <c r="F39" s="37"/>
      <c r="G39" s="43">
        <v>0.31527777777777799</v>
      </c>
      <c r="H39" s="47">
        <v>0.31527777777777777</v>
      </c>
      <c r="I39" s="58" t="str">
        <f t="shared" si="41"/>
        <v/>
      </c>
      <c r="J39" s="52">
        <f t="shared" si="42"/>
        <v>0</v>
      </c>
      <c r="K39" s="43">
        <v>0.39861111111110897</v>
      </c>
      <c r="L39" s="47">
        <v>0.39861111111109798</v>
      </c>
      <c r="M39" s="42" t="str">
        <f t="shared" si="89"/>
        <v/>
      </c>
      <c r="N39" s="38">
        <f t="shared" si="90"/>
        <v>0</v>
      </c>
      <c r="O39" s="73">
        <v>0.44027777777777777</v>
      </c>
      <c r="P39" s="42" t="str">
        <f t="shared" si="43"/>
        <v/>
      </c>
      <c r="Q39" s="38">
        <f t="shared" si="44"/>
        <v>0</v>
      </c>
      <c r="R39" s="43">
        <v>0.4465277777777778</v>
      </c>
      <c r="S39" s="47">
        <v>0.4465277777777778</v>
      </c>
      <c r="T39" s="70">
        <v>50.4</v>
      </c>
      <c r="U39" s="71">
        <f t="shared" si="45"/>
        <v>50.4</v>
      </c>
      <c r="V39" s="72">
        <v>300</v>
      </c>
      <c r="W39" s="115">
        <f t="shared" si="46"/>
        <v>0.46111111111111108</v>
      </c>
      <c r="X39" s="42" t="str">
        <f t="shared" si="47"/>
        <v/>
      </c>
      <c r="Y39" s="38">
        <f t="shared" si="48"/>
        <v>0</v>
      </c>
      <c r="Z39" s="49">
        <v>0.49583333333333335</v>
      </c>
      <c r="AA39" s="42" t="str">
        <f t="shared" si="49"/>
        <v/>
      </c>
      <c r="AB39" s="38">
        <f t="shared" si="50"/>
        <v>0</v>
      </c>
      <c r="AC39" s="53">
        <v>0.4993055555555555</v>
      </c>
      <c r="AD39" s="61"/>
      <c r="AE39" s="55">
        <v>0.50328703703703703</v>
      </c>
      <c r="AF39" s="35">
        <f t="shared" si="51"/>
        <v>3.9814814814815302E-3</v>
      </c>
      <c r="AG39" s="35">
        <f t="shared" si="52"/>
        <v>1.2731481481486348E-4</v>
      </c>
      <c r="AH39" s="44" t="str">
        <f t="shared" si="53"/>
        <v>+</v>
      </c>
      <c r="AI39" s="45">
        <f t="shared" si="54"/>
        <v>11</v>
      </c>
      <c r="AJ39" s="115">
        <f t="shared" si="55"/>
        <v>0.52013888888888882</v>
      </c>
      <c r="AK39" s="42" t="str">
        <f t="shared" si="56"/>
        <v/>
      </c>
      <c r="AL39" s="38">
        <f t="shared" si="57"/>
        <v>0</v>
      </c>
      <c r="AM39" s="73">
        <v>0.53055555555555556</v>
      </c>
      <c r="AN39" s="42" t="str">
        <f t="shared" si="58"/>
        <v/>
      </c>
      <c r="AO39" s="38">
        <f t="shared" si="59"/>
        <v>0</v>
      </c>
      <c r="AP39" s="53">
        <v>0.53333333333333333</v>
      </c>
      <c r="AQ39" s="61"/>
      <c r="AR39" s="55">
        <v>0.54021990740740744</v>
      </c>
      <c r="AS39" s="35">
        <f t="shared" si="60"/>
        <v>6.8865740740741144E-3</v>
      </c>
      <c r="AT39" s="35">
        <f t="shared" si="61"/>
        <v>1.2731481481485524E-4</v>
      </c>
      <c r="AU39" s="44" t="str">
        <f t="shared" si="62"/>
        <v>+</v>
      </c>
      <c r="AV39" s="45">
        <f t="shared" si="63"/>
        <v>11</v>
      </c>
      <c r="AW39" s="49">
        <v>0.56111111111111112</v>
      </c>
      <c r="AX39" s="42" t="str">
        <f t="shared" si="64"/>
        <v/>
      </c>
      <c r="AY39" s="38">
        <f t="shared" si="65"/>
        <v>0</v>
      </c>
      <c r="AZ39" s="49">
        <v>0.563194444444444</v>
      </c>
      <c r="BA39" s="61"/>
      <c r="BB39" s="55">
        <v>0.5683449074074074</v>
      </c>
      <c r="BC39" s="35">
        <f t="shared" si="66"/>
        <v>5.150462962963398E-3</v>
      </c>
      <c r="BD39" s="35">
        <f t="shared" si="67"/>
        <v>1.504629629633979E-4</v>
      </c>
      <c r="BE39" s="44" t="str">
        <f t="shared" si="68"/>
        <v>+</v>
      </c>
      <c r="BF39" s="45">
        <f t="shared" si="69"/>
        <v>13</v>
      </c>
      <c r="BG39" s="308">
        <f t="shared" si="70"/>
        <v>0.60833333333333284</v>
      </c>
      <c r="BH39" s="42" t="str">
        <f t="shared" si="71"/>
        <v/>
      </c>
      <c r="BI39" s="38">
        <f t="shared" si="72"/>
        <v>0</v>
      </c>
      <c r="BJ39" s="43">
        <v>0.60833333333333328</v>
      </c>
      <c r="BK39" s="47">
        <v>0.61736111111111114</v>
      </c>
      <c r="BL39" s="70">
        <v>34.5</v>
      </c>
      <c r="BM39" s="71">
        <f t="shared" si="73"/>
        <v>34.5</v>
      </c>
      <c r="BN39" s="72"/>
      <c r="BO39" s="117"/>
      <c r="BP39" s="121"/>
      <c r="BQ39" s="124"/>
      <c r="BR39" s="125"/>
      <c r="BS39" s="49">
        <v>0.7055555555555556</v>
      </c>
      <c r="BT39" s="42" t="str">
        <f t="shared" si="74"/>
        <v>+</v>
      </c>
      <c r="BU39" s="38">
        <f t="shared" si="75"/>
        <v>1020</v>
      </c>
      <c r="BV39" s="49"/>
      <c r="BW39" s="61"/>
      <c r="BX39" s="55"/>
      <c r="BY39" s="35">
        <f t="shared" si="76"/>
        <v>0</v>
      </c>
      <c r="BZ39" s="35">
        <f t="shared" si="77"/>
        <v>2.4537037037037036E-3</v>
      </c>
      <c r="CA39" s="44" t="str">
        <f t="shared" si="78"/>
        <v>-</v>
      </c>
      <c r="CB39" s="45" t="s">
        <v>231</v>
      </c>
      <c r="CC39" s="85"/>
      <c r="CD39" s="86"/>
      <c r="CE39" s="87"/>
      <c r="CF39" s="88"/>
      <c r="CG39" s="85"/>
      <c r="CH39" s="86"/>
      <c r="CI39" s="87"/>
      <c r="CJ39" s="88"/>
      <c r="CK39" s="43"/>
      <c r="CL39" s="47"/>
      <c r="CM39" s="22"/>
      <c r="CN39" s="45" t="s">
        <v>231</v>
      </c>
      <c r="CO39" s="72"/>
      <c r="CP39" s="91"/>
      <c r="CQ39" s="95">
        <v>5.5555555555555601E-2</v>
      </c>
      <c r="CR39" s="42" t="str">
        <f t="shared" si="83"/>
        <v/>
      </c>
      <c r="CS39" s="38"/>
      <c r="CU39" s="39" t="s">
        <v>231</v>
      </c>
      <c r="CV39" s="46" t="s">
        <v>231</v>
      </c>
      <c r="CW39" s="40"/>
      <c r="CX39" s="63" t="s">
        <v>231</v>
      </c>
      <c r="CZ39" s="101" t="s">
        <v>190</v>
      </c>
      <c r="DA39" s="129" t="s">
        <v>176</v>
      </c>
      <c r="DB39" s="129">
        <v>122</v>
      </c>
      <c r="DC39" s="104" t="s">
        <v>185</v>
      </c>
      <c r="DD39" s="77"/>
      <c r="DE39" s="56"/>
      <c r="DF39" s="36"/>
      <c r="DI39" s="41">
        <f t="shared" si="85"/>
        <v>1.1200000000000001</v>
      </c>
      <c r="DJ39" s="17" t="s">
        <v>197</v>
      </c>
      <c r="DK39" s="153" t="e">
        <f>(U39+BM39+#REF!)*DI39+V39+BN39+CO39</f>
        <v>#REF!</v>
      </c>
      <c r="DL39" s="41">
        <f t="shared" si="87"/>
        <v>9999</v>
      </c>
      <c r="DM39" s="41" t="e">
        <f t="shared" si="88"/>
        <v>#REF!</v>
      </c>
      <c r="DP39" s="41">
        <f t="shared" si="1"/>
        <v>34</v>
      </c>
      <c r="DQ39" s="227">
        <f t="shared" si="2"/>
        <v>0</v>
      </c>
      <c r="DR39" s="227">
        <f t="shared" si="3"/>
        <v>0</v>
      </c>
      <c r="DS39" s="228">
        <f t="shared" si="4"/>
        <v>350.4</v>
      </c>
      <c r="DT39" s="227">
        <f t="shared" si="5"/>
        <v>0</v>
      </c>
      <c r="DU39" s="227">
        <f t="shared" si="6"/>
        <v>0</v>
      </c>
      <c r="DV39" s="227">
        <f t="shared" si="7"/>
        <v>11</v>
      </c>
      <c r="DW39" s="227">
        <f t="shared" si="8"/>
        <v>0</v>
      </c>
      <c r="DX39" s="227">
        <f t="shared" si="9"/>
        <v>0</v>
      </c>
      <c r="DY39" s="227">
        <f t="shared" si="10"/>
        <v>11</v>
      </c>
      <c r="DZ39" s="227">
        <f t="shared" si="11"/>
        <v>0</v>
      </c>
      <c r="EA39" s="227">
        <f t="shared" si="12"/>
        <v>13</v>
      </c>
      <c r="EB39" s="227">
        <f t="shared" si="13"/>
        <v>0</v>
      </c>
      <c r="EC39" s="228">
        <f t="shared" si="14"/>
        <v>34.5</v>
      </c>
      <c r="ED39" s="227">
        <f t="shared" si="15"/>
        <v>0</v>
      </c>
      <c r="EE39" s="227">
        <f t="shared" si="16"/>
        <v>1020</v>
      </c>
      <c r="EF39" s="227" t="e">
        <f t="shared" si="17"/>
        <v>#VALUE!</v>
      </c>
      <c r="EG39" s="227">
        <f t="shared" si="18"/>
        <v>0</v>
      </c>
      <c r="EH39" s="228" t="e">
        <f>#REF!+CO39</f>
        <v>#REF!</v>
      </c>
      <c r="EI39" s="227">
        <f t="shared" si="20"/>
        <v>0</v>
      </c>
      <c r="EK39" s="41">
        <f t="shared" si="21"/>
        <v>34</v>
      </c>
      <c r="EL39" s="227">
        <f t="shared" si="22"/>
        <v>0</v>
      </c>
      <c r="EM39" s="227">
        <f t="shared" si="23"/>
        <v>0</v>
      </c>
      <c r="EN39" s="227">
        <f t="shared" si="24"/>
        <v>350.4</v>
      </c>
      <c r="EO39" s="227">
        <f t="shared" si="25"/>
        <v>350.4</v>
      </c>
      <c r="EP39" s="227">
        <f t="shared" si="26"/>
        <v>350.4</v>
      </c>
      <c r="EQ39" s="227">
        <f t="shared" si="27"/>
        <v>361.4</v>
      </c>
      <c r="ER39" s="227">
        <f t="shared" si="28"/>
        <v>361.4</v>
      </c>
      <c r="ES39" s="227">
        <f t="shared" si="29"/>
        <v>361.4</v>
      </c>
      <c r="ET39" s="227">
        <f t="shared" si="30"/>
        <v>372.4</v>
      </c>
      <c r="EU39" s="227">
        <f t="shared" si="31"/>
        <v>372.4</v>
      </c>
      <c r="EV39" s="227">
        <f t="shared" si="32"/>
        <v>385.4</v>
      </c>
      <c r="EW39" s="227">
        <f t="shared" si="33"/>
        <v>385.4</v>
      </c>
      <c r="EX39" s="227">
        <f t="shared" si="34"/>
        <v>419.9</v>
      </c>
      <c r="EY39" s="227">
        <f t="shared" si="35"/>
        <v>419.9</v>
      </c>
      <c r="EZ39" s="227">
        <f t="shared" si="36"/>
        <v>1439.9</v>
      </c>
      <c r="FA39" s="227" t="e">
        <f t="shared" si="37"/>
        <v>#VALUE!</v>
      </c>
      <c r="FB39" s="227" t="e">
        <f t="shared" si="38"/>
        <v>#VALUE!</v>
      </c>
      <c r="FC39" s="227" t="e">
        <f t="shared" si="39"/>
        <v>#VALUE!</v>
      </c>
      <c r="FD39" s="227" t="e">
        <f t="shared" si="40"/>
        <v>#VALUE!</v>
      </c>
    </row>
    <row r="40" spans="1:160" ht="13.5" thickBot="1" x14ac:dyDescent="0.25">
      <c r="A40" s="132"/>
      <c r="B40" s="34">
        <v>35</v>
      </c>
      <c r="C40" s="10">
        <v>35</v>
      </c>
      <c r="D40" s="37" t="s">
        <v>50</v>
      </c>
      <c r="E40" s="37" t="s">
        <v>59</v>
      </c>
      <c r="F40" s="37"/>
      <c r="G40" s="43">
        <v>0.31597222222222199</v>
      </c>
      <c r="H40" s="47">
        <v>0.31597222222222221</v>
      </c>
      <c r="I40" s="58" t="str">
        <f t="shared" si="41"/>
        <v/>
      </c>
      <c r="J40" s="52">
        <f t="shared" si="42"/>
        <v>0</v>
      </c>
      <c r="K40" s="43">
        <v>0.39930555555555403</v>
      </c>
      <c r="L40" s="47">
        <v>0.39930555555554198</v>
      </c>
      <c r="M40" s="42" t="str">
        <f t="shared" si="89"/>
        <v/>
      </c>
      <c r="N40" s="38">
        <f t="shared" si="90"/>
        <v>0</v>
      </c>
      <c r="O40" s="73">
        <v>0.44097222222222227</v>
      </c>
      <c r="P40" s="42" t="str">
        <f t="shared" si="43"/>
        <v/>
      </c>
      <c r="Q40" s="38">
        <f t="shared" si="44"/>
        <v>0</v>
      </c>
      <c r="R40" s="43">
        <v>0.44236111111111115</v>
      </c>
      <c r="S40" s="47">
        <v>0.44791666666666669</v>
      </c>
      <c r="T40" s="70">
        <v>40.700000000000003</v>
      </c>
      <c r="U40" s="71">
        <f t="shared" si="45"/>
        <v>40.700000000000003</v>
      </c>
      <c r="V40" s="72"/>
      <c r="W40" s="115">
        <f t="shared" si="46"/>
        <v>0.46180555555555558</v>
      </c>
      <c r="X40" s="42" t="str">
        <f t="shared" si="47"/>
        <v/>
      </c>
      <c r="Y40" s="38">
        <f t="shared" si="48"/>
        <v>0</v>
      </c>
      <c r="Z40" s="49">
        <v>0.49652777777777773</v>
      </c>
      <c r="AA40" s="42" t="str">
        <f t="shared" si="49"/>
        <v/>
      </c>
      <c r="AB40" s="38">
        <f t="shared" si="50"/>
        <v>0</v>
      </c>
      <c r="AC40" s="53">
        <v>0.49861111111111112</v>
      </c>
      <c r="AD40" s="61"/>
      <c r="AE40" s="55">
        <v>0.50246527777777772</v>
      </c>
      <c r="AF40" s="35">
        <f t="shared" si="51"/>
        <v>3.854166666666603E-3</v>
      </c>
      <c r="AG40" s="35">
        <f t="shared" si="52"/>
        <v>6.3751087742147661E-17</v>
      </c>
      <c r="AH40" s="44" t="str">
        <f t="shared" si="53"/>
        <v/>
      </c>
      <c r="AI40" s="45">
        <f t="shared" si="54"/>
        <v>0</v>
      </c>
      <c r="AJ40" s="115">
        <f t="shared" si="55"/>
        <v>0.51944444444444449</v>
      </c>
      <c r="AK40" s="42" t="str">
        <f t="shared" si="56"/>
        <v/>
      </c>
      <c r="AL40" s="38">
        <f t="shared" si="57"/>
        <v>0</v>
      </c>
      <c r="AM40" s="73">
        <v>0.52986111111111112</v>
      </c>
      <c r="AN40" s="42" t="str">
        <f t="shared" si="58"/>
        <v/>
      </c>
      <c r="AO40" s="38">
        <f t="shared" si="59"/>
        <v>0</v>
      </c>
      <c r="AP40" s="53">
        <v>0.53263888888888888</v>
      </c>
      <c r="AQ40" s="61"/>
      <c r="AR40" s="55">
        <v>0.53998842592592589</v>
      </c>
      <c r="AS40" s="35">
        <f t="shared" si="60"/>
        <v>7.3495370370370017E-3</v>
      </c>
      <c r="AT40" s="35">
        <f t="shared" si="61"/>
        <v>5.9027777777774255E-4</v>
      </c>
      <c r="AU40" s="44" t="str">
        <f t="shared" si="62"/>
        <v>+</v>
      </c>
      <c r="AV40" s="45">
        <f t="shared" si="63"/>
        <v>51</v>
      </c>
      <c r="AW40" s="49">
        <v>0.56041666666666667</v>
      </c>
      <c r="AX40" s="42" t="str">
        <f t="shared" si="64"/>
        <v/>
      </c>
      <c r="AY40" s="38">
        <f t="shared" si="65"/>
        <v>0</v>
      </c>
      <c r="AZ40" s="49">
        <v>0.5625</v>
      </c>
      <c r="BA40" s="61"/>
      <c r="BB40" s="55">
        <v>0.56726851851851856</v>
      </c>
      <c r="BC40" s="35">
        <f t="shared" si="66"/>
        <v>4.7685185185185608E-3</v>
      </c>
      <c r="BD40" s="35">
        <f t="shared" si="67"/>
        <v>2.3148148148143931E-4</v>
      </c>
      <c r="BE40" s="44" t="str">
        <f t="shared" si="68"/>
        <v>-</v>
      </c>
      <c r="BF40" s="45">
        <f t="shared" si="69"/>
        <v>20</v>
      </c>
      <c r="BG40" s="308">
        <f t="shared" si="70"/>
        <v>0.60763888888888884</v>
      </c>
      <c r="BH40" s="42" t="str">
        <f t="shared" si="71"/>
        <v/>
      </c>
      <c r="BI40" s="38">
        <f t="shared" si="72"/>
        <v>0</v>
      </c>
      <c r="BJ40" s="43">
        <v>0.60763888888888895</v>
      </c>
      <c r="BK40" s="47">
        <v>0.61249999999999993</v>
      </c>
      <c r="BL40" s="70">
        <v>29.7</v>
      </c>
      <c r="BM40" s="71">
        <f t="shared" si="73"/>
        <v>29.7</v>
      </c>
      <c r="BN40" s="72"/>
      <c r="BO40" s="117" t="s">
        <v>226</v>
      </c>
      <c r="BP40" s="121"/>
      <c r="BQ40" s="124" t="s">
        <v>225</v>
      </c>
      <c r="BR40" s="125"/>
      <c r="BS40" s="49">
        <v>0.68402777777777779</v>
      </c>
      <c r="BT40" s="42" t="str">
        <f t="shared" si="74"/>
        <v/>
      </c>
      <c r="BU40" s="38">
        <f t="shared" si="75"/>
        <v>0</v>
      </c>
      <c r="BV40" s="49">
        <v>0.68611111111111101</v>
      </c>
      <c r="BW40" s="61"/>
      <c r="BX40" s="55">
        <v>0.68931712962962965</v>
      </c>
      <c r="BY40" s="35">
        <f t="shared" si="76"/>
        <v>3.2060185185186496E-3</v>
      </c>
      <c r="BZ40" s="35">
        <f t="shared" si="77"/>
        <v>7.52314814814946E-4</v>
      </c>
      <c r="CA40" s="44" t="str">
        <f t="shared" si="78"/>
        <v>+</v>
      </c>
      <c r="CB40" s="45">
        <f t="shared" si="79"/>
        <v>65</v>
      </c>
      <c r="CC40" s="85">
        <v>0.69027777777777777</v>
      </c>
      <c r="CD40" s="86"/>
      <c r="CE40" s="87">
        <f t="shared" si="94"/>
        <v>0</v>
      </c>
      <c r="CF40" s="88"/>
      <c r="CG40" s="85">
        <v>0.69930555555555562</v>
      </c>
      <c r="CH40" s="86"/>
      <c r="CI40" s="87">
        <f t="shared" si="81"/>
        <v>0</v>
      </c>
      <c r="CJ40" s="88"/>
      <c r="CK40" s="43">
        <v>0.74305555555555547</v>
      </c>
      <c r="CL40" s="47">
        <v>0.74583333333333324</v>
      </c>
      <c r="CM40" s="70">
        <v>50.8</v>
      </c>
      <c r="CN40" s="71">
        <f t="shared" si="82"/>
        <v>50.8</v>
      </c>
      <c r="CO40" s="72"/>
      <c r="CP40" s="91">
        <v>0.74861111111111101</v>
      </c>
      <c r="CQ40" s="95">
        <v>5.5555555555555601E-2</v>
      </c>
      <c r="CR40" s="42" t="str">
        <f t="shared" si="83"/>
        <v/>
      </c>
      <c r="CS40" s="38">
        <f t="shared" si="84"/>
        <v>0</v>
      </c>
      <c r="CU40" s="39">
        <f t="shared" si="91"/>
        <v>257.2</v>
      </c>
      <c r="CV40" s="46">
        <f t="shared" si="92"/>
        <v>0</v>
      </c>
      <c r="CW40" s="40"/>
      <c r="CX40" s="63">
        <f t="shared" si="93"/>
        <v>257.2</v>
      </c>
      <c r="CZ40" s="101" t="s">
        <v>191</v>
      </c>
      <c r="DA40" s="129" t="s">
        <v>178</v>
      </c>
      <c r="DB40" s="129">
        <v>71</v>
      </c>
      <c r="DC40" s="104" t="s">
        <v>180</v>
      </c>
      <c r="DD40" s="77"/>
      <c r="DE40" s="56"/>
      <c r="DF40" s="36"/>
      <c r="DI40" s="41">
        <f t="shared" si="85"/>
        <v>1</v>
      </c>
      <c r="DJ40" s="17" t="s">
        <v>196</v>
      </c>
      <c r="DK40" s="153">
        <f t="shared" si="86"/>
        <v>121.2</v>
      </c>
      <c r="DL40" s="41">
        <f t="shared" si="87"/>
        <v>121.2</v>
      </c>
      <c r="DM40" s="41">
        <f t="shared" si="88"/>
        <v>9999</v>
      </c>
      <c r="DP40" s="41">
        <f t="shared" si="1"/>
        <v>35</v>
      </c>
      <c r="DQ40" s="227">
        <f t="shared" si="2"/>
        <v>0</v>
      </c>
      <c r="DR40" s="227">
        <f t="shared" si="3"/>
        <v>0</v>
      </c>
      <c r="DS40" s="228">
        <f t="shared" si="4"/>
        <v>40.700000000000003</v>
      </c>
      <c r="DT40" s="227">
        <f t="shared" si="5"/>
        <v>0</v>
      </c>
      <c r="DU40" s="227">
        <f t="shared" si="6"/>
        <v>0</v>
      </c>
      <c r="DV40" s="227">
        <f t="shared" si="7"/>
        <v>0</v>
      </c>
      <c r="DW40" s="227">
        <f t="shared" si="8"/>
        <v>0</v>
      </c>
      <c r="DX40" s="227">
        <f t="shared" si="9"/>
        <v>0</v>
      </c>
      <c r="DY40" s="227">
        <f t="shared" si="10"/>
        <v>51</v>
      </c>
      <c r="DZ40" s="227">
        <f t="shared" si="11"/>
        <v>0</v>
      </c>
      <c r="EA40" s="227">
        <f t="shared" si="12"/>
        <v>20</v>
      </c>
      <c r="EB40" s="227">
        <f t="shared" si="13"/>
        <v>0</v>
      </c>
      <c r="EC40" s="228">
        <f t="shared" si="14"/>
        <v>29.7</v>
      </c>
      <c r="ED40" s="227">
        <f t="shared" si="15"/>
        <v>0</v>
      </c>
      <c r="EE40" s="227">
        <f t="shared" si="16"/>
        <v>0</v>
      </c>
      <c r="EF40" s="227">
        <f t="shared" si="17"/>
        <v>65</v>
      </c>
      <c r="EG40" s="227">
        <f t="shared" si="18"/>
        <v>0</v>
      </c>
      <c r="EH40" s="228">
        <f t="shared" si="19"/>
        <v>50.8</v>
      </c>
      <c r="EI40" s="227">
        <f t="shared" si="20"/>
        <v>0</v>
      </c>
      <c r="EK40" s="41">
        <f t="shared" si="21"/>
        <v>35</v>
      </c>
      <c r="EL40" s="227">
        <f t="shared" si="22"/>
        <v>0</v>
      </c>
      <c r="EM40" s="227">
        <f t="shared" si="23"/>
        <v>0</v>
      </c>
      <c r="EN40" s="227">
        <f t="shared" si="24"/>
        <v>40.700000000000003</v>
      </c>
      <c r="EO40" s="227">
        <f t="shared" si="25"/>
        <v>40.700000000000003</v>
      </c>
      <c r="EP40" s="227">
        <f t="shared" si="26"/>
        <v>40.700000000000003</v>
      </c>
      <c r="EQ40" s="227">
        <f t="shared" si="27"/>
        <v>40.700000000000003</v>
      </c>
      <c r="ER40" s="227">
        <f t="shared" si="28"/>
        <v>40.700000000000003</v>
      </c>
      <c r="ES40" s="227">
        <f t="shared" si="29"/>
        <v>40.700000000000003</v>
      </c>
      <c r="ET40" s="227">
        <f t="shared" si="30"/>
        <v>91.7</v>
      </c>
      <c r="EU40" s="227">
        <f t="shared" si="31"/>
        <v>91.7</v>
      </c>
      <c r="EV40" s="227">
        <f t="shared" si="32"/>
        <v>111.7</v>
      </c>
      <c r="EW40" s="227">
        <f t="shared" si="33"/>
        <v>111.7</v>
      </c>
      <c r="EX40" s="227">
        <f t="shared" si="34"/>
        <v>141.4</v>
      </c>
      <c r="EY40" s="227">
        <f t="shared" si="35"/>
        <v>141.4</v>
      </c>
      <c r="EZ40" s="227">
        <f t="shared" si="36"/>
        <v>141.4</v>
      </c>
      <c r="FA40" s="227">
        <f t="shared" si="37"/>
        <v>206.4</v>
      </c>
      <c r="FB40" s="227">
        <f t="shared" si="38"/>
        <v>206.4</v>
      </c>
      <c r="FC40" s="227">
        <f t="shared" si="39"/>
        <v>257.2</v>
      </c>
      <c r="FD40" s="227">
        <f t="shared" si="40"/>
        <v>257.2</v>
      </c>
    </row>
    <row r="41" spans="1:160" ht="13.5" thickBot="1" x14ac:dyDescent="0.25">
      <c r="A41" s="132"/>
      <c r="B41" s="34">
        <v>36</v>
      </c>
      <c r="C41" s="10">
        <v>36</v>
      </c>
      <c r="D41" s="37" t="s">
        <v>139</v>
      </c>
      <c r="E41" s="37" t="s">
        <v>140</v>
      </c>
      <c r="F41" s="37"/>
      <c r="G41" s="43">
        <v>0.31666666666666698</v>
      </c>
      <c r="H41" s="47">
        <v>0.31666666666666665</v>
      </c>
      <c r="I41" s="58" t="str">
        <f t="shared" si="41"/>
        <v/>
      </c>
      <c r="J41" s="52">
        <f t="shared" si="42"/>
        <v>0</v>
      </c>
      <c r="K41" s="43">
        <v>0.39999999999999802</v>
      </c>
      <c r="L41" s="47">
        <v>0.39999999999998598</v>
      </c>
      <c r="M41" s="42" t="str">
        <f t="shared" si="89"/>
        <v/>
      </c>
      <c r="N41" s="38">
        <f t="shared" si="90"/>
        <v>0</v>
      </c>
      <c r="O41" s="73">
        <v>0.44166666666666665</v>
      </c>
      <c r="P41" s="42" t="str">
        <f t="shared" si="43"/>
        <v/>
      </c>
      <c r="Q41" s="38">
        <f t="shared" si="44"/>
        <v>0</v>
      </c>
      <c r="R41" s="43">
        <v>0.44861111111111113</v>
      </c>
      <c r="S41" s="47">
        <v>0.44861111111111113</v>
      </c>
      <c r="T41" s="70">
        <v>63.5</v>
      </c>
      <c r="U41" s="71">
        <f t="shared" si="45"/>
        <v>63.5</v>
      </c>
      <c r="V41" s="72">
        <v>300</v>
      </c>
      <c r="W41" s="115">
        <f t="shared" si="46"/>
        <v>0.46249999999999997</v>
      </c>
      <c r="X41" s="42" t="str">
        <f t="shared" si="47"/>
        <v/>
      </c>
      <c r="Y41" s="38">
        <f t="shared" si="48"/>
        <v>0</v>
      </c>
      <c r="Z41" s="49">
        <v>0.49722222222222223</v>
      </c>
      <c r="AA41" s="42" t="str">
        <f t="shared" si="49"/>
        <v/>
      </c>
      <c r="AB41" s="38">
        <f t="shared" si="50"/>
        <v>0</v>
      </c>
      <c r="AC41" s="53">
        <v>0.5</v>
      </c>
      <c r="AD41" s="61"/>
      <c r="AE41" s="55">
        <v>0.50435185185185183</v>
      </c>
      <c r="AF41" s="35">
        <f t="shared" si="51"/>
        <v>4.351851851851829E-3</v>
      </c>
      <c r="AG41" s="35">
        <f t="shared" si="52"/>
        <v>4.9768518518516222E-4</v>
      </c>
      <c r="AH41" s="44" t="str">
        <f t="shared" si="53"/>
        <v>+</v>
      </c>
      <c r="AI41" s="45">
        <f t="shared" si="54"/>
        <v>43</v>
      </c>
      <c r="AJ41" s="115">
        <f t="shared" si="55"/>
        <v>0.52083333333333337</v>
      </c>
      <c r="AK41" s="42" t="str">
        <f t="shared" si="56"/>
        <v/>
      </c>
      <c r="AL41" s="38">
        <f t="shared" si="57"/>
        <v>0</v>
      </c>
      <c r="AM41" s="73">
        <v>0.53125</v>
      </c>
      <c r="AN41" s="42" t="str">
        <f t="shared" si="58"/>
        <v/>
      </c>
      <c r="AO41" s="38">
        <f t="shared" si="59"/>
        <v>0</v>
      </c>
      <c r="AP41" s="53">
        <v>0.53402777777777777</v>
      </c>
      <c r="AQ41" s="61"/>
      <c r="AR41" s="55">
        <v>0.54196759259259253</v>
      </c>
      <c r="AS41" s="35">
        <f t="shared" si="60"/>
        <v>7.9398148148147607E-3</v>
      </c>
      <c r="AT41" s="35">
        <f t="shared" si="61"/>
        <v>1.1805555555555016E-3</v>
      </c>
      <c r="AU41" s="44" t="str">
        <f t="shared" si="62"/>
        <v>+</v>
      </c>
      <c r="AV41" s="45">
        <f t="shared" si="63"/>
        <v>102</v>
      </c>
      <c r="AW41" s="49">
        <v>0.56180555555555556</v>
      </c>
      <c r="AX41" s="42" t="str">
        <f t="shared" si="64"/>
        <v/>
      </c>
      <c r="AY41" s="38">
        <f t="shared" si="65"/>
        <v>0</v>
      </c>
      <c r="AZ41" s="49">
        <v>0.56388888888888899</v>
      </c>
      <c r="BA41" s="61"/>
      <c r="BB41" s="55">
        <v>0.56971064814814809</v>
      </c>
      <c r="BC41" s="35">
        <f t="shared" si="66"/>
        <v>5.8217592592590961E-3</v>
      </c>
      <c r="BD41" s="35">
        <f t="shared" si="67"/>
        <v>8.2175925925909599E-4</v>
      </c>
      <c r="BE41" s="44" t="str">
        <f t="shared" si="68"/>
        <v>+</v>
      </c>
      <c r="BF41" s="45">
        <f t="shared" si="69"/>
        <v>71</v>
      </c>
      <c r="BG41" s="308">
        <f t="shared" si="70"/>
        <v>0.60902777777777783</v>
      </c>
      <c r="BH41" s="42" t="str">
        <f t="shared" si="71"/>
        <v/>
      </c>
      <c r="BI41" s="38">
        <f t="shared" si="72"/>
        <v>0</v>
      </c>
      <c r="BJ41" s="43">
        <v>0.60902777777777783</v>
      </c>
      <c r="BK41" s="47">
        <v>0.61805555555555558</v>
      </c>
      <c r="BL41" s="70">
        <v>33.1</v>
      </c>
      <c r="BM41" s="71">
        <f t="shared" si="73"/>
        <v>33.1</v>
      </c>
      <c r="BN41" s="72"/>
      <c r="BO41" s="117" t="s">
        <v>226</v>
      </c>
      <c r="BP41" s="121"/>
      <c r="BQ41" s="124"/>
      <c r="BR41" s="125">
        <v>7200</v>
      </c>
      <c r="BS41" s="49">
        <v>0.69166666666666676</v>
      </c>
      <c r="BT41" s="42" t="str">
        <f t="shared" si="74"/>
        <v/>
      </c>
      <c r="BU41" s="38">
        <f t="shared" si="75"/>
        <v>0</v>
      </c>
      <c r="BV41" s="49">
        <v>0.69444444444444398</v>
      </c>
      <c r="BW41" s="61"/>
      <c r="BX41" s="55">
        <v>0.69775462962962964</v>
      </c>
      <c r="BY41" s="35">
        <f t="shared" si="76"/>
        <v>3.3101851851856656E-3</v>
      </c>
      <c r="BZ41" s="35">
        <f t="shared" si="77"/>
        <v>8.5648148148196202E-4</v>
      </c>
      <c r="CA41" s="44" t="str">
        <f t="shared" si="78"/>
        <v>+</v>
      </c>
      <c r="CB41" s="45">
        <f t="shared" si="79"/>
        <v>74</v>
      </c>
      <c r="CC41" s="85">
        <v>0.69930555555555562</v>
      </c>
      <c r="CD41" s="86"/>
      <c r="CE41" s="87">
        <f t="shared" si="94"/>
        <v>0</v>
      </c>
      <c r="CF41" s="88"/>
      <c r="CG41" s="85">
        <v>0.70833333333333337</v>
      </c>
      <c r="CH41" s="86"/>
      <c r="CI41" s="87">
        <f t="shared" si="81"/>
        <v>0</v>
      </c>
      <c r="CJ41" s="88"/>
      <c r="CK41" s="43">
        <v>0.75208333333333333</v>
      </c>
      <c r="CL41" s="47">
        <v>0.75208333333333333</v>
      </c>
      <c r="CM41" s="70">
        <v>79.2</v>
      </c>
      <c r="CN41" s="71">
        <f t="shared" si="82"/>
        <v>79.2</v>
      </c>
      <c r="CO41" s="72"/>
      <c r="CP41" s="91">
        <v>0.75416666666666676</v>
      </c>
      <c r="CQ41" s="95">
        <v>5.5555555555555601E-2</v>
      </c>
      <c r="CR41" s="42" t="str">
        <f t="shared" si="83"/>
        <v/>
      </c>
      <c r="CS41" s="38">
        <f t="shared" si="84"/>
        <v>0</v>
      </c>
      <c r="CU41" s="39">
        <f t="shared" si="91"/>
        <v>765.8</v>
      </c>
      <c r="CV41" s="46">
        <f t="shared" si="92"/>
        <v>7200</v>
      </c>
      <c r="CW41" s="40"/>
      <c r="CX41" s="63">
        <f t="shared" si="93"/>
        <v>7965.8</v>
      </c>
      <c r="CZ41" s="101" t="s">
        <v>190</v>
      </c>
      <c r="DA41" s="129" t="s">
        <v>177</v>
      </c>
      <c r="DB41" s="129">
        <v>102</v>
      </c>
      <c r="DC41" s="104"/>
      <c r="DD41" s="77"/>
      <c r="DE41" s="56"/>
      <c r="DF41" s="36"/>
      <c r="DI41" s="41">
        <f t="shared" si="85"/>
        <v>1.0900000000000001</v>
      </c>
      <c r="DJ41" s="17" t="s">
        <v>196</v>
      </c>
      <c r="DK41" s="153">
        <f t="shared" si="86"/>
        <v>491.62200000000001</v>
      </c>
      <c r="DL41" s="41">
        <f t="shared" si="87"/>
        <v>491.62200000000001</v>
      </c>
      <c r="DM41" s="41">
        <f t="shared" si="88"/>
        <v>9999</v>
      </c>
      <c r="DP41" s="41">
        <f t="shared" si="1"/>
        <v>36</v>
      </c>
      <c r="DQ41" s="227">
        <f t="shared" si="2"/>
        <v>0</v>
      </c>
      <c r="DR41" s="227">
        <f t="shared" si="3"/>
        <v>0</v>
      </c>
      <c r="DS41" s="228">
        <f t="shared" si="4"/>
        <v>363.5</v>
      </c>
      <c r="DT41" s="227">
        <f t="shared" si="5"/>
        <v>0</v>
      </c>
      <c r="DU41" s="227">
        <f t="shared" si="6"/>
        <v>0</v>
      </c>
      <c r="DV41" s="227">
        <f t="shared" si="7"/>
        <v>43</v>
      </c>
      <c r="DW41" s="227">
        <f t="shared" si="8"/>
        <v>0</v>
      </c>
      <c r="DX41" s="227">
        <f t="shared" si="9"/>
        <v>0</v>
      </c>
      <c r="DY41" s="227">
        <f t="shared" si="10"/>
        <v>102</v>
      </c>
      <c r="DZ41" s="227">
        <f t="shared" si="11"/>
        <v>0</v>
      </c>
      <c r="EA41" s="227">
        <f t="shared" si="12"/>
        <v>71</v>
      </c>
      <c r="EB41" s="227">
        <f t="shared" si="13"/>
        <v>0</v>
      </c>
      <c r="EC41" s="228">
        <f t="shared" si="14"/>
        <v>33.1</v>
      </c>
      <c r="ED41" s="227">
        <f t="shared" si="15"/>
        <v>7200</v>
      </c>
      <c r="EE41" s="227">
        <f t="shared" si="16"/>
        <v>0</v>
      </c>
      <c r="EF41" s="227">
        <f t="shared" si="17"/>
        <v>74</v>
      </c>
      <c r="EG41" s="227">
        <f t="shared" si="18"/>
        <v>0</v>
      </c>
      <c r="EH41" s="228">
        <f t="shared" si="19"/>
        <v>79.2</v>
      </c>
      <c r="EI41" s="227">
        <f t="shared" si="20"/>
        <v>0</v>
      </c>
      <c r="EK41" s="41">
        <f t="shared" si="21"/>
        <v>36</v>
      </c>
      <c r="EL41" s="227">
        <f t="shared" si="22"/>
        <v>0</v>
      </c>
      <c r="EM41" s="227">
        <f t="shared" si="23"/>
        <v>0</v>
      </c>
      <c r="EN41" s="227">
        <f t="shared" si="24"/>
        <v>363.5</v>
      </c>
      <c r="EO41" s="227">
        <f t="shared" si="25"/>
        <v>363.5</v>
      </c>
      <c r="EP41" s="227">
        <f t="shared" si="26"/>
        <v>363.5</v>
      </c>
      <c r="EQ41" s="227">
        <f t="shared" si="27"/>
        <v>406.5</v>
      </c>
      <c r="ER41" s="227">
        <f t="shared" si="28"/>
        <v>406.5</v>
      </c>
      <c r="ES41" s="227">
        <f t="shared" si="29"/>
        <v>406.5</v>
      </c>
      <c r="ET41" s="227">
        <f t="shared" si="30"/>
        <v>508.5</v>
      </c>
      <c r="EU41" s="227">
        <f t="shared" si="31"/>
        <v>508.5</v>
      </c>
      <c r="EV41" s="227">
        <f t="shared" si="32"/>
        <v>579.5</v>
      </c>
      <c r="EW41" s="227">
        <f t="shared" si="33"/>
        <v>579.5</v>
      </c>
      <c r="EX41" s="227">
        <f t="shared" si="34"/>
        <v>612.6</v>
      </c>
      <c r="EY41" s="227">
        <f t="shared" si="35"/>
        <v>7812.6</v>
      </c>
      <c r="EZ41" s="227">
        <f t="shared" si="36"/>
        <v>7812.6</v>
      </c>
      <c r="FA41" s="227">
        <f t="shared" si="37"/>
        <v>7886.6</v>
      </c>
      <c r="FB41" s="227">
        <f t="shared" si="38"/>
        <v>7886.6</v>
      </c>
      <c r="FC41" s="227">
        <f t="shared" si="39"/>
        <v>7965.8</v>
      </c>
      <c r="FD41" s="227">
        <f t="shared" si="40"/>
        <v>7965.8</v>
      </c>
    </row>
    <row r="42" spans="1:160" ht="13.5" thickBot="1" x14ac:dyDescent="0.25">
      <c r="A42" s="132"/>
      <c r="B42" s="34">
        <v>37</v>
      </c>
      <c r="C42" s="10">
        <v>37</v>
      </c>
      <c r="D42" s="37" t="s">
        <v>141</v>
      </c>
      <c r="E42" s="37" t="s">
        <v>142</v>
      </c>
      <c r="F42" s="37"/>
      <c r="G42" s="43">
        <v>0.31736111111111098</v>
      </c>
      <c r="H42" s="47">
        <v>0.31736111111111115</v>
      </c>
      <c r="I42" s="58" t="str">
        <f t="shared" si="41"/>
        <v/>
      </c>
      <c r="J42" s="52">
        <f t="shared" si="42"/>
        <v>0</v>
      </c>
      <c r="K42" s="43">
        <v>0.40069444444444202</v>
      </c>
      <c r="L42" s="47">
        <v>0.40069444444442998</v>
      </c>
      <c r="M42" s="42" t="str">
        <f t="shared" si="89"/>
        <v/>
      </c>
      <c r="N42" s="38">
        <f t="shared" si="90"/>
        <v>0</v>
      </c>
      <c r="O42" s="73">
        <v>0.44236111111111115</v>
      </c>
      <c r="P42" s="42" t="str">
        <f t="shared" si="43"/>
        <v/>
      </c>
      <c r="Q42" s="38">
        <f t="shared" si="44"/>
        <v>0</v>
      </c>
      <c r="R42" s="43">
        <v>0.44375000000000003</v>
      </c>
      <c r="S42" s="47">
        <v>0.44930555555555557</v>
      </c>
      <c r="T42" s="70">
        <v>64.599999999999994</v>
      </c>
      <c r="U42" s="71">
        <f t="shared" si="45"/>
        <v>64.599999999999994</v>
      </c>
      <c r="V42" s="72">
        <v>300</v>
      </c>
      <c r="W42" s="115">
        <f t="shared" si="46"/>
        <v>0.46319444444444446</v>
      </c>
      <c r="X42" s="42" t="str">
        <f t="shared" si="47"/>
        <v/>
      </c>
      <c r="Y42" s="38">
        <f t="shared" si="48"/>
        <v>0</v>
      </c>
      <c r="Z42" s="49">
        <v>0.49791666666666662</v>
      </c>
      <c r="AA42" s="42" t="str">
        <f t="shared" si="49"/>
        <v/>
      </c>
      <c r="AB42" s="38">
        <f t="shared" si="50"/>
        <v>0</v>
      </c>
      <c r="AC42" s="53">
        <v>0.50069444444444444</v>
      </c>
      <c r="AD42" s="61"/>
      <c r="AE42" s="55">
        <v>0.50440972222222225</v>
      </c>
      <c r="AF42" s="35">
        <f t="shared" si="51"/>
        <v>3.7152777777778034E-3</v>
      </c>
      <c r="AG42" s="35">
        <f t="shared" si="52"/>
        <v>1.3888888888886333E-4</v>
      </c>
      <c r="AH42" s="44" t="str">
        <f t="shared" si="53"/>
        <v>-</v>
      </c>
      <c r="AI42" s="45">
        <f t="shared" si="54"/>
        <v>12</v>
      </c>
      <c r="AJ42" s="115">
        <f t="shared" si="55"/>
        <v>0.52152777777777781</v>
      </c>
      <c r="AK42" s="42" t="str">
        <f t="shared" si="56"/>
        <v/>
      </c>
      <c r="AL42" s="38">
        <f t="shared" si="57"/>
        <v>0</v>
      </c>
      <c r="AM42" s="73">
        <v>0.52847222222222223</v>
      </c>
      <c r="AN42" s="42" t="str">
        <f t="shared" si="58"/>
        <v>-</v>
      </c>
      <c r="AO42" s="38">
        <f t="shared" si="59"/>
        <v>300</v>
      </c>
      <c r="AP42" s="53">
        <v>0.53194444444444444</v>
      </c>
      <c r="AQ42" s="61"/>
      <c r="AR42" s="55">
        <v>0.53831018518518514</v>
      </c>
      <c r="AS42" s="35">
        <f t="shared" si="60"/>
        <v>6.3657407407406996E-3</v>
      </c>
      <c r="AT42" s="35">
        <f t="shared" si="61"/>
        <v>3.9351851851855951E-4</v>
      </c>
      <c r="AU42" s="44" t="str">
        <f t="shared" si="62"/>
        <v>-</v>
      </c>
      <c r="AV42" s="45">
        <f t="shared" si="63"/>
        <v>34</v>
      </c>
      <c r="AW42" s="49">
        <v>0.55625000000000002</v>
      </c>
      <c r="AX42" s="42" t="str">
        <f t="shared" si="64"/>
        <v>-</v>
      </c>
      <c r="AY42" s="38">
        <f t="shared" si="65"/>
        <v>300</v>
      </c>
      <c r="AZ42" s="49">
        <v>0.56041666666666701</v>
      </c>
      <c r="BA42" s="61"/>
      <c r="BB42" s="55">
        <v>0.56695601851851851</v>
      </c>
      <c r="BC42" s="35">
        <f t="shared" si="66"/>
        <v>6.5393518518515048E-3</v>
      </c>
      <c r="BD42" s="35">
        <f t="shared" si="67"/>
        <v>1.5393518518515047E-3</v>
      </c>
      <c r="BE42" s="44" t="str">
        <f t="shared" si="68"/>
        <v>+</v>
      </c>
      <c r="BF42" s="45">
        <f t="shared" si="69"/>
        <v>133</v>
      </c>
      <c r="BG42" s="308">
        <f t="shared" si="70"/>
        <v>0.60555555555555585</v>
      </c>
      <c r="BH42" s="42" t="str">
        <f t="shared" si="71"/>
        <v/>
      </c>
      <c r="BI42" s="38">
        <f t="shared" si="72"/>
        <v>0</v>
      </c>
      <c r="BJ42" s="43">
        <v>0.60138888888888886</v>
      </c>
      <c r="BK42" s="47">
        <v>0.61388888888888882</v>
      </c>
      <c r="BL42" s="70">
        <v>33.799999999999997</v>
      </c>
      <c r="BM42" s="71">
        <f t="shared" si="73"/>
        <v>33.799999999999997</v>
      </c>
      <c r="BN42" s="72"/>
      <c r="BO42" s="117" t="s">
        <v>230</v>
      </c>
      <c r="BP42" s="121">
        <v>600</v>
      </c>
      <c r="BQ42" s="124" t="s">
        <v>225</v>
      </c>
      <c r="BR42" s="125"/>
      <c r="BS42" s="49">
        <v>0.69652777777777775</v>
      </c>
      <c r="BT42" s="42" t="str">
        <f t="shared" si="74"/>
        <v>+</v>
      </c>
      <c r="BU42" s="38">
        <f t="shared" si="75"/>
        <v>180</v>
      </c>
      <c r="BV42" s="49">
        <v>0.69930555555555496</v>
      </c>
      <c r="BW42" s="61"/>
      <c r="BX42" s="55">
        <v>0.70270833333333327</v>
      </c>
      <c r="BY42" s="35">
        <f t="shared" si="76"/>
        <v>3.4027777777783097E-3</v>
      </c>
      <c r="BZ42" s="35">
        <f t="shared" si="77"/>
        <v>9.490740740746061E-4</v>
      </c>
      <c r="CA42" s="44" t="str">
        <f t="shared" si="78"/>
        <v>+</v>
      </c>
      <c r="CB42" s="45">
        <f t="shared" si="79"/>
        <v>82</v>
      </c>
      <c r="CC42" s="85">
        <v>0.70486111111111116</v>
      </c>
      <c r="CD42" s="86"/>
      <c r="CE42" s="87">
        <f t="shared" si="94"/>
        <v>0</v>
      </c>
      <c r="CF42" s="88"/>
      <c r="CG42" s="85">
        <v>0.71180555555555547</v>
      </c>
      <c r="CH42" s="86"/>
      <c r="CI42" s="87">
        <f t="shared" si="81"/>
        <v>0</v>
      </c>
      <c r="CJ42" s="88"/>
      <c r="CK42" s="43">
        <v>0.75555555555555554</v>
      </c>
      <c r="CL42" s="47">
        <v>0.75763888888888886</v>
      </c>
      <c r="CM42" s="70">
        <v>54.3</v>
      </c>
      <c r="CN42" s="71">
        <f t="shared" si="82"/>
        <v>54.3</v>
      </c>
      <c r="CO42" s="72"/>
      <c r="CP42" s="91">
        <v>0.75902777777777775</v>
      </c>
      <c r="CQ42" s="95">
        <v>5.5555555555555601E-2</v>
      </c>
      <c r="CR42" s="42" t="str">
        <f t="shared" si="83"/>
        <v/>
      </c>
      <c r="CS42" s="38">
        <f t="shared" si="84"/>
        <v>0</v>
      </c>
      <c r="CU42" s="39">
        <f t="shared" si="91"/>
        <v>713.7</v>
      </c>
      <c r="CV42" s="46">
        <f t="shared" si="92"/>
        <v>1380</v>
      </c>
      <c r="CW42" s="40"/>
      <c r="CX42" s="63">
        <f t="shared" si="93"/>
        <v>2093.6999999999998</v>
      </c>
      <c r="CZ42" s="101" t="s">
        <v>191</v>
      </c>
      <c r="DA42" s="129" t="s">
        <v>177</v>
      </c>
      <c r="DB42" s="129">
        <v>70</v>
      </c>
      <c r="DC42" s="104" t="s">
        <v>187</v>
      </c>
      <c r="DD42" s="77"/>
      <c r="DE42" s="56"/>
      <c r="DF42" s="36"/>
      <c r="DI42" s="41">
        <f t="shared" si="85"/>
        <v>1.06</v>
      </c>
      <c r="DJ42" s="17" t="s">
        <v>197</v>
      </c>
      <c r="DK42" s="153">
        <f t="shared" si="86"/>
        <v>461.86199999999997</v>
      </c>
      <c r="DL42" s="41">
        <f t="shared" si="87"/>
        <v>9999</v>
      </c>
      <c r="DM42" s="41">
        <f t="shared" si="88"/>
        <v>461.86199999999997</v>
      </c>
      <c r="DP42" s="41">
        <f t="shared" si="1"/>
        <v>37</v>
      </c>
      <c r="DQ42" s="227">
        <f t="shared" si="2"/>
        <v>0</v>
      </c>
      <c r="DR42" s="227">
        <f t="shared" si="3"/>
        <v>0</v>
      </c>
      <c r="DS42" s="228">
        <f t="shared" si="4"/>
        <v>364.6</v>
      </c>
      <c r="DT42" s="227">
        <f t="shared" si="5"/>
        <v>0</v>
      </c>
      <c r="DU42" s="227">
        <f t="shared" si="6"/>
        <v>0</v>
      </c>
      <c r="DV42" s="227">
        <f t="shared" si="7"/>
        <v>12</v>
      </c>
      <c r="DW42" s="227">
        <f t="shared" si="8"/>
        <v>0</v>
      </c>
      <c r="DX42" s="227">
        <f t="shared" si="9"/>
        <v>300</v>
      </c>
      <c r="DY42" s="227">
        <f t="shared" si="10"/>
        <v>34</v>
      </c>
      <c r="DZ42" s="227">
        <f t="shared" si="11"/>
        <v>300</v>
      </c>
      <c r="EA42" s="227">
        <f t="shared" si="12"/>
        <v>133</v>
      </c>
      <c r="EB42" s="227">
        <f t="shared" si="13"/>
        <v>0</v>
      </c>
      <c r="EC42" s="228">
        <f t="shared" si="14"/>
        <v>33.799999999999997</v>
      </c>
      <c r="ED42" s="227">
        <f t="shared" si="15"/>
        <v>600</v>
      </c>
      <c r="EE42" s="227">
        <f t="shared" si="16"/>
        <v>180</v>
      </c>
      <c r="EF42" s="227">
        <f t="shared" si="17"/>
        <v>82</v>
      </c>
      <c r="EG42" s="227">
        <f t="shared" si="18"/>
        <v>0</v>
      </c>
      <c r="EH42" s="228">
        <f t="shared" si="19"/>
        <v>54.3</v>
      </c>
      <c r="EI42" s="227">
        <f t="shared" si="20"/>
        <v>0</v>
      </c>
      <c r="EK42" s="41">
        <f t="shared" si="21"/>
        <v>37</v>
      </c>
      <c r="EL42" s="227">
        <f t="shared" si="22"/>
        <v>0</v>
      </c>
      <c r="EM42" s="227">
        <f t="shared" si="23"/>
        <v>0</v>
      </c>
      <c r="EN42" s="227">
        <f t="shared" si="24"/>
        <v>364.6</v>
      </c>
      <c r="EO42" s="227">
        <f t="shared" si="25"/>
        <v>364.6</v>
      </c>
      <c r="EP42" s="227">
        <f t="shared" si="26"/>
        <v>364.6</v>
      </c>
      <c r="EQ42" s="227">
        <f t="shared" si="27"/>
        <v>376.6</v>
      </c>
      <c r="ER42" s="227">
        <f t="shared" si="28"/>
        <v>376.6</v>
      </c>
      <c r="ES42" s="227">
        <f t="shared" si="29"/>
        <v>676.6</v>
      </c>
      <c r="ET42" s="227">
        <f t="shared" si="30"/>
        <v>710.6</v>
      </c>
      <c r="EU42" s="227">
        <f t="shared" si="31"/>
        <v>1010.6</v>
      </c>
      <c r="EV42" s="227">
        <f t="shared" si="32"/>
        <v>1143.5999999999999</v>
      </c>
      <c r="EW42" s="227">
        <f t="shared" si="33"/>
        <v>1143.5999999999999</v>
      </c>
      <c r="EX42" s="227">
        <f t="shared" si="34"/>
        <v>1177.3999999999999</v>
      </c>
      <c r="EY42" s="227">
        <f t="shared" si="35"/>
        <v>1777.3999999999999</v>
      </c>
      <c r="EZ42" s="227">
        <f t="shared" si="36"/>
        <v>1957.3999999999999</v>
      </c>
      <c r="FA42" s="227">
        <f t="shared" si="37"/>
        <v>2039.3999999999999</v>
      </c>
      <c r="FB42" s="227">
        <f t="shared" si="38"/>
        <v>2039.3999999999999</v>
      </c>
      <c r="FC42" s="227">
        <f t="shared" si="39"/>
        <v>2093.6999999999998</v>
      </c>
      <c r="FD42" s="227">
        <f t="shared" si="40"/>
        <v>2093.6999999999998</v>
      </c>
    </row>
    <row r="43" spans="1:160" ht="13.5" thickBot="1" x14ac:dyDescent="0.25">
      <c r="A43" s="132"/>
      <c r="B43" s="34">
        <v>38</v>
      </c>
      <c r="C43" s="10">
        <v>38</v>
      </c>
      <c r="D43" s="37" t="s">
        <v>52</v>
      </c>
      <c r="E43" s="37" t="s">
        <v>143</v>
      </c>
      <c r="F43" s="37"/>
      <c r="G43" s="43">
        <v>0.31805555555555598</v>
      </c>
      <c r="H43" s="47">
        <v>0.31805555555555554</v>
      </c>
      <c r="I43" s="58" t="str">
        <f t="shared" si="41"/>
        <v/>
      </c>
      <c r="J43" s="52">
        <f t="shared" si="42"/>
        <v>0</v>
      </c>
      <c r="K43" s="43">
        <v>0.40138888888888702</v>
      </c>
      <c r="L43" s="47">
        <v>0.40138888888887397</v>
      </c>
      <c r="M43" s="42" t="str">
        <f t="shared" si="89"/>
        <v/>
      </c>
      <c r="N43" s="38">
        <f t="shared" si="90"/>
        <v>0</v>
      </c>
      <c r="O43" s="73">
        <v>0.44305555555555554</v>
      </c>
      <c r="P43" s="42" t="str">
        <f t="shared" si="43"/>
        <v/>
      </c>
      <c r="Q43" s="38">
        <f t="shared" si="44"/>
        <v>0</v>
      </c>
      <c r="R43" s="43">
        <v>0.44375000000000003</v>
      </c>
      <c r="S43" s="47">
        <v>0.45069444444444445</v>
      </c>
      <c r="T43" s="70">
        <v>41.3</v>
      </c>
      <c r="U43" s="71">
        <f t="shared" si="45"/>
        <v>41.3</v>
      </c>
      <c r="V43" s="72">
        <v>30</v>
      </c>
      <c r="W43" s="115">
        <f t="shared" si="46"/>
        <v>0.46388888888888885</v>
      </c>
      <c r="X43" s="42" t="str">
        <f t="shared" si="47"/>
        <v/>
      </c>
      <c r="Y43" s="38">
        <f t="shared" si="48"/>
        <v>0</v>
      </c>
      <c r="Z43" s="49">
        <v>0.49861111111111112</v>
      </c>
      <c r="AA43" s="42" t="str">
        <f t="shared" si="49"/>
        <v/>
      </c>
      <c r="AB43" s="38">
        <f t="shared" si="50"/>
        <v>0</v>
      </c>
      <c r="AC43" s="53">
        <v>0.50138888888888888</v>
      </c>
      <c r="AD43" s="61"/>
      <c r="AE43" s="55">
        <v>0.50518518518518518</v>
      </c>
      <c r="AF43" s="35">
        <f t="shared" si="51"/>
        <v>3.7962962962962976E-3</v>
      </c>
      <c r="AG43" s="35">
        <f t="shared" si="52"/>
        <v>5.7870370370369153E-5</v>
      </c>
      <c r="AH43" s="44" t="str">
        <f t="shared" si="53"/>
        <v>-</v>
      </c>
      <c r="AI43" s="45">
        <f t="shared" si="54"/>
        <v>5</v>
      </c>
      <c r="AJ43" s="115">
        <f t="shared" si="55"/>
        <v>0.52222222222222225</v>
      </c>
      <c r="AK43" s="42" t="str">
        <f t="shared" si="56"/>
        <v/>
      </c>
      <c r="AL43" s="38">
        <f t="shared" si="57"/>
        <v>0</v>
      </c>
      <c r="AM43" s="73">
        <v>0.53263888888888888</v>
      </c>
      <c r="AN43" s="42" t="str">
        <f t="shared" si="58"/>
        <v/>
      </c>
      <c r="AO43" s="38">
        <f t="shared" si="59"/>
        <v>0</v>
      </c>
      <c r="AP43" s="53">
        <v>0.53541666666666665</v>
      </c>
      <c r="AQ43" s="61"/>
      <c r="AR43" s="55">
        <v>0.5420949074074074</v>
      </c>
      <c r="AS43" s="35">
        <f t="shared" si="60"/>
        <v>6.6782407407407485E-3</v>
      </c>
      <c r="AT43" s="35">
        <f t="shared" si="61"/>
        <v>8.1018518518510656E-5</v>
      </c>
      <c r="AU43" s="44" t="str">
        <f t="shared" si="62"/>
        <v>-</v>
      </c>
      <c r="AV43" s="45">
        <f t="shared" si="63"/>
        <v>7</v>
      </c>
      <c r="AW43" s="49">
        <v>0.56319444444444444</v>
      </c>
      <c r="AX43" s="42" t="str">
        <f t="shared" si="64"/>
        <v/>
      </c>
      <c r="AY43" s="38">
        <f t="shared" si="65"/>
        <v>0</v>
      </c>
      <c r="AZ43" s="49">
        <v>0.56527777777777799</v>
      </c>
      <c r="BA43" s="61"/>
      <c r="BB43" s="55">
        <v>0.57084490740740745</v>
      </c>
      <c r="BC43" s="35">
        <f t="shared" si="66"/>
        <v>5.5671296296294637E-3</v>
      </c>
      <c r="BD43" s="35">
        <f t="shared" si="67"/>
        <v>5.6712962962946357E-4</v>
      </c>
      <c r="BE43" s="44" t="str">
        <f t="shared" si="68"/>
        <v>+</v>
      </c>
      <c r="BF43" s="45">
        <f t="shared" si="69"/>
        <v>49</v>
      </c>
      <c r="BG43" s="308">
        <f t="shared" si="70"/>
        <v>0.61041666666666683</v>
      </c>
      <c r="BH43" s="42" t="str">
        <f t="shared" si="71"/>
        <v/>
      </c>
      <c r="BI43" s="38">
        <f t="shared" si="72"/>
        <v>0</v>
      </c>
      <c r="BJ43" s="43">
        <v>0.61111111111111105</v>
      </c>
      <c r="BK43" s="47">
        <v>0.61875000000000002</v>
      </c>
      <c r="BL43" s="70">
        <v>26.2</v>
      </c>
      <c r="BM43" s="71">
        <f t="shared" si="73"/>
        <v>26.2</v>
      </c>
      <c r="BN43" s="72">
        <v>30</v>
      </c>
      <c r="BO43" s="117" t="s">
        <v>226</v>
      </c>
      <c r="BP43" s="121"/>
      <c r="BQ43" s="124" t="s">
        <v>225</v>
      </c>
      <c r="BR43" s="125"/>
      <c r="BS43" s="49">
        <v>0.68680555555555556</v>
      </c>
      <c r="BT43" s="42" t="str">
        <f t="shared" si="74"/>
        <v/>
      </c>
      <c r="BU43" s="38">
        <f t="shared" si="75"/>
        <v>0</v>
      </c>
      <c r="BV43" s="49">
        <v>0.68888888888888899</v>
      </c>
      <c r="BW43" s="61"/>
      <c r="BX43" s="55">
        <v>0.69160879629629635</v>
      </c>
      <c r="BY43" s="35">
        <f t="shared" si="76"/>
        <v>2.7199074074073515E-3</v>
      </c>
      <c r="BZ43" s="35">
        <f t="shared" si="77"/>
        <v>2.6620370370364788E-4</v>
      </c>
      <c r="CA43" s="44" t="str">
        <f t="shared" si="78"/>
        <v>+</v>
      </c>
      <c r="CB43" s="45">
        <f t="shared" si="79"/>
        <v>23</v>
      </c>
      <c r="CC43" s="85"/>
      <c r="CD43" s="86"/>
      <c r="CE43" s="87">
        <v>1800</v>
      </c>
      <c r="CF43" s="88"/>
      <c r="CG43" s="85">
        <v>0.70000000000000007</v>
      </c>
      <c r="CH43" s="86"/>
      <c r="CI43" s="87">
        <f t="shared" si="81"/>
        <v>60</v>
      </c>
      <c r="CJ43" s="88"/>
      <c r="CK43" s="43">
        <v>0.74375000000000002</v>
      </c>
      <c r="CL43" s="47">
        <v>0.74444444444444446</v>
      </c>
      <c r="CM43" s="70">
        <v>61</v>
      </c>
      <c r="CN43" s="71">
        <f t="shared" si="82"/>
        <v>61</v>
      </c>
      <c r="CO43" s="72"/>
      <c r="CP43" s="91">
        <v>0.74583333333333324</v>
      </c>
      <c r="CQ43" s="95">
        <v>5.5555555555555601E-2</v>
      </c>
      <c r="CR43" s="42" t="str">
        <f t="shared" si="83"/>
        <v/>
      </c>
      <c r="CS43" s="38">
        <f t="shared" si="84"/>
        <v>0</v>
      </c>
      <c r="CU43" s="39">
        <f t="shared" si="91"/>
        <v>272.5</v>
      </c>
      <c r="CV43" s="46">
        <f t="shared" si="92"/>
        <v>1860</v>
      </c>
      <c r="CW43" s="40"/>
      <c r="CX43" s="63">
        <f t="shared" si="93"/>
        <v>2132.5</v>
      </c>
      <c r="CZ43" s="101" t="s">
        <v>191</v>
      </c>
      <c r="DA43" s="129" t="s">
        <v>177</v>
      </c>
      <c r="DB43" s="129">
        <v>114</v>
      </c>
      <c r="DC43" s="104" t="s">
        <v>187</v>
      </c>
      <c r="DD43" s="77"/>
      <c r="DE43" s="56"/>
      <c r="DF43" s="36"/>
      <c r="DI43" s="41">
        <f t="shared" si="85"/>
        <v>1.0900000000000001</v>
      </c>
      <c r="DJ43" s="17" t="s">
        <v>196</v>
      </c>
      <c r="DK43" s="153">
        <f t="shared" si="86"/>
        <v>200.065</v>
      </c>
      <c r="DL43" s="41">
        <f t="shared" si="87"/>
        <v>200.065</v>
      </c>
      <c r="DM43" s="41">
        <f t="shared" si="88"/>
        <v>9999</v>
      </c>
      <c r="DP43" s="41">
        <f t="shared" si="1"/>
        <v>38</v>
      </c>
      <c r="DQ43" s="227">
        <f t="shared" si="2"/>
        <v>0</v>
      </c>
      <c r="DR43" s="227">
        <f t="shared" si="3"/>
        <v>0</v>
      </c>
      <c r="DS43" s="228">
        <f t="shared" si="4"/>
        <v>71.3</v>
      </c>
      <c r="DT43" s="227">
        <f t="shared" si="5"/>
        <v>0</v>
      </c>
      <c r="DU43" s="227">
        <f t="shared" si="6"/>
        <v>0</v>
      </c>
      <c r="DV43" s="227">
        <f t="shared" si="7"/>
        <v>5</v>
      </c>
      <c r="DW43" s="227">
        <f t="shared" si="8"/>
        <v>0</v>
      </c>
      <c r="DX43" s="227">
        <f t="shared" si="9"/>
        <v>0</v>
      </c>
      <c r="DY43" s="227">
        <f t="shared" si="10"/>
        <v>7</v>
      </c>
      <c r="DZ43" s="227">
        <f t="shared" si="11"/>
        <v>0</v>
      </c>
      <c r="EA43" s="227">
        <f t="shared" si="12"/>
        <v>49</v>
      </c>
      <c r="EB43" s="227">
        <f t="shared" si="13"/>
        <v>0</v>
      </c>
      <c r="EC43" s="228">
        <f t="shared" si="14"/>
        <v>56.2</v>
      </c>
      <c r="ED43" s="227">
        <f t="shared" si="15"/>
        <v>0</v>
      </c>
      <c r="EE43" s="227">
        <f t="shared" si="16"/>
        <v>0</v>
      </c>
      <c r="EF43" s="227">
        <f t="shared" si="17"/>
        <v>23</v>
      </c>
      <c r="EG43" s="227">
        <f t="shared" si="18"/>
        <v>1860</v>
      </c>
      <c r="EH43" s="228">
        <f t="shared" si="19"/>
        <v>61</v>
      </c>
      <c r="EI43" s="227">
        <f t="shared" si="20"/>
        <v>0</v>
      </c>
      <c r="EK43" s="41">
        <f t="shared" si="21"/>
        <v>38</v>
      </c>
      <c r="EL43" s="227">
        <f t="shared" si="22"/>
        <v>0</v>
      </c>
      <c r="EM43" s="227">
        <f t="shared" si="23"/>
        <v>0</v>
      </c>
      <c r="EN43" s="227">
        <f t="shared" si="24"/>
        <v>71.3</v>
      </c>
      <c r="EO43" s="227">
        <f t="shared" si="25"/>
        <v>71.3</v>
      </c>
      <c r="EP43" s="227">
        <f t="shared" si="26"/>
        <v>71.3</v>
      </c>
      <c r="EQ43" s="227">
        <f t="shared" si="27"/>
        <v>76.3</v>
      </c>
      <c r="ER43" s="227">
        <f t="shared" si="28"/>
        <v>76.3</v>
      </c>
      <c r="ES43" s="227">
        <f t="shared" si="29"/>
        <v>76.3</v>
      </c>
      <c r="ET43" s="227">
        <f t="shared" si="30"/>
        <v>83.3</v>
      </c>
      <c r="EU43" s="227">
        <f t="shared" si="31"/>
        <v>83.3</v>
      </c>
      <c r="EV43" s="227">
        <f t="shared" si="32"/>
        <v>132.30000000000001</v>
      </c>
      <c r="EW43" s="227">
        <f t="shared" si="33"/>
        <v>132.30000000000001</v>
      </c>
      <c r="EX43" s="227">
        <f t="shared" si="34"/>
        <v>188.5</v>
      </c>
      <c r="EY43" s="227">
        <f t="shared" si="35"/>
        <v>188.5</v>
      </c>
      <c r="EZ43" s="227">
        <f t="shared" si="36"/>
        <v>188.5</v>
      </c>
      <c r="FA43" s="227">
        <f t="shared" si="37"/>
        <v>211.5</v>
      </c>
      <c r="FB43" s="227">
        <f t="shared" si="38"/>
        <v>2071.5</v>
      </c>
      <c r="FC43" s="227">
        <f t="shared" si="39"/>
        <v>2132.5</v>
      </c>
      <c r="FD43" s="227">
        <f t="shared" si="40"/>
        <v>2132.5</v>
      </c>
    </row>
    <row r="44" spans="1:160" ht="13.5" thickBot="1" x14ac:dyDescent="0.25">
      <c r="A44" s="132"/>
      <c r="B44" s="34">
        <v>39</v>
      </c>
      <c r="C44" s="10">
        <v>39</v>
      </c>
      <c r="D44" s="37" t="s">
        <v>48</v>
      </c>
      <c r="E44" s="37" t="s">
        <v>56</v>
      </c>
      <c r="F44" s="37"/>
      <c r="G44" s="43">
        <v>0.31874999999999998</v>
      </c>
      <c r="H44" s="47">
        <v>0.31875000000000003</v>
      </c>
      <c r="I44" s="58" t="str">
        <f t="shared" si="41"/>
        <v/>
      </c>
      <c r="J44" s="52">
        <f t="shared" si="42"/>
        <v>0</v>
      </c>
      <c r="K44" s="43">
        <v>0.40208333333333102</v>
      </c>
      <c r="L44" s="47">
        <v>0.40208333333331803</v>
      </c>
      <c r="M44" s="42" t="str">
        <f t="shared" si="89"/>
        <v/>
      </c>
      <c r="N44" s="38">
        <f t="shared" si="90"/>
        <v>0</v>
      </c>
      <c r="O44" s="73">
        <v>0.44375000000000003</v>
      </c>
      <c r="P44" s="42" t="str">
        <f t="shared" si="43"/>
        <v/>
      </c>
      <c r="Q44" s="38">
        <f t="shared" si="44"/>
        <v>0</v>
      </c>
      <c r="R44" s="43">
        <v>0.4458333333333333</v>
      </c>
      <c r="S44" s="47">
        <v>0.4513888888888889</v>
      </c>
      <c r="T44" s="70">
        <v>41.1</v>
      </c>
      <c r="U44" s="71">
        <f t="shared" si="45"/>
        <v>41.1</v>
      </c>
      <c r="V44" s="72"/>
      <c r="W44" s="115">
        <f t="shared" si="46"/>
        <v>0.46458333333333335</v>
      </c>
      <c r="X44" s="42" t="str">
        <f t="shared" si="47"/>
        <v/>
      </c>
      <c r="Y44" s="38">
        <f t="shared" si="48"/>
        <v>0</v>
      </c>
      <c r="Z44" s="49">
        <v>0.4993055555555555</v>
      </c>
      <c r="AA44" s="42" t="str">
        <f t="shared" si="49"/>
        <v/>
      </c>
      <c r="AB44" s="38">
        <f t="shared" si="50"/>
        <v>0</v>
      </c>
      <c r="AC44" s="53">
        <v>0.50208333333333333</v>
      </c>
      <c r="AD44" s="61"/>
      <c r="AE44" s="55">
        <v>0.50571759259259264</v>
      </c>
      <c r="AF44" s="35">
        <f t="shared" si="51"/>
        <v>3.6342592592593093E-3</v>
      </c>
      <c r="AG44" s="35">
        <f t="shared" si="52"/>
        <v>2.199074074073575E-4</v>
      </c>
      <c r="AH44" s="44" t="str">
        <f t="shared" si="53"/>
        <v>-</v>
      </c>
      <c r="AI44" s="45">
        <f t="shared" si="54"/>
        <v>19</v>
      </c>
      <c r="AJ44" s="115">
        <f t="shared" si="55"/>
        <v>0.5229166666666667</v>
      </c>
      <c r="AK44" s="42" t="str">
        <f t="shared" si="56"/>
        <v/>
      </c>
      <c r="AL44" s="38">
        <f t="shared" si="57"/>
        <v>0</v>
      </c>
      <c r="AM44" s="73">
        <v>0.53333333333333333</v>
      </c>
      <c r="AN44" s="42" t="str">
        <f t="shared" si="58"/>
        <v/>
      </c>
      <c r="AO44" s="38">
        <f t="shared" si="59"/>
        <v>0</v>
      </c>
      <c r="AP44" s="53">
        <v>0.53611111111111109</v>
      </c>
      <c r="AQ44" s="61"/>
      <c r="AR44" s="55">
        <v>0.54270833333333335</v>
      </c>
      <c r="AS44" s="35">
        <f t="shared" si="60"/>
        <v>6.5972222222222543E-3</v>
      </c>
      <c r="AT44" s="35">
        <f t="shared" si="61"/>
        <v>1.6203703703700483E-4</v>
      </c>
      <c r="AU44" s="44" t="str">
        <f t="shared" si="62"/>
        <v>-</v>
      </c>
      <c r="AV44" s="45">
        <f t="shared" si="63"/>
        <v>14</v>
      </c>
      <c r="AW44" s="49">
        <v>0.56388888888888888</v>
      </c>
      <c r="AX44" s="42" t="str">
        <f t="shared" si="64"/>
        <v/>
      </c>
      <c r="AY44" s="38">
        <f t="shared" si="65"/>
        <v>0</v>
      </c>
      <c r="AZ44" s="49">
        <v>0.56597222222222199</v>
      </c>
      <c r="BA44" s="61"/>
      <c r="BB44" s="55">
        <v>0.57094907407407403</v>
      </c>
      <c r="BC44" s="35">
        <f t="shared" si="66"/>
        <v>4.9768518518520377E-3</v>
      </c>
      <c r="BD44" s="35">
        <f t="shared" si="67"/>
        <v>2.3148148147962393E-5</v>
      </c>
      <c r="BE44" s="44" t="str">
        <f t="shared" si="68"/>
        <v>-</v>
      </c>
      <c r="BF44" s="45">
        <f t="shared" si="69"/>
        <v>2</v>
      </c>
      <c r="BG44" s="308">
        <f t="shared" si="70"/>
        <v>0.61111111111111083</v>
      </c>
      <c r="BH44" s="42" t="str">
        <f t="shared" si="71"/>
        <v/>
      </c>
      <c r="BI44" s="38">
        <f t="shared" si="72"/>
        <v>0</v>
      </c>
      <c r="BJ44" s="43">
        <v>0.6118055555555556</v>
      </c>
      <c r="BK44" s="47">
        <v>0.62013888888888891</v>
      </c>
      <c r="BL44" s="70">
        <v>25.5</v>
      </c>
      <c r="BM44" s="71">
        <f t="shared" si="73"/>
        <v>25.5</v>
      </c>
      <c r="BN44" s="72"/>
      <c r="BO44" s="117" t="s">
        <v>226</v>
      </c>
      <c r="BP44" s="121"/>
      <c r="BQ44" s="124" t="s">
        <v>225</v>
      </c>
      <c r="BR44" s="125"/>
      <c r="BS44" s="49">
        <v>0.6875</v>
      </c>
      <c r="BT44" s="42" t="str">
        <f t="shared" si="74"/>
        <v/>
      </c>
      <c r="BU44" s="38">
        <f t="shared" si="75"/>
        <v>0</v>
      </c>
      <c r="BV44" s="49">
        <v>0.68958333333333299</v>
      </c>
      <c r="BW44" s="61"/>
      <c r="BX44" s="55">
        <v>0.69206018518518519</v>
      </c>
      <c r="BY44" s="35">
        <f t="shared" si="76"/>
        <v>2.476851851852202E-3</v>
      </c>
      <c r="BZ44" s="35">
        <f t="shared" si="77"/>
        <v>2.3148148148498422E-5</v>
      </c>
      <c r="CA44" s="44" t="str">
        <f t="shared" si="78"/>
        <v>+</v>
      </c>
      <c r="CB44" s="45">
        <f t="shared" si="79"/>
        <v>2</v>
      </c>
      <c r="CC44" s="85">
        <v>0.69305555555555554</v>
      </c>
      <c r="CD44" s="86"/>
      <c r="CE44" s="87">
        <f t="shared" si="94"/>
        <v>60</v>
      </c>
      <c r="CF44" s="88"/>
      <c r="CG44" s="85">
        <v>0.70208333333333339</v>
      </c>
      <c r="CH44" s="86"/>
      <c r="CI44" s="87">
        <f t="shared" si="81"/>
        <v>0</v>
      </c>
      <c r="CJ44" s="88"/>
      <c r="CK44" s="43">
        <v>0.74375000000000002</v>
      </c>
      <c r="CL44" s="47">
        <v>0.74791666666666667</v>
      </c>
      <c r="CM44" s="70">
        <v>46.7</v>
      </c>
      <c r="CN44" s="71">
        <f t="shared" si="82"/>
        <v>46.7</v>
      </c>
      <c r="CO44" s="72"/>
      <c r="CP44" s="91">
        <v>0.75069444444444444</v>
      </c>
      <c r="CQ44" s="95">
        <v>5.5555555555555601E-2</v>
      </c>
      <c r="CR44" s="42" t="str">
        <f t="shared" si="83"/>
        <v/>
      </c>
      <c r="CS44" s="38">
        <f t="shared" si="84"/>
        <v>0</v>
      </c>
      <c r="CU44" s="39">
        <f t="shared" si="91"/>
        <v>150.30000000000001</v>
      </c>
      <c r="CV44" s="46">
        <f t="shared" si="92"/>
        <v>60</v>
      </c>
      <c r="CW44" s="40"/>
      <c r="CX44" s="63">
        <f t="shared" si="93"/>
        <v>210.3</v>
      </c>
      <c r="CZ44" s="101" t="s">
        <v>191</v>
      </c>
      <c r="DA44" s="129" t="s">
        <v>177</v>
      </c>
      <c r="DB44" s="129">
        <v>75</v>
      </c>
      <c r="DC44" s="104" t="s">
        <v>187</v>
      </c>
      <c r="DD44" s="77"/>
      <c r="DE44" s="56"/>
      <c r="DF44" s="36"/>
      <c r="DI44" s="41">
        <f t="shared" si="85"/>
        <v>1.06</v>
      </c>
      <c r="DJ44" s="17" t="s">
        <v>196</v>
      </c>
      <c r="DK44" s="153">
        <f t="shared" si="86"/>
        <v>120.098</v>
      </c>
      <c r="DL44" s="41">
        <f t="shared" si="87"/>
        <v>120.098</v>
      </c>
      <c r="DM44" s="41">
        <f t="shared" si="88"/>
        <v>9999</v>
      </c>
      <c r="DP44" s="41">
        <f t="shared" si="1"/>
        <v>39</v>
      </c>
      <c r="DQ44" s="227">
        <f t="shared" si="2"/>
        <v>0</v>
      </c>
      <c r="DR44" s="227">
        <f t="shared" si="3"/>
        <v>0</v>
      </c>
      <c r="DS44" s="228">
        <f t="shared" si="4"/>
        <v>41.1</v>
      </c>
      <c r="DT44" s="227">
        <f t="shared" si="5"/>
        <v>0</v>
      </c>
      <c r="DU44" s="227">
        <f t="shared" si="6"/>
        <v>0</v>
      </c>
      <c r="DV44" s="227">
        <f t="shared" si="7"/>
        <v>19</v>
      </c>
      <c r="DW44" s="227">
        <f t="shared" si="8"/>
        <v>0</v>
      </c>
      <c r="DX44" s="227">
        <f t="shared" si="9"/>
        <v>0</v>
      </c>
      <c r="DY44" s="227">
        <f t="shared" si="10"/>
        <v>14</v>
      </c>
      <c r="DZ44" s="227">
        <f t="shared" si="11"/>
        <v>0</v>
      </c>
      <c r="EA44" s="227">
        <f t="shared" si="12"/>
        <v>2</v>
      </c>
      <c r="EB44" s="227">
        <f t="shared" si="13"/>
        <v>0</v>
      </c>
      <c r="EC44" s="228">
        <f t="shared" si="14"/>
        <v>25.5</v>
      </c>
      <c r="ED44" s="227">
        <f t="shared" si="15"/>
        <v>0</v>
      </c>
      <c r="EE44" s="227">
        <f t="shared" si="16"/>
        <v>0</v>
      </c>
      <c r="EF44" s="227">
        <f t="shared" si="17"/>
        <v>2</v>
      </c>
      <c r="EG44" s="227">
        <f t="shared" si="18"/>
        <v>60</v>
      </c>
      <c r="EH44" s="228">
        <f t="shared" si="19"/>
        <v>46.7</v>
      </c>
      <c r="EI44" s="227">
        <f t="shared" si="20"/>
        <v>0</v>
      </c>
      <c r="EK44" s="41">
        <f t="shared" si="21"/>
        <v>39</v>
      </c>
      <c r="EL44" s="227">
        <f t="shared" si="22"/>
        <v>0</v>
      </c>
      <c r="EM44" s="227">
        <f t="shared" si="23"/>
        <v>0</v>
      </c>
      <c r="EN44" s="227">
        <f t="shared" si="24"/>
        <v>41.1</v>
      </c>
      <c r="EO44" s="227">
        <f t="shared" si="25"/>
        <v>41.1</v>
      </c>
      <c r="EP44" s="227">
        <f t="shared" si="26"/>
        <v>41.1</v>
      </c>
      <c r="EQ44" s="227">
        <f t="shared" si="27"/>
        <v>60.1</v>
      </c>
      <c r="ER44" s="227">
        <f t="shared" si="28"/>
        <v>60.1</v>
      </c>
      <c r="ES44" s="227">
        <f t="shared" si="29"/>
        <v>60.1</v>
      </c>
      <c r="ET44" s="227">
        <f t="shared" si="30"/>
        <v>74.099999999999994</v>
      </c>
      <c r="EU44" s="227">
        <f t="shared" si="31"/>
        <v>74.099999999999994</v>
      </c>
      <c r="EV44" s="227">
        <f t="shared" si="32"/>
        <v>76.099999999999994</v>
      </c>
      <c r="EW44" s="227">
        <f t="shared" si="33"/>
        <v>76.099999999999994</v>
      </c>
      <c r="EX44" s="227">
        <f t="shared" si="34"/>
        <v>101.6</v>
      </c>
      <c r="EY44" s="227">
        <f t="shared" si="35"/>
        <v>101.6</v>
      </c>
      <c r="EZ44" s="227">
        <f t="shared" si="36"/>
        <v>101.6</v>
      </c>
      <c r="FA44" s="227">
        <f t="shared" si="37"/>
        <v>103.6</v>
      </c>
      <c r="FB44" s="227">
        <f t="shared" si="38"/>
        <v>163.6</v>
      </c>
      <c r="FC44" s="227">
        <f t="shared" si="39"/>
        <v>210.3</v>
      </c>
      <c r="FD44" s="227">
        <f t="shared" si="40"/>
        <v>210.3</v>
      </c>
    </row>
    <row r="45" spans="1:160" ht="13.5" thickBot="1" x14ac:dyDescent="0.25">
      <c r="A45" s="132"/>
      <c r="B45" s="34">
        <v>40</v>
      </c>
      <c r="C45" s="10">
        <v>40</v>
      </c>
      <c r="D45" s="37" t="s">
        <v>144</v>
      </c>
      <c r="E45" s="37" t="s">
        <v>145</v>
      </c>
      <c r="F45" s="37"/>
      <c r="G45" s="43">
        <v>0.31944444444444398</v>
      </c>
      <c r="H45" s="47">
        <v>0.31666666666666665</v>
      </c>
      <c r="I45" s="58" t="str">
        <f t="shared" si="41"/>
        <v/>
      </c>
      <c r="J45" s="52">
        <v>0</v>
      </c>
      <c r="K45" s="43">
        <v>0.40277777777777601</v>
      </c>
      <c r="L45" s="47">
        <v>0.40277777777776202</v>
      </c>
      <c r="M45" s="42" t="str">
        <f t="shared" si="89"/>
        <v/>
      </c>
      <c r="N45" s="38">
        <f t="shared" si="90"/>
        <v>0</v>
      </c>
      <c r="O45" s="73">
        <v>0.44444444444444442</v>
      </c>
      <c r="P45" s="42" t="str">
        <f t="shared" si="43"/>
        <v/>
      </c>
      <c r="Q45" s="38">
        <f t="shared" si="44"/>
        <v>0</v>
      </c>
      <c r="R45" s="43">
        <v>0.45208333333333334</v>
      </c>
      <c r="S45" s="47">
        <v>0.45208333333333334</v>
      </c>
      <c r="T45" s="70">
        <v>47.8</v>
      </c>
      <c r="U45" s="71">
        <f t="shared" si="45"/>
        <v>47.8</v>
      </c>
      <c r="V45" s="72">
        <v>300</v>
      </c>
      <c r="W45" s="115">
        <f>O45+$X$3</f>
        <v>0.46527777777777773</v>
      </c>
      <c r="X45" s="42" t="str">
        <f t="shared" si="47"/>
        <v/>
      </c>
      <c r="Y45" s="38">
        <f t="shared" si="48"/>
        <v>0</v>
      </c>
      <c r="Z45" s="49">
        <v>0.5</v>
      </c>
      <c r="AA45" s="42" t="str">
        <f t="shared" si="49"/>
        <v/>
      </c>
      <c r="AB45" s="38">
        <f t="shared" si="50"/>
        <v>0</v>
      </c>
      <c r="AC45" s="53">
        <v>0.50277777777777777</v>
      </c>
      <c r="AD45" s="61"/>
      <c r="AE45" s="55">
        <v>0.50673611111111116</v>
      </c>
      <c r="AF45" s="35">
        <f t="shared" si="51"/>
        <v>3.958333333333397E-3</v>
      </c>
      <c r="AG45" s="35">
        <f t="shared" si="52"/>
        <v>1.0416666666673022E-4</v>
      </c>
      <c r="AH45" s="44" t="str">
        <f t="shared" si="53"/>
        <v>+</v>
      </c>
      <c r="AI45" s="45">
        <f t="shared" si="54"/>
        <v>9</v>
      </c>
      <c r="AJ45" s="115">
        <f t="shared" si="55"/>
        <v>0.52361111111111114</v>
      </c>
      <c r="AK45" s="42" t="str">
        <f t="shared" si="56"/>
        <v/>
      </c>
      <c r="AL45" s="38">
        <f t="shared" si="57"/>
        <v>0</v>
      </c>
      <c r="AM45" s="73">
        <v>0.53333333333333333</v>
      </c>
      <c r="AN45" s="42" t="str">
        <f t="shared" si="58"/>
        <v>-</v>
      </c>
      <c r="AO45" s="38">
        <f t="shared" si="59"/>
        <v>60</v>
      </c>
      <c r="AP45" s="53">
        <v>0.53680555555555554</v>
      </c>
      <c r="AQ45" s="61"/>
      <c r="AR45" s="55">
        <v>0.54362268518518519</v>
      </c>
      <c r="AS45" s="35">
        <f t="shared" si="60"/>
        <v>6.8171296296296591E-3</v>
      </c>
      <c r="AT45" s="35">
        <f t="shared" si="61"/>
        <v>5.7870370370399944E-5</v>
      </c>
      <c r="AU45" s="44" t="str">
        <f t="shared" si="62"/>
        <v>+</v>
      </c>
      <c r="AV45" s="45">
        <f t="shared" si="63"/>
        <v>5</v>
      </c>
      <c r="AW45" s="49">
        <v>0.56458333333333333</v>
      </c>
      <c r="AX45" s="42" t="str">
        <f t="shared" si="64"/>
        <v/>
      </c>
      <c r="AY45" s="38">
        <f t="shared" si="65"/>
        <v>0</v>
      </c>
      <c r="AZ45" s="49">
        <v>0.56666666666666698</v>
      </c>
      <c r="BA45" s="61"/>
      <c r="BB45" s="55">
        <v>0.573125</v>
      </c>
      <c r="BC45" s="35">
        <f t="shared" si="66"/>
        <v>6.4583333333330106E-3</v>
      </c>
      <c r="BD45" s="35">
        <f t="shared" si="67"/>
        <v>1.4583333333330105E-3</v>
      </c>
      <c r="BE45" s="44" t="str">
        <f t="shared" si="68"/>
        <v>+</v>
      </c>
      <c r="BF45" s="45">
        <f t="shared" si="69"/>
        <v>126</v>
      </c>
      <c r="BG45" s="308">
        <f t="shared" si="70"/>
        <v>0.61180555555555582</v>
      </c>
      <c r="BH45" s="42" t="str">
        <f t="shared" si="71"/>
        <v/>
      </c>
      <c r="BI45" s="38">
        <f t="shared" si="72"/>
        <v>0</v>
      </c>
      <c r="BJ45" s="43">
        <v>0.6118055555555556</v>
      </c>
      <c r="BK45" s="47">
        <v>0.62083333333333335</v>
      </c>
      <c r="BL45" s="70">
        <v>28.3</v>
      </c>
      <c r="BM45" s="71">
        <f t="shared" si="73"/>
        <v>28.3</v>
      </c>
      <c r="BN45" s="72"/>
      <c r="BO45" s="117" t="s">
        <v>226</v>
      </c>
      <c r="BP45" s="121"/>
      <c r="BQ45" s="124" t="s">
        <v>225</v>
      </c>
      <c r="BR45" s="125"/>
      <c r="BS45" s="49">
        <v>0.6972222222222223</v>
      </c>
      <c r="BT45" s="42" t="str">
        <f t="shared" si="74"/>
        <v/>
      </c>
      <c r="BU45" s="38">
        <f t="shared" si="75"/>
        <v>0</v>
      </c>
      <c r="BV45" s="49">
        <v>0.7</v>
      </c>
      <c r="BW45" s="61"/>
      <c r="BX45" s="55">
        <v>0.70341435185185175</v>
      </c>
      <c r="BY45" s="35">
        <f t="shared" si="76"/>
        <v>3.4143518518517935E-3</v>
      </c>
      <c r="BZ45" s="35">
        <f t="shared" si="77"/>
        <v>9.6064814814808986E-4</v>
      </c>
      <c r="CA45" s="44" t="str">
        <f t="shared" si="78"/>
        <v>+</v>
      </c>
      <c r="CB45" s="45">
        <f t="shared" si="79"/>
        <v>83</v>
      </c>
      <c r="CC45" s="85">
        <v>0.70416666666666661</v>
      </c>
      <c r="CD45" s="86"/>
      <c r="CE45" s="87">
        <f t="shared" si="94"/>
        <v>0</v>
      </c>
      <c r="CF45" s="88"/>
      <c r="CG45" s="85">
        <v>0.71180555555555547</v>
      </c>
      <c r="CH45" s="86"/>
      <c r="CI45" s="87">
        <f t="shared" si="81"/>
        <v>0</v>
      </c>
      <c r="CJ45" s="88"/>
      <c r="CK45" s="43">
        <v>0.75277777777777777</v>
      </c>
      <c r="CL45" s="47">
        <v>0.75694444444444453</v>
      </c>
      <c r="CM45" s="70">
        <v>51.8</v>
      </c>
      <c r="CN45" s="71">
        <f t="shared" si="82"/>
        <v>51.8</v>
      </c>
      <c r="CO45" s="72"/>
      <c r="CP45" s="91">
        <v>0.7597222222222223</v>
      </c>
      <c r="CQ45" s="95">
        <v>5.5555555555555601E-2</v>
      </c>
      <c r="CR45" s="42" t="str">
        <f t="shared" si="83"/>
        <v/>
      </c>
      <c r="CS45" s="38">
        <f t="shared" si="84"/>
        <v>0</v>
      </c>
      <c r="CU45" s="39">
        <f t="shared" si="91"/>
        <v>650.9</v>
      </c>
      <c r="CV45" s="46">
        <f t="shared" si="92"/>
        <v>60</v>
      </c>
      <c r="CW45" s="40"/>
      <c r="CX45" s="63">
        <f t="shared" si="93"/>
        <v>710.9</v>
      </c>
      <c r="CZ45" s="101" t="s">
        <v>190</v>
      </c>
      <c r="DA45" s="129" t="s">
        <v>177</v>
      </c>
      <c r="DB45" s="129">
        <v>75</v>
      </c>
      <c r="DC45" s="104"/>
      <c r="DD45" s="77"/>
      <c r="DE45" s="56"/>
      <c r="DF45" s="36"/>
      <c r="DI45" s="41">
        <f t="shared" si="85"/>
        <v>1.06</v>
      </c>
      <c r="DJ45" s="17" t="s">
        <v>196</v>
      </c>
      <c r="DK45" s="153">
        <f t="shared" si="86"/>
        <v>435.57399999999996</v>
      </c>
      <c r="DL45" s="41">
        <f t="shared" si="87"/>
        <v>435.57399999999996</v>
      </c>
      <c r="DM45" s="41">
        <f t="shared" si="88"/>
        <v>9999</v>
      </c>
      <c r="DP45" s="41">
        <f t="shared" si="1"/>
        <v>40</v>
      </c>
      <c r="DQ45" s="227">
        <f t="shared" si="2"/>
        <v>0</v>
      </c>
      <c r="DR45" s="227">
        <f t="shared" si="3"/>
        <v>0</v>
      </c>
      <c r="DS45" s="228">
        <f t="shared" si="4"/>
        <v>347.8</v>
      </c>
      <c r="DT45" s="227">
        <f t="shared" si="5"/>
        <v>0</v>
      </c>
      <c r="DU45" s="227">
        <f t="shared" si="6"/>
        <v>0</v>
      </c>
      <c r="DV45" s="227">
        <f t="shared" si="7"/>
        <v>9</v>
      </c>
      <c r="DW45" s="227">
        <f t="shared" si="8"/>
        <v>0</v>
      </c>
      <c r="DX45" s="227">
        <f t="shared" si="9"/>
        <v>60</v>
      </c>
      <c r="DY45" s="227">
        <f t="shared" si="10"/>
        <v>5</v>
      </c>
      <c r="DZ45" s="227">
        <f t="shared" si="11"/>
        <v>0</v>
      </c>
      <c r="EA45" s="227">
        <f t="shared" si="12"/>
        <v>126</v>
      </c>
      <c r="EB45" s="227">
        <f t="shared" si="13"/>
        <v>0</v>
      </c>
      <c r="EC45" s="228">
        <f t="shared" si="14"/>
        <v>28.3</v>
      </c>
      <c r="ED45" s="227">
        <f t="shared" si="15"/>
        <v>0</v>
      </c>
      <c r="EE45" s="227">
        <f t="shared" si="16"/>
        <v>0</v>
      </c>
      <c r="EF45" s="227">
        <f t="shared" si="17"/>
        <v>83</v>
      </c>
      <c r="EG45" s="227">
        <f t="shared" si="18"/>
        <v>0</v>
      </c>
      <c r="EH45" s="228">
        <f t="shared" si="19"/>
        <v>51.8</v>
      </c>
      <c r="EI45" s="227">
        <f t="shared" si="20"/>
        <v>0</v>
      </c>
      <c r="EK45" s="41">
        <f t="shared" si="21"/>
        <v>40</v>
      </c>
      <c r="EL45" s="227">
        <f t="shared" si="22"/>
        <v>0</v>
      </c>
      <c r="EM45" s="227">
        <f t="shared" si="23"/>
        <v>0</v>
      </c>
      <c r="EN45" s="227">
        <f t="shared" si="24"/>
        <v>347.8</v>
      </c>
      <c r="EO45" s="227">
        <f t="shared" si="25"/>
        <v>347.8</v>
      </c>
      <c r="EP45" s="227">
        <f t="shared" si="26"/>
        <v>347.8</v>
      </c>
      <c r="EQ45" s="227">
        <f t="shared" si="27"/>
        <v>356.8</v>
      </c>
      <c r="ER45" s="227">
        <f t="shared" si="28"/>
        <v>356.8</v>
      </c>
      <c r="ES45" s="227">
        <f t="shared" si="29"/>
        <v>416.8</v>
      </c>
      <c r="ET45" s="227">
        <f t="shared" si="30"/>
        <v>421.8</v>
      </c>
      <c r="EU45" s="227">
        <f t="shared" si="31"/>
        <v>421.8</v>
      </c>
      <c r="EV45" s="227">
        <f t="shared" si="32"/>
        <v>547.79999999999995</v>
      </c>
      <c r="EW45" s="227">
        <f t="shared" si="33"/>
        <v>547.79999999999995</v>
      </c>
      <c r="EX45" s="227">
        <f t="shared" si="34"/>
        <v>576.09999999999991</v>
      </c>
      <c r="EY45" s="227">
        <f t="shared" si="35"/>
        <v>576.09999999999991</v>
      </c>
      <c r="EZ45" s="227">
        <f t="shared" si="36"/>
        <v>576.09999999999991</v>
      </c>
      <c r="FA45" s="227">
        <f t="shared" si="37"/>
        <v>659.09999999999991</v>
      </c>
      <c r="FB45" s="227">
        <f t="shared" si="38"/>
        <v>659.09999999999991</v>
      </c>
      <c r="FC45" s="227">
        <f t="shared" si="39"/>
        <v>710.89999999999986</v>
      </c>
      <c r="FD45" s="227">
        <f t="shared" si="40"/>
        <v>710.89999999999986</v>
      </c>
    </row>
    <row r="46" spans="1:160" ht="13.5" thickBot="1" x14ac:dyDescent="0.25">
      <c r="A46" s="132"/>
      <c r="B46" s="34">
        <v>41</v>
      </c>
      <c r="C46" s="10">
        <v>41</v>
      </c>
      <c r="D46" s="37" t="s">
        <v>146</v>
      </c>
      <c r="E46" s="37" t="s">
        <v>147</v>
      </c>
      <c r="F46" s="37"/>
      <c r="G46" s="43">
        <v>0.32013888888888897</v>
      </c>
      <c r="H46" s="47">
        <v>0.31875000000000003</v>
      </c>
      <c r="I46" s="58" t="str">
        <f t="shared" si="41"/>
        <v/>
      </c>
      <c r="J46" s="52">
        <v>0</v>
      </c>
      <c r="K46" s="43">
        <v>0.40347222222222001</v>
      </c>
      <c r="L46" s="47">
        <v>0.40347222222220602</v>
      </c>
      <c r="M46" s="42" t="str">
        <f t="shared" si="89"/>
        <v/>
      </c>
      <c r="N46" s="38">
        <f t="shared" si="90"/>
        <v>0</v>
      </c>
      <c r="O46" s="73">
        <v>0.44513888888888892</v>
      </c>
      <c r="P46" s="42" t="str">
        <f t="shared" si="43"/>
        <v/>
      </c>
      <c r="Q46" s="38">
        <f t="shared" si="44"/>
        <v>0</v>
      </c>
      <c r="R46" s="43">
        <v>0.45347222222222222</v>
      </c>
      <c r="S46" s="47">
        <v>0.45347222222222222</v>
      </c>
      <c r="T46" s="70">
        <v>41.2</v>
      </c>
      <c r="U46" s="71">
        <f t="shared" si="45"/>
        <v>41.2</v>
      </c>
      <c r="V46" s="72">
        <v>30</v>
      </c>
      <c r="W46" s="115">
        <f t="shared" si="46"/>
        <v>0.46597222222222223</v>
      </c>
      <c r="X46" s="42" t="str">
        <f t="shared" si="47"/>
        <v/>
      </c>
      <c r="Y46" s="38">
        <f t="shared" si="48"/>
        <v>0</v>
      </c>
      <c r="Z46" s="49">
        <v>0.50069444444444444</v>
      </c>
      <c r="AA46" s="42" t="str">
        <f t="shared" si="49"/>
        <v/>
      </c>
      <c r="AB46" s="38">
        <f t="shared" si="50"/>
        <v>0</v>
      </c>
      <c r="AC46" s="53">
        <v>0.50347222222222221</v>
      </c>
      <c r="AD46" s="61"/>
      <c r="AE46" s="55">
        <v>0.50777777777777777</v>
      </c>
      <c r="AF46" s="35">
        <f t="shared" si="51"/>
        <v>4.3055555555555625E-3</v>
      </c>
      <c r="AG46" s="35">
        <f t="shared" si="52"/>
        <v>4.513888888888957E-4</v>
      </c>
      <c r="AH46" s="44" t="str">
        <f t="shared" si="53"/>
        <v>+</v>
      </c>
      <c r="AI46" s="45">
        <f t="shared" si="54"/>
        <v>39</v>
      </c>
      <c r="AJ46" s="115">
        <f t="shared" si="55"/>
        <v>0.52430555555555558</v>
      </c>
      <c r="AK46" s="42" t="str">
        <f t="shared" si="56"/>
        <v/>
      </c>
      <c r="AL46" s="38">
        <f t="shared" si="57"/>
        <v>0</v>
      </c>
      <c r="AM46" s="73">
        <v>0.53402777777777777</v>
      </c>
      <c r="AN46" s="42" t="str">
        <f t="shared" si="58"/>
        <v>-</v>
      </c>
      <c r="AO46" s="38">
        <f t="shared" si="59"/>
        <v>60</v>
      </c>
      <c r="AP46" s="53">
        <v>0.53749999999999998</v>
      </c>
      <c r="AQ46" s="61"/>
      <c r="AR46" s="55">
        <v>0.54849537037037044</v>
      </c>
      <c r="AS46" s="35">
        <f t="shared" si="60"/>
        <v>1.0995370370370461E-2</v>
      </c>
      <c r="AT46" s="35">
        <f t="shared" si="61"/>
        <v>4.2361111111112017E-3</v>
      </c>
      <c r="AU46" s="44" t="str">
        <f t="shared" si="62"/>
        <v>+</v>
      </c>
      <c r="AV46" s="45">
        <f t="shared" si="63"/>
        <v>366</v>
      </c>
      <c r="AW46" s="49">
        <v>0.56527777777777777</v>
      </c>
      <c r="AX46" s="42" t="str">
        <f t="shared" si="64"/>
        <v/>
      </c>
      <c r="AY46" s="38">
        <f t="shared" si="65"/>
        <v>0</v>
      </c>
      <c r="AZ46" s="49">
        <v>0.56736111111111098</v>
      </c>
      <c r="BA46" s="61"/>
      <c r="BB46" s="55">
        <v>0.57233796296296291</v>
      </c>
      <c r="BC46" s="35">
        <f t="shared" si="66"/>
        <v>4.9768518518519267E-3</v>
      </c>
      <c r="BD46" s="35">
        <f t="shared" si="67"/>
        <v>2.3148148148073415E-5</v>
      </c>
      <c r="BE46" s="44" t="str">
        <f t="shared" si="68"/>
        <v>-</v>
      </c>
      <c r="BF46" s="45">
        <f t="shared" si="69"/>
        <v>2</v>
      </c>
      <c r="BG46" s="308">
        <f t="shared" si="70"/>
        <v>0.61249999999999982</v>
      </c>
      <c r="BH46" s="42" t="str">
        <f t="shared" si="71"/>
        <v/>
      </c>
      <c r="BI46" s="38">
        <f t="shared" si="72"/>
        <v>0</v>
      </c>
      <c r="BJ46" s="43">
        <v>0.61249999999999993</v>
      </c>
      <c r="BK46" s="47">
        <v>0.62152777777777779</v>
      </c>
      <c r="BL46" s="70">
        <v>27.4</v>
      </c>
      <c r="BM46" s="71">
        <f t="shared" si="73"/>
        <v>27.4</v>
      </c>
      <c r="BN46" s="72"/>
      <c r="BO46" s="117" t="s">
        <v>226</v>
      </c>
      <c r="BP46" s="121"/>
      <c r="BQ46" s="124" t="s">
        <v>225</v>
      </c>
      <c r="BR46" s="125"/>
      <c r="BS46" s="49">
        <v>0.69791666666666663</v>
      </c>
      <c r="BT46" s="42" t="str">
        <f t="shared" si="74"/>
        <v/>
      </c>
      <c r="BU46" s="38">
        <f t="shared" si="75"/>
        <v>0</v>
      </c>
      <c r="BV46" s="49">
        <v>0.70069444444444395</v>
      </c>
      <c r="BW46" s="61"/>
      <c r="BX46" s="55">
        <v>0.70343750000000005</v>
      </c>
      <c r="BY46" s="35">
        <f t="shared" si="76"/>
        <v>2.7430555555560954E-3</v>
      </c>
      <c r="BZ46" s="35">
        <f t="shared" si="77"/>
        <v>2.8935185185239177E-4</v>
      </c>
      <c r="CA46" s="44" t="str">
        <f t="shared" si="78"/>
        <v>+</v>
      </c>
      <c r="CB46" s="45">
        <f t="shared" si="79"/>
        <v>25</v>
      </c>
      <c r="CC46" s="85">
        <v>0.70486111111111116</v>
      </c>
      <c r="CD46" s="86"/>
      <c r="CE46" s="87">
        <f t="shared" si="94"/>
        <v>0</v>
      </c>
      <c r="CF46" s="88"/>
      <c r="CG46" s="85">
        <v>0.71388888888888891</v>
      </c>
      <c r="CH46" s="86"/>
      <c r="CI46" s="87">
        <f t="shared" si="81"/>
        <v>0</v>
      </c>
      <c r="CJ46" s="88"/>
      <c r="CK46" s="43">
        <v>0.7597222222222223</v>
      </c>
      <c r="CL46" s="47">
        <v>0.76111111111111107</v>
      </c>
      <c r="CM46" s="70">
        <v>49</v>
      </c>
      <c r="CN46" s="71">
        <f t="shared" si="82"/>
        <v>49</v>
      </c>
      <c r="CO46" s="72"/>
      <c r="CP46" s="91">
        <v>0.7631944444444444</v>
      </c>
      <c r="CQ46" s="95">
        <v>5.5555555555555601E-2</v>
      </c>
      <c r="CR46" s="42" t="str">
        <f t="shared" si="83"/>
        <v/>
      </c>
      <c r="CS46" s="38">
        <f t="shared" si="84"/>
        <v>0</v>
      </c>
      <c r="CU46" s="39">
        <f t="shared" si="91"/>
        <v>579.6</v>
      </c>
      <c r="CV46" s="46">
        <f t="shared" si="92"/>
        <v>60</v>
      </c>
      <c r="CW46" s="40"/>
      <c r="CX46" s="63">
        <f t="shared" si="93"/>
        <v>639.6</v>
      </c>
      <c r="CZ46" s="101" t="s">
        <v>190</v>
      </c>
      <c r="DA46" s="129" t="s">
        <v>176</v>
      </c>
      <c r="DB46" s="129">
        <v>160</v>
      </c>
      <c r="DC46" s="104"/>
      <c r="DD46" s="77"/>
      <c r="DE46" s="56"/>
      <c r="DF46" s="36"/>
      <c r="DI46" s="41">
        <f t="shared" si="85"/>
        <v>1.1499999999999999</v>
      </c>
      <c r="DJ46" s="17" t="s">
        <v>196</v>
      </c>
      <c r="DK46" s="153">
        <f t="shared" si="86"/>
        <v>165.23999999999998</v>
      </c>
      <c r="DL46" s="41">
        <f t="shared" si="87"/>
        <v>165.23999999999998</v>
      </c>
      <c r="DM46" s="41">
        <f t="shared" si="88"/>
        <v>9999</v>
      </c>
      <c r="DP46" s="41">
        <f t="shared" si="1"/>
        <v>41</v>
      </c>
      <c r="DQ46" s="227">
        <f t="shared" si="2"/>
        <v>0</v>
      </c>
      <c r="DR46" s="227">
        <f t="shared" si="3"/>
        <v>0</v>
      </c>
      <c r="DS46" s="228">
        <f t="shared" si="4"/>
        <v>71.2</v>
      </c>
      <c r="DT46" s="227">
        <f t="shared" si="5"/>
        <v>0</v>
      </c>
      <c r="DU46" s="227">
        <f t="shared" si="6"/>
        <v>0</v>
      </c>
      <c r="DV46" s="227">
        <f t="shared" si="7"/>
        <v>39</v>
      </c>
      <c r="DW46" s="227">
        <f t="shared" si="8"/>
        <v>0</v>
      </c>
      <c r="DX46" s="227">
        <f t="shared" si="9"/>
        <v>60</v>
      </c>
      <c r="DY46" s="227">
        <f t="shared" si="10"/>
        <v>366</v>
      </c>
      <c r="DZ46" s="227">
        <f t="shared" si="11"/>
        <v>0</v>
      </c>
      <c r="EA46" s="227">
        <f t="shared" si="12"/>
        <v>2</v>
      </c>
      <c r="EB46" s="227">
        <f t="shared" si="13"/>
        <v>0</v>
      </c>
      <c r="EC46" s="228">
        <f t="shared" si="14"/>
        <v>27.4</v>
      </c>
      <c r="ED46" s="227">
        <f t="shared" si="15"/>
        <v>0</v>
      </c>
      <c r="EE46" s="227">
        <f t="shared" si="16"/>
        <v>0</v>
      </c>
      <c r="EF46" s="227">
        <f t="shared" si="17"/>
        <v>25</v>
      </c>
      <c r="EG46" s="227">
        <f t="shared" si="18"/>
        <v>0</v>
      </c>
      <c r="EH46" s="228">
        <f t="shared" si="19"/>
        <v>49</v>
      </c>
      <c r="EI46" s="227">
        <f t="shared" si="20"/>
        <v>0</v>
      </c>
      <c r="EK46" s="41">
        <f t="shared" si="21"/>
        <v>41</v>
      </c>
      <c r="EL46" s="227">
        <f t="shared" si="22"/>
        <v>0</v>
      </c>
      <c r="EM46" s="227">
        <f t="shared" si="23"/>
        <v>0</v>
      </c>
      <c r="EN46" s="227">
        <f t="shared" si="24"/>
        <v>71.2</v>
      </c>
      <c r="EO46" s="227">
        <f t="shared" si="25"/>
        <v>71.2</v>
      </c>
      <c r="EP46" s="227">
        <f t="shared" si="26"/>
        <v>71.2</v>
      </c>
      <c r="EQ46" s="227">
        <f t="shared" si="27"/>
        <v>110.2</v>
      </c>
      <c r="ER46" s="227">
        <f t="shared" si="28"/>
        <v>110.2</v>
      </c>
      <c r="ES46" s="227">
        <f t="shared" si="29"/>
        <v>170.2</v>
      </c>
      <c r="ET46" s="227">
        <f t="shared" si="30"/>
        <v>536.20000000000005</v>
      </c>
      <c r="EU46" s="227">
        <f t="shared" si="31"/>
        <v>536.20000000000005</v>
      </c>
      <c r="EV46" s="227">
        <f t="shared" si="32"/>
        <v>538.20000000000005</v>
      </c>
      <c r="EW46" s="227">
        <f t="shared" si="33"/>
        <v>538.20000000000005</v>
      </c>
      <c r="EX46" s="227">
        <f t="shared" si="34"/>
        <v>565.6</v>
      </c>
      <c r="EY46" s="227">
        <f t="shared" si="35"/>
        <v>565.6</v>
      </c>
      <c r="EZ46" s="227">
        <f t="shared" si="36"/>
        <v>565.6</v>
      </c>
      <c r="FA46" s="227">
        <f t="shared" si="37"/>
        <v>590.6</v>
      </c>
      <c r="FB46" s="227">
        <f t="shared" si="38"/>
        <v>590.6</v>
      </c>
      <c r="FC46" s="227">
        <f t="shared" si="39"/>
        <v>639.6</v>
      </c>
      <c r="FD46" s="227">
        <f t="shared" si="40"/>
        <v>639.6</v>
      </c>
    </row>
    <row r="47" spans="1:160" ht="13.5" thickBot="1" x14ac:dyDescent="0.25">
      <c r="A47" s="132"/>
      <c r="B47" s="34">
        <v>42</v>
      </c>
      <c r="C47" s="10">
        <v>42</v>
      </c>
      <c r="D47" s="37" t="s">
        <v>148</v>
      </c>
      <c r="E47" s="37" t="s">
        <v>149</v>
      </c>
      <c r="F47" s="37"/>
      <c r="G47" s="43">
        <v>0.32083333333333303</v>
      </c>
      <c r="H47" s="47">
        <v>0.32083333333333336</v>
      </c>
      <c r="I47" s="58" t="str">
        <f t="shared" si="41"/>
        <v/>
      </c>
      <c r="J47" s="52">
        <f t="shared" si="42"/>
        <v>0</v>
      </c>
      <c r="K47" s="43">
        <v>0.40416666666666401</v>
      </c>
      <c r="L47" s="47">
        <v>0.40416666666665002</v>
      </c>
      <c r="M47" s="42" t="str">
        <f t="shared" si="89"/>
        <v/>
      </c>
      <c r="N47" s="38">
        <f t="shared" si="90"/>
        <v>0</v>
      </c>
      <c r="O47" s="73">
        <v>0.4458333333333333</v>
      </c>
      <c r="P47" s="42" t="str">
        <f t="shared" si="43"/>
        <v/>
      </c>
      <c r="Q47" s="38">
        <f t="shared" si="44"/>
        <v>0</v>
      </c>
      <c r="R47" s="43">
        <v>0.45416666666666666</v>
      </c>
      <c r="S47" s="47">
        <v>0.45416666666666666</v>
      </c>
      <c r="T47" s="70">
        <v>47.1</v>
      </c>
      <c r="U47" s="71">
        <f t="shared" si="45"/>
        <v>47.1</v>
      </c>
      <c r="V47" s="72"/>
      <c r="W47" s="115">
        <f t="shared" si="46"/>
        <v>0.46666666666666662</v>
      </c>
      <c r="X47" s="42" t="str">
        <f t="shared" si="47"/>
        <v/>
      </c>
      <c r="Y47" s="38">
        <f t="shared" si="48"/>
        <v>0</v>
      </c>
      <c r="Z47" s="49">
        <v>0.50138888888888888</v>
      </c>
      <c r="AA47" s="42" t="str">
        <f t="shared" si="49"/>
        <v/>
      </c>
      <c r="AB47" s="38">
        <f t="shared" si="50"/>
        <v>0</v>
      </c>
      <c r="AC47" s="53">
        <v>0.50416666666666665</v>
      </c>
      <c r="AD47" s="61"/>
      <c r="AE47" s="55">
        <v>0.50790509259259264</v>
      </c>
      <c r="AF47" s="35">
        <f t="shared" si="51"/>
        <v>3.7384259259259922E-3</v>
      </c>
      <c r="AG47" s="35">
        <f t="shared" si="52"/>
        <v>1.1574074074067455E-4</v>
      </c>
      <c r="AH47" s="44" t="str">
        <f t="shared" si="53"/>
        <v>-</v>
      </c>
      <c r="AI47" s="45">
        <f t="shared" si="54"/>
        <v>10</v>
      </c>
      <c r="AJ47" s="115">
        <f t="shared" si="55"/>
        <v>0.52500000000000002</v>
      </c>
      <c r="AK47" s="42" t="str">
        <f t="shared" si="56"/>
        <v/>
      </c>
      <c r="AL47" s="38">
        <f t="shared" si="57"/>
        <v>0</v>
      </c>
      <c r="AM47" s="73">
        <v>0.53541666666666665</v>
      </c>
      <c r="AN47" s="42" t="str">
        <f t="shared" si="58"/>
        <v/>
      </c>
      <c r="AO47" s="38">
        <f t="shared" si="59"/>
        <v>0</v>
      </c>
      <c r="AP47" s="53">
        <v>0.53819444444444442</v>
      </c>
      <c r="AQ47" s="61"/>
      <c r="AR47" s="55">
        <v>0.5440625</v>
      </c>
      <c r="AS47" s="35">
        <f t="shared" si="60"/>
        <v>5.8680555555555847E-3</v>
      </c>
      <c r="AT47" s="35">
        <f t="shared" si="61"/>
        <v>8.9120370370367446E-4</v>
      </c>
      <c r="AU47" s="44" t="str">
        <f t="shared" si="62"/>
        <v>-</v>
      </c>
      <c r="AV47" s="45">
        <f t="shared" si="63"/>
        <v>77</v>
      </c>
      <c r="AW47" s="49">
        <v>0.56597222222222221</v>
      </c>
      <c r="AX47" s="42" t="str">
        <f t="shared" si="64"/>
        <v/>
      </c>
      <c r="AY47" s="38">
        <f t="shared" si="65"/>
        <v>0</v>
      </c>
      <c r="AZ47" s="49">
        <v>0.56805555555555498</v>
      </c>
      <c r="BA47" s="61"/>
      <c r="BB47" s="55">
        <v>0.57324074074074072</v>
      </c>
      <c r="BC47" s="35">
        <f t="shared" si="66"/>
        <v>5.1851851851857367E-3</v>
      </c>
      <c r="BD47" s="35">
        <f t="shared" si="67"/>
        <v>1.8518518518573657E-4</v>
      </c>
      <c r="BE47" s="44" t="str">
        <f t="shared" si="68"/>
        <v>+</v>
      </c>
      <c r="BF47" s="45">
        <f t="shared" si="69"/>
        <v>16</v>
      </c>
      <c r="BG47" s="308">
        <f t="shared" si="70"/>
        <v>0.61319444444444382</v>
      </c>
      <c r="BH47" s="42" t="str">
        <f t="shared" si="71"/>
        <v/>
      </c>
      <c r="BI47" s="38">
        <f t="shared" si="72"/>
        <v>0</v>
      </c>
      <c r="BJ47" s="43">
        <v>0.61319444444444449</v>
      </c>
      <c r="BK47" s="47">
        <v>0.62291666666666667</v>
      </c>
      <c r="BL47" s="70">
        <v>26.6</v>
      </c>
      <c r="BM47" s="71">
        <f t="shared" si="73"/>
        <v>26.6</v>
      </c>
      <c r="BN47" s="72"/>
      <c r="BO47" s="117" t="s">
        <v>226</v>
      </c>
      <c r="BP47" s="121"/>
      <c r="BQ47" s="124" t="s">
        <v>225</v>
      </c>
      <c r="BR47" s="125"/>
      <c r="BS47" s="49">
        <v>0.68958333333333333</v>
      </c>
      <c r="BT47" s="42" t="str">
        <f t="shared" si="74"/>
        <v/>
      </c>
      <c r="BU47" s="38">
        <f t="shared" si="75"/>
        <v>0</v>
      </c>
      <c r="BV47" s="49">
        <v>0.69166666666666698</v>
      </c>
      <c r="BW47" s="61"/>
      <c r="BX47" s="55">
        <v>0.69467592592592586</v>
      </c>
      <c r="BY47" s="35">
        <f t="shared" si="76"/>
        <v>3.0092592592588785E-3</v>
      </c>
      <c r="BZ47" s="35">
        <f t="shared" si="77"/>
        <v>5.5555555555517489E-4</v>
      </c>
      <c r="CA47" s="44" t="str">
        <f t="shared" si="78"/>
        <v>+</v>
      </c>
      <c r="CB47" s="45">
        <f t="shared" si="79"/>
        <v>48</v>
      </c>
      <c r="CC47" s="85">
        <v>0.6958333333333333</v>
      </c>
      <c r="CD47" s="86"/>
      <c r="CE47" s="87">
        <f t="shared" si="94"/>
        <v>0</v>
      </c>
      <c r="CF47" s="88"/>
      <c r="CG47" s="85">
        <v>0.70347222222222217</v>
      </c>
      <c r="CH47" s="86"/>
      <c r="CI47" s="87">
        <f t="shared" si="81"/>
        <v>0</v>
      </c>
      <c r="CJ47" s="88"/>
      <c r="CK47" s="43">
        <v>0.74583333333333324</v>
      </c>
      <c r="CL47" s="47">
        <v>0.74791666666666667</v>
      </c>
      <c r="CM47" s="70">
        <v>53.2</v>
      </c>
      <c r="CN47" s="71">
        <f t="shared" si="82"/>
        <v>53.2</v>
      </c>
      <c r="CO47" s="72"/>
      <c r="CP47" s="91">
        <v>0.75</v>
      </c>
      <c r="CQ47" s="95">
        <v>5.5555555555555601E-2</v>
      </c>
      <c r="CR47" s="42" t="str">
        <f t="shared" si="83"/>
        <v/>
      </c>
      <c r="CS47" s="38">
        <f t="shared" si="84"/>
        <v>0</v>
      </c>
      <c r="CU47" s="39">
        <f t="shared" si="91"/>
        <v>277.90000000000003</v>
      </c>
      <c r="CV47" s="46">
        <f t="shared" si="92"/>
        <v>0</v>
      </c>
      <c r="CW47" s="40"/>
      <c r="CX47" s="63">
        <f t="shared" si="93"/>
        <v>277.90000000000003</v>
      </c>
      <c r="CZ47" s="101" t="s">
        <v>189</v>
      </c>
      <c r="DA47" s="129" t="s">
        <v>177</v>
      </c>
      <c r="DB47" s="129">
        <v>102</v>
      </c>
      <c r="DC47" s="104"/>
      <c r="DD47" s="77"/>
      <c r="DE47" s="56"/>
      <c r="DF47" s="36"/>
      <c r="DI47" s="41">
        <f t="shared" si="85"/>
        <v>1.0900000000000001</v>
      </c>
      <c r="DJ47" s="17" t="s">
        <v>196</v>
      </c>
      <c r="DK47" s="153">
        <f t="shared" si="86"/>
        <v>138.32100000000003</v>
      </c>
      <c r="DL47" s="41">
        <f t="shared" si="87"/>
        <v>138.32100000000003</v>
      </c>
      <c r="DM47" s="41">
        <f t="shared" si="88"/>
        <v>9999</v>
      </c>
      <c r="DP47" s="41">
        <f t="shared" si="1"/>
        <v>42</v>
      </c>
      <c r="DQ47" s="227">
        <f t="shared" si="2"/>
        <v>0</v>
      </c>
      <c r="DR47" s="227">
        <f t="shared" si="3"/>
        <v>0</v>
      </c>
      <c r="DS47" s="228">
        <f t="shared" si="4"/>
        <v>47.1</v>
      </c>
      <c r="DT47" s="227">
        <f t="shared" si="5"/>
        <v>0</v>
      </c>
      <c r="DU47" s="227">
        <f t="shared" si="6"/>
        <v>0</v>
      </c>
      <c r="DV47" s="227">
        <f t="shared" si="7"/>
        <v>10</v>
      </c>
      <c r="DW47" s="227">
        <f t="shared" si="8"/>
        <v>0</v>
      </c>
      <c r="DX47" s="227">
        <f t="shared" si="9"/>
        <v>0</v>
      </c>
      <c r="DY47" s="227">
        <f t="shared" si="10"/>
        <v>77</v>
      </c>
      <c r="DZ47" s="227">
        <f t="shared" si="11"/>
        <v>0</v>
      </c>
      <c r="EA47" s="227">
        <f t="shared" si="12"/>
        <v>16</v>
      </c>
      <c r="EB47" s="227">
        <f t="shared" si="13"/>
        <v>0</v>
      </c>
      <c r="EC47" s="228">
        <f t="shared" si="14"/>
        <v>26.6</v>
      </c>
      <c r="ED47" s="227">
        <f t="shared" si="15"/>
        <v>0</v>
      </c>
      <c r="EE47" s="227">
        <f t="shared" si="16"/>
        <v>0</v>
      </c>
      <c r="EF47" s="227">
        <f t="shared" si="17"/>
        <v>48</v>
      </c>
      <c r="EG47" s="227">
        <f t="shared" si="18"/>
        <v>0</v>
      </c>
      <c r="EH47" s="228">
        <f t="shared" si="19"/>
        <v>53.2</v>
      </c>
      <c r="EI47" s="227">
        <f t="shared" si="20"/>
        <v>0</v>
      </c>
      <c r="EK47" s="41">
        <f t="shared" si="21"/>
        <v>42</v>
      </c>
      <c r="EL47" s="227">
        <f t="shared" si="22"/>
        <v>0</v>
      </c>
      <c r="EM47" s="227">
        <f t="shared" si="23"/>
        <v>0</v>
      </c>
      <c r="EN47" s="227">
        <f t="shared" si="24"/>
        <v>47.1</v>
      </c>
      <c r="EO47" s="227">
        <f t="shared" si="25"/>
        <v>47.1</v>
      </c>
      <c r="EP47" s="227">
        <f t="shared" si="26"/>
        <v>47.1</v>
      </c>
      <c r="EQ47" s="227">
        <f t="shared" si="27"/>
        <v>57.1</v>
      </c>
      <c r="ER47" s="227">
        <f t="shared" si="28"/>
        <v>57.1</v>
      </c>
      <c r="ES47" s="227">
        <f t="shared" si="29"/>
        <v>57.1</v>
      </c>
      <c r="ET47" s="227">
        <f t="shared" si="30"/>
        <v>134.1</v>
      </c>
      <c r="EU47" s="227">
        <f t="shared" si="31"/>
        <v>134.1</v>
      </c>
      <c r="EV47" s="227">
        <f t="shared" si="32"/>
        <v>150.1</v>
      </c>
      <c r="EW47" s="227">
        <f t="shared" si="33"/>
        <v>150.1</v>
      </c>
      <c r="EX47" s="227">
        <f t="shared" si="34"/>
        <v>176.7</v>
      </c>
      <c r="EY47" s="227">
        <f t="shared" si="35"/>
        <v>176.7</v>
      </c>
      <c r="EZ47" s="227">
        <f t="shared" si="36"/>
        <v>176.7</v>
      </c>
      <c r="FA47" s="227">
        <f t="shared" si="37"/>
        <v>224.7</v>
      </c>
      <c r="FB47" s="227">
        <f t="shared" si="38"/>
        <v>224.7</v>
      </c>
      <c r="FC47" s="227">
        <f t="shared" si="39"/>
        <v>277.89999999999998</v>
      </c>
      <c r="FD47" s="227">
        <f t="shared" si="40"/>
        <v>277.89999999999998</v>
      </c>
    </row>
    <row r="48" spans="1:160" ht="13.5" thickBot="1" x14ac:dyDescent="0.25">
      <c r="A48" s="132"/>
      <c r="B48" s="34">
        <v>43</v>
      </c>
      <c r="C48" s="10">
        <v>43</v>
      </c>
      <c r="D48" s="37" t="s">
        <v>60</v>
      </c>
      <c r="E48" s="37" t="s">
        <v>51</v>
      </c>
      <c r="F48" s="37"/>
      <c r="G48" s="43">
        <v>0.32152777777777802</v>
      </c>
      <c r="H48" s="47">
        <v>0.33819444444444446</v>
      </c>
      <c r="I48" s="58" t="str">
        <f t="shared" si="41"/>
        <v/>
      </c>
      <c r="J48" s="52">
        <v>0</v>
      </c>
      <c r="K48" s="43">
        <v>0.40486111111110901</v>
      </c>
      <c r="L48" s="47">
        <v>0.40486111111109402</v>
      </c>
      <c r="M48" s="42" t="str">
        <f t="shared" si="89"/>
        <v/>
      </c>
      <c r="N48" s="38">
        <f t="shared" si="90"/>
        <v>0</v>
      </c>
      <c r="O48" s="73">
        <v>0.4465277777777778</v>
      </c>
      <c r="P48" s="42" t="str">
        <f t="shared" si="43"/>
        <v/>
      </c>
      <c r="Q48" s="38">
        <f t="shared" si="44"/>
        <v>0</v>
      </c>
      <c r="R48" s="43">
        <v>0.4548611111111111</v>
      </c>
      <c r="S48" s="47">
        <v>0.4548611111111111</v>
      </c>
      <c r="T48" s="70">
        <v>43.2</v>
      </c>
      <c r="U48" s="71">
        <f t="shared" si="45"/>
        <v>43.2</v>
      </c>
      <c r="V48" s="72"/>
      <c r="W48" s="115">
        <f t="shared" si="46"/>
        <v>0.46736111111111112</v>
      </c>
      <c r="X48" s="42" t="str">
        <f t="shared" si="47"/>
        <v/>
      </c>
      <c r="Y48" s="38">
        <f t="shared" si="48"/>
        <v>0</v>
      </c>
      <c r="Z48" s="49">
        <v>0.50208333333333333</v>
      </c>
      <c r="AA48" s="42" t="str">
        <f t="shared" si="49"/>
        <v/>
      </c>
      <c r="AB48" s="38">
        <f t="shared" si="50"/>
        <v>0</v>
      </c>
      <c r="AC48" s="53">
        <v>0.50486111111111109</v>
      </c>
      <c r="AD48" s="61"/>
      <c r="AE48" s="55">
        <v>0.5088773148148148</v>
      </c>
      <c r="AF48" s="35">
        <f t="shared" si="51"/>
        <v>4.0162037037037024E-3</v>
      </c>
      <c r="AG48" s="35">
        <f t="shared" si="52"/>
        <v>1.6203703703703562E-4</v>
      </c>
      <c r="AH48" s="44" t="str">
        <f t="shared" si="53"/>
        <v>+</v>
      </c>
      <c r="AI48" s="45">
        <f t="shared" si="54"/>
        <v>14</v>
      </c>
      <c r="AJ48" s="115">
        <f t="shared" si="55"/>
        <v>0.52569444444444446</v>
      </c>
      <c r="AK48" s="42" t="str">
        <f t="shared" si="56"/>
        <v/>
      </c>
      <c r="AL48" s="38">
        <f t="shared" si="57"/>
        <v>0</v>
      </c>
      <c r="AM48" s="73">
        <v>0.53611111111111109</v>
      </c>
      <c r="AN48" s="42" t="str">
        <f t="shared" si="58"/>
        <v/>
      </c>
      <c r="AO48" s="38">
        <f t="shared" si="59"/>
        <v>0</v>
      </c>
      <c r="AP48" s="53">
        <v>0.53888888888888886</v>
      </c>
      <c r="AQ48" s="61"/>
      <c r="AR48" s="55">
        <v>0.54547453703703697</v>
      </c>
      <c r="AS48" s="35">
        <f t="shared" si="60"/>
        <v>6.5856481481481044E-3</v>
      </c>
      <c r="AT48" s="35">
        <f t="shared" si="61"/>
        <v>1.7361111111115473E-4</v>
      </c>
      <c r="AU48" s="44" t="str">
        <f t="shared" si="62"/>
        <v>-</v>
      </c>
      <c r="AV48" s="45">
        <f t="shared" si="63"/>
        <v>15</v>
      </c>
      <c r="AW48" s="49">
        <v>0.56666666666666665</v>
      </c>
      <c r="AX48" s="42" t="str">
        <f t="shared" si="64"/>
        <v/>
      </c>
      <c r="AY48" s="38">
        <f t="shared" si="65"/>
        <v>0</v>
      </c>
      <c r="AZ48" s="49">
        <v>0.56944444444444398</v>
      </c>
      <c r="BA48" s="61"/>
      <c r="BB48" s="55">
        <v>0.57453703703703707</v>
      </c>
      <c r="BC48" s="35">
        <f t="shared" si="66"/>
        <v>5.0925925925930926E-3</v>
      </c>
      <c r="BD48" s="35">
        <f t="shared" si="67"/>
        <v>9.25925925930925E-5</v>
      </c>
      <c r="BE48" s="44" t="str">
        <f t="shared" si="68"/>
        <v>+</v>
      </c>
      <c r="BF48" s="45">
        <f t="shared" si="69"/>
        <v>8</v>
      </c>
      <c r="BG48" s="308">
        <f t="shared" si="70"/>
        <v>0.61458333333333282</v>
      </c>
      <c r="BH48" s="42" t="str">
        <f t="shared" si="71"/>
        <v/>
      </c>
      <c r="BI48" s="38">
        <f t="shared" si="72"/>
        <v>0</v>
      </c>
      <c r="BJ48" s="43">
        <v>0.61805555555555558</v>
      </c>
      <c r="BK48" s="47">
        <v>0.62569444444444444</v>
      </c>
      <c r="BL48" s="70">
        <v>28.7</v>
      </c>
      <c r="BM48" s="71">
        <f t="shared" si="73"/>
        <v>28.7</v>
      </c>
      <c r="BN48" s="72"/>
      <c r="BO48" s="117" t="s">
        <v>226</v>
      </c>
      <c r="BP48" s="121"/>
      <c r="BQ48" s="124" t="s">
        <v>225</v>
      </c>
      <c r="BR48" s="125"/>
      <c r="BS48" s="49">
        <v>0.69097222222222221</v>
      </c>
      <c r="BT48" s="42" t="str">
        <f t="shared" si="74"/>
        <v/>
      </c>
      <c r="BU48" s="38">
        <f t="shared" si="75"/>
        <v>0</v>
      </c>
      <c r="BV48" s="49">
        <v>0.69305555555555498</v>
      </c>
      <c r="BW48" s="61"/>
      <c r="BX48" s="55">
        <v>0.69598379629629636</v>
      </c>
      <c r="BY48" s="35">
        <f t="shared" si="76"/>
        <v>2.9282407407413835E-3</v>
      </c>
      <c r="BZ48" s="35">
        <f t="shared" si="77"/>
        <v>4.7453703703767992E-4</v>
      </c>
      <c r="CA48" s="44" t="str">
        <f t="shared" si="78"/>
        <v>+</v>
      </c>
      <c r="CB48" s="45">
        <f t="shared" si="79"/>
        <v>41</v>
      </c>
      <c r="CC48" s="85">
        <v>0.69861111111111107</v>
      </c>
      <c r="CD48" s="86"/>
      <c r="CE48" s="87">
        <f t="shared" si="94"/>
        <v>0</v>
      </c>
      <c r="CF48" s="88"/>
      <c r="CG48" s="85">
        <v>0.7055555555555556</v>
      </c>
      <c r="CH48" s="86"/>
      <c r="CI48" s="87">
        <f t="shared" si="81"/>
        <v>0</v>
      </c>
      <c r="CJ48" s="88"/>
      <c r="CK48" s="43">
        <v>0.74513888888888891</v>
      </c>
      <c r="CL48" s="47">
        <v>0.74930555555555556</v>
      </c>
      <c r="CM48" s="70">
        <v>46.9</v>
      </c>
      <c r="CN48" s="71">
        <f t="shared" si="82"/>
        <v>46.9</v>
      </c>
      <c r="CO48" s="72"/>
      <c r="CP48" s="91">
        <v>0.75208333333333333</v>
      </c>
      <c r="CQ48" s="95">
        <v>5.5555555555555601E-2</v>
      </c>
      <c r="CR48" s="42" t="str">
        <f t="shared" si="83"/>
        <v/>
      </c>
      <c r="CS48" s="38">
        <f t="shared" si="84"/>
        <v>0</v>
      </c>
      <c r="CU48" s="39">
        <f t="shared" si="91"/>
        <v>196.8</v>
      </c>
      <c r="CV48" s="46">
        <f t="shared" si="92"/>
        <v>0</v>
      </c>
      <c r="CW48" s="40"/>
      <c r="CX48" s="63">
        <f t="shared" si="93"/>
        <v>196.8</v>
      </c>
      <c r="CZ48" s="101" t="s">
        <v>191</v>
      </c>
      <c r="DA48" s="129" t="s">
        <v>177</v>
      </c>
      <c r="DB48" s="129">
        <v>140</v>
      </c>
      <c r="DC48" s="104" t="s">
        <v>183</v>
      </c>
      <c r="DD48" s="77"/>
      <c r="DE48" s="56"/>
      <c r="DF48" s="36"/>
      <c r="DI48" s="41">
        <f t="shared" si="85"/>
        <v>1.0900000000000001</v>
      </c>
      <c r="DJ48" s="17" t="s">
        <v>196</v>
      </c>
      <c r="DK48" s="153">
        <f t="shared" si="86"/>
        <v>129.49200000000002</v>
      </c>
      <c r="DL48" s="41">
        <f t="shared" si="87"/>
        <v>129.49200000000002</v>
      </c>
      <c r="DM48" s="41">
        <f t="shared" si="88"/>
        <v>9999</v>
      </c>
      <c r="DP48" s="41">
        <f t="shared" si="1"/>
        <v>43</v>
      </c>
      <c r="DQ48" s="227">
        <f t="shared" si="2"/>
        <v>0</v>
      </c>
      <c r="DR48" s="227">
        <f t="shared" si="3"/>
        <v>0</v>
      </c>
      <c r="DS48" s="228">
        <f t="shared" si="4"/>
        <v>43.2</v>
      </c>
      <c r="DT48" s="227">
        <f t="shared" si="5"/>
        <v>0</v>
      </c>
      <c r="DU48" s="227">
        <f t="shared" si="6"/>
        <v>0</v>
      </c>
      <c r="DV48" s="227">
        <f t="shared" si="7"/>
        <v>14</v>
      </c>
      <c r="DW48" s="227">
        <f t="shared" si="8"/>
        <v>0</v>
      </c>
      <c r="DX48" s="227">
        <f t="shared" si="9"/>
        <v>0</v>
      </c>
      <c r="DY48" s="227">
        <f t="shared" si="10"/>
        <v>15</v>
      </c>
      <c r="DZ48" s="227">
        <f t="shared" si="11"/>
        <v>0</v>
      </c>
      <c r="EA48" s="227">
        <f t="shared" si="12"/>
        <v>8</v>
      </c>
      <c r="EB48" s="227">
        <f t="shared" si="13"/>
        <v>0</v>
      </c>
      <c r="EC48" s="228">
        <f t="shared" si="14"/>
        <v>28.7</v>
      </c>
      <c r="ED48" s="227">
        <f t="shared" si="15"/>
        <v>0</v>
      </c>
      <c r="EE48" s="227">
        <f t="shared" si="16"/>
        <v>0</v>
      </c>
      <c r="EF48" s="227">
        <f t="shared" si="17"/>
        <v>41</v>
      </c>
      <c r="EG48" s="227">
        <f t="shared" si="18"/>
        <v>0</v>
      </c>
      <c r="EH48" s="228">
        <f t="shared" si="19"/>
        <v>46.9</v>
      </c>
      <c r="EI48" s="227">
        <f t="shared" si="20"/>
        <v>0</v>
      </c>
      <c r="EK48" s="41">
        <f t="shared" si="21"/>
        <v>43</v>
      </c>
      <c r="EL48" s="227">
        <f t="shared" si="22"/>
        <v>0</v>
      </c>
      <c r="EM48" s="227">
        <f t="shared" si="23"/>
        <v>0</v>
      </c>
      <c r="EN48" s="227">
        <f t="shared" si="24"/>
        <v>43.2</v>
      </c>
      <c r="EO48" s="227">
        <f t="shared" si="25"/>
        <v>43.2</v>
      </c>
      <c r="EP48" s="227">
        <f t="shared" si="26"/>
        <v>43.2</v>
      </c>
      <c r="EQ48" s="227">
        <f t="shared" si="27"/>
        <v>57.2</v>
      </c>
      <c r="ER48" s="227">
        <f t="shared" si="28"/>
        <v>57.2</v>
      </c>
      <c r="ES48" s="227">
        <f t="shared" si="29"/>
        <v>57.2</v>
      </c>
      <c r="ET48" s="227">
        <f t="shared" si="30"/>
        <v>72.2</v>
      </c>
      <c r="EU48" s="227">
        <f t="shared" si="31"/>
        <v>72.2</v>
      </c>
      <c r="EV48" s="227">
        <f t="shared" si="32"/>
        <v>80.2</v>
      </c>
      <c r="EW48" s="227">
        <f t="shared" si="33"/>
        <v>80.2</v>
      </c>
      <c r="EX48" s="227">
        <f t="shared" si="34"/>
        <v>108.9</v>
      </c>
      <c r="EY48" s="227">
        <f t="shared" si="35"/>
        <v>108.9</v>
      </c>
      <c r="EZ48" s="227">
        <f t="shared" si="36"/>
        <v>108.9</v>
      </c>
      <c r="FA48" s="227">
        <f t="shared" si="37"/>
        <v>149.9</v>
      </c>
      <c r="FB48" s="227">
        <f t="shared" si="38"/>
        <v>149.9</v>
      </c>
      <c r="FC48" s="227">
        <f t="shared" si="39"/>
        <v>196.8</v>
      </c>
      <c r="FD48" s="227">
        <f t="shared" si="40"/>
        <v>196.8</v>
      </c>
    </row>
    <row r="49" spans="1:160" ht="13.5" thickBot="1" x14ac:dyDescent="0.25">
      <c r="A49" s="132"/>
      <c r="B49" s="34">
        <v>44</v>
      </c>
      <c r="C49" s="10">
        <v>44</v>
      </c>
      <c r="D49" s="37" t="s">
        <v>150</v>
      </c>
      <c r="E49" s="37" t="s">
        <v>46</v>
      </c>
      <c r="F49" s="37"/>
      <c r="G49" s="43">
        <v>0.32222222222222202</v>
      </c>
      <c r="H49" s="47">
        <v>0.32222222222222224</v>
      </c>
      <c r="I49" s="58" t="str">
        <f t="shared" si="41"/>
        <v/>
      </c>
      <c r="J49" s="52">
        <f t="shared" si="42"/>
        <v>0</v>
      </c>
      <c r="K49" s="43">
        <v>0.405555555555553</v>
      </c>
      <c r="L49" s="47">
        <v>0.40555555555553802</v>
      </c>
      <c r="M49" s="42" t="str">
        <f t="shared" si="89"/>
        <v/>
      </c>
      <c r="N49" s="38">
        <f t="shared" si="90"/>
        <v>0</v>
      </c>
      <c r="O49" s="73">
        <v>0.44722222222222219</v>
      </c>
      <c r="P49" s="42" t="str">
        <f t="shared" si="43"/>
        <v/>
      </c>
      <c r="Q49" s="38">
        <f t="shared" si="44"/>
        <v>0</v>
      </c>
      <c r="R49" s="43">
        <v>0.45624999999999999</v>
      </c>
      <c r="S49" s="47">
        <v>0.45624999999999999</v>
      </c>
      <c r="T49" s="70">
        <v>41.8</v>
      </c>
      <c r="U49" s="71">
        <f t="shared" si="45"/>
        <v>41.8</v>
      </c>
      <c r="V49" s="72"/>
      <c r="W49" s="115">
        <f t="shared" si="46"/>
        <v>0.4680555555555555</v>
      </c>
      <c r="X49" s="42" t="str">
        <f t="shared" si="47"/>
        <v/>
      </c>
      <c r="Y49" s="38">
        <f t="shared" si="48"/>
        <v>0</v>
      </c>
      <c r="Z49" s="49">
        <v>0.50277777777777777</v>
      </c>
      <c r="AA49" s="42" t="str">
        <f t="shared" si="49"/>
        <v/>
      </c>
      <c r="AB49" s="38">
        <f t="shared" si="50"/>
        <v>0</v>
      </c>
      <c r="AC49" s="53">
        <v>0.50555555555555554</v>
      </c>
      <c r="AD49" s="61"/>
      <c r="AE49" s="55">
        <v>0.50925925925925919</v>
      </c>
      <c r="AF49" s="35">
        <f t="shared" si="51"/>
        <v>3.7037037037036535E-3</v>
      </c>
      <c r="AG49" s="35">
        <f t="shared" si="52"/>
        <v>1.5046296296301323E-4</v>
      </c>
      <c r="AH49" s="44" t="str">
        <f t="shared" si="53"/>
        <v>-</v>
      </c>
      <c r="AI49" s="45">
        <f t="shared" si="54"/>
        <v>13</v>
      </c>
      <c r="AJ49" s="115">
        <f t="shared" si="55"/>
        <v>0.52638888888888891</v>
      </c>
      <c r="AK49" s="42" t="str">
        <f t="shared" si="56"/>
        <v/>
      </c>
      <c r="AL49" s="38">
        <f t="shared" si="57"/>
        <v>0</v>
      </c>
      <c r="AM49" s="73">
        <v>0.53680555555555554</v>
      </c>
      <c r="AN49" s="42" t="str">
        <f t="shared" si="58"/>
        <v/>
      </c>
      <c r="AO49" s="38">
        <f t="shared" si="59"/>
        <v>0</v>
      </c>
      <c r="AP49" s="53">
        <v>0.54027777777777775</v>
      </c>
      <c r="AQ49" s="61"/>
      <c r="AR49" s="55">
        <v>0.54784722222222226</v>
      </c>
      <c r="AS49" s="35">
        <f t="shared" si="60"/>
        <v>7.5694444444445175E-3</v>
      </c>
      <c r="AT49" s="35">
        <f t="shared" si="61"/>
        <v>8.1018518518525835E-4</v>
      </c>
      <c r="AU49" s="44" t="str">
        <f t="shared" si="62"/>
        <v>+</v>
      </c>
      <c r="AV49" s="45">
        <f t="shared" si="63"/>
        <v>70</v>
      </c>
      <c r="AW49" s="49">
        <v>0.56805555555555554</v>
      </c>
      <c r="AX49" s="42" t="str">
        <f t="shared" si="64"/>
        <v/>
      </c>
      <c r="AY49" s="38">
        <f t="shared" si="65"/>
        <v>0</v>
      </c>
      <c r="AZ49" s="49">
        <v>0.57013888888888897</v>
      </c>
      <c r="BA49" s="61"/>
      <c r="BB49" s="55">
        <v>0.57611111111111113</v>
      </c>
      <c r="BC49" s="35">
        <f t="shared" si="66"/>
        <v>5.9722222222221566E-3</v>
      </c>
      <c r="BD49" s="35">
        <f t="shared" si="67"/>
        <v>9.7222222222215649E-4</v>
      </c>
      <c r="BE49" s="44" t="str">
        <f t="shared" si="68"/>
        <v>+</v>
      </c>
      <c r="BF49" s="45">
        <f t="shared" si="69"/>
        <v>84</v>
      </c>
      <c r="BG49" s="308">
        <f t="shared" si="70"/>
        <v>0.61527777777777781</v>
      </c>
      <c r="BH49" s="42" t="str">
        <f t="shared" si="71"/>
        <v/>
      </c>
      <c r="BI49" s="38">
        <f t="shared" si="72"/>
        <v>0</v>
      </c>
      <c r="BJ49" s="43">
        <v>0.61527777777777781</v>
      </c>
      <c r="BK49" s="47">
        <v>0.62430555555555556</v>
      </c>
      <c r="BL49" s="70">
        <v>26.9</v>
      </c>
      <c r="BM49" s="71">
        <f t="shared" si="73"/>
        <v>26.9</v>
      </c>
      <c r="BN49" s="72"/>
      <c r="BO49" s="117"/>
      <c r="BP49" s="121"/>
      <c r="BQ49" s="124"/>
      <c r="BR49" s="125"/>
      <c r="BS49" s="49">
        <v>0.70624999999999993</v>
      </c>
      <c r="BT49" s="42" t="str">
        <f t="shared" si="74"/>
        <v>+</v>
      </c>
      <c r="BU49" s="38">
        <f t="shared" si="75"/>
        <v>480</v>
      </c>
      <c r="BV49" s="49"/>
      <c r="BW49" s="61"/>
      <c r="BX49" s="55"/>
      <c r="BY49" s="35">
        <f t="shared" si="76"/>
        <v>0</v>
      </c>
      <c r="BZ49" s="35">
        <f t="shared" si="77"/>
        <v>2.4537037037037036E-3</v>
      </c>
      <c r="CA49" s="44" t="str">
        <f t="shared" si="78"/>
        <v>-</v>
      </c>
      <c r="CB49" s="45" t="s">
        <v>231</v>
      </c>
      <c r="CC49" s="85"/>
      <c r="CD49" s="86"/>
      <c r="CE49" s="87"/>
      <c r="CF49" s="88"/>
      <c r="CG49" s="85"/>
      <c r="CH49" s="86"/>
      <c r="CI49" s="87"/>
      <c r="CJ49" s="88"/>
      <c r="CK49" s="43"/>
      <c r="CL49" s="47"/>
      <c r="CM49" s="22"/>
      <c r="CN49" s="45" t="s">
        <v>231</v>
      </c>
      <c r="CO49" s="72"/>
      <c r="CP49" s="91"/>
      <c r="CQ49" s="95">
        <v>5.5555555555555601E-2</v>
      </c>
      <c r="CR49" s="42" t="str">
        <f t="shared" si="83"/>
        <v/>
      </c>
      <c r="CS49" s="38"/>
      <c r="CU49" s="39" t="s">
        <v>231</v>
      </c>
      <c r="CV49" s="46" t="s">
        <v>231</v>
      </c>
      <c r="CW49" s="40"/>
      <c r="CX49" s="63" t="s">
        <v>231</v>
      </c>
      <c r="CZ49" s="101" t="s">
        <v>190</v>
      </c>
      <c r="DA49" s="129" t="s">
        <v>177</v>
      </c>
      <c r="DB49" s="129">
        <v>150</v>
      </c>
      <c r="DC49" s="104" t="s">
        <v>186</v>
      </c>
      <c r="DD49" s="77"/>
      <c r="DE49" s="56"/>
      <c r="DF49" s="36"/>
      <c r="DI49" s="41">
        <f t="shared" si="85"/>
        <v>1.0900000000000001</v>
      </c>
      <c r="DJ49" s="17" t="s">
        <v>196</v>
      </c>
      <c r="DK49" s="153" t="e">
        <f>(U49+BM49+#REF!)*DI49+V49+BN49+CO49</f>
        <v>#REF!</v>
      </c>
      <c r="DL49" s="41" t="e">
        <f t="shared" si="87"/>
        <v>#REF!</v>
      </c>
      <c r="DM49" s="41">
        <f t="shared" si="88"/>
        <v>9999</v>
      </c>
      <c r="DP49" s="41">
        <f t="shared" si="1"/>
        <v>44</v>
      </c>
      <c r="DQ49" s="227">
        <f t="shared" si="2"/>
        <v>0</v>
      </c>
      <c r="DR49" s="227">
        <f t="shared" si="3"/>
        <v>0</v>
      </c>
      <c r="DS49" s="228">
        <f t="shared" si="4"/>
        <v>41.8</v>
      </c>
      <c r="DT49" s="227">
        <f t="shared" si="5"/>
        <v>0</v>
      </c>
      <c r="DU49" s="227">
        <f t="shared" si="6"/>
        <v>0</v>
      </c>
      <c r="DV49" s="227">
        <f t="shared" si="7"/>
        <v>13</v>
      </c>
      <c r="DW49" s="227">
        <f t="shared" si="8"/>
        <v>0</v>
      </c>
      <c r="DX49" s="227">
        <f t="shared" si="9"/>
        <v>0</v>
      </c>
      <c r="DY49" s="227">
        <f t="shared" si="10"/>
        <v>70</v>
      </c>
      <c r="DZ49" s="227">
        <f t="shared" si="11"/>
        <v>0</v>
      </c>
      <c r="EA49" s="227">
        <f t="shared" si="12"/>
        <v>84</v>
      </c>
      <c r="EB49" s="227">
        <f t="shared" si="13"/>
        <v>0</v>
      </c>
      <c r="EC49" s="228">
        <f t="shared" si="14"/>
        <v>26.9</v>
      </c>
      <c r="ED49" s="227">
        <f t="shared" si="15"/>
        <v>0</v>
      </c>
      <c r="EE49" s="227">
        <f t="shared" si="16"/>
        <v>480</v>
      </c>
      <c r="EF49" s="227" t="e">
        <f t="shared" si="17"/>
        <v>#VALUE!</v>
      </c>
      <c r="EG49" s="227">
        <f t="shared" si="18"/>
        <v>0</v>
      </c>
      <c r="EH49" s="228" t="e">
        <f>#REF!+CO49</f>
        <v>#REF!</v>
      </c>
      <c r="EI49" s="227">
        <f t="shared" si="20"/>
        <v>0</v>
      </c>
      <c r="EK49" s="41">
        <f t="shared" si="21"/>
        <v>44</v>
      </c>
      <c r="EL49" s="227">
        <f t="shared" si="22"/>
        <v>0</v>
      </c>
      <c r="EM49" s="227">
        <f t="shared" si="23"/>
        <v>0</v>
      </c>
      <c r="EN49" s="227">
        <f t="shared" si="24"/>
        <v>41.8</v>
      </c>
      <c r="EO49" s="227">
        <f t="shared" si="25"/>
        <v>41.8</v>
      </c>
      <c r="EP49" s="227">
        <f t="shared" si="26"/>
        <v>41.8</v>
      </c>
      <c r="EQ49" s="227">
        <f t="shared" si="27"/>
        <v>54.8</v>
      </c>
      <c r="ER49" s="227">
        <f t="shared" si="28"/>
        <v>54.8</v>
      </c>
      <c r="ES49" s="227">
        <f t="shared" si="29"/>
        <v>54.8</v>
      </c>
      <c r="ET49" s="227">
        <f t="shared" si="30"/>
        <v>124.8</v>
      </c>
      <c r="EU49" s="227">
        <f t="shared" si="31"/>
        <v>124.8</v>
      </c>
      <c r="EV49" s="227">
        <f t="shared" si="32"/>
        <v>208.8</v>
      </c>
      <c r="EW49" s="227">
        <f t="shared" si="33"/>
        <v>208.8</v>
      </c>
      <c r="EX49" s="227">
        <f t="shared" si="34"/>
        <v>235.70000000000002</v>
      </c>
      <c r="EY49" s="227">
        <f t="shared" si="35"/>
        <v>235.70000000000002</v>
      </c>
      <c r="EZ49" s="227">
        <f t="shared" si="36"/>
        <v>715.7</v>
      </c>
      <c r="FA49" s="227" t="e">
        <f t="shared" si="37"/>
        <v>#VALUE!</v>
      </c>
      <c r="FB49" s="227" t="e">
        <f t="shared" si="38"/>
        <v>#VALUE!</v>
      </c>
      <c r="FC49" s="227" t="e">
        <f t="shared" si="39"/>
        <v>#VALUE!</v>
      </c>
      <c r="FD49" s="227" t="e">
        <f t="shared" si="40"/>
        <v>#VALUE!</v>
      </c>
    </row>
    <row r="50" spans="1:160" ht="13.5" thickBot="1" x14ac:dyDescent="0.25">
      <c r="A50" s="132"/>
      <c r="B50" s="34">
        <v>45</v>
      </c>
      <c r="C50" s="10">
        <v>45</v>
      </c>
      <c r="D50" s="37" t="s">
        <v>151</v>
      </c>
      <c r="E50" s="37" t="s">
        <v>152</v>
      </c>
      <c r="F50" s="37"/>
      <c r="G50" s="43">
        <v>0.32291666666666702</v>
      </c>
      <c r="H50" s="47">
        <v>0.32291666666666669</v>
      </c>
      <c r="I50" s="58" t="str">
        <f t="shared" si="41"/>
        <v/>
      </c>
      <c r="J50" s="52">
        <f t="shared" si="42"/>
        <v>0</v>
      </c>
      <c r="K50" s="43">
        <v>0.406249999999998</v>
      </c>
      <c r="L50" s="47">
        <v>0.40624999999998201</v>
      </c>
      <c r="M50" s="42" t="str">
        <f t="shared" si="89"/>
        <v/>
      </c>
      <c r="N50" s="38">
        <f t="shared" si="90"/>
        <v>0</v>
      </c>
      <c r="O50" s="73">
        <v>0.44791666666666669</v>
      </c>
      <c r="P50" s="42" t="str">
        <f t="shared" si="43"/>
        <v/>
      </c>
      <c r="Q50" s="38">
        <f t="shared" si="44"/>
        <v>0</v>
      </c>
      <c r="R50" s="43">
        <v>0.45694444444444443</v>
      </c>
      <c r="S50" s="47">
        <v>0.45694444444444443</v>
      </c>
      <c r="T50" s="70">
        <v>45.9</v>
      </c>
      <c r="U50" s="71">
        <f t="shared" si="45"/>
        <v>45.9</v>
      </c>
      <c r="V50" s="72"/>
      <c r="W50" s="115">
        <f t="shared" si="46"/>
        <v>0.46875</v>
      </c>
      <c r="X50" s="42" t="str">
        <f t="shared" si="47"/>
        <v/>
      </c>
      <c r="Y50" s="38">
        <f t="shared" si="48"/>
        <v>0</v>
      </c>
      <c r="Z50" s="49">
        <v>0.50347222222222221</v>
      </c>
      <c r="AA50" s="42" t="str">
        <f t="shared" si="49"/>
        <v/>
      </c>
      <c r="AB50" s="38">
        <f t="shared" si="50"/>
        <v>0</v>
      </c>
      <c r="AC50" s="53">
        <v>0.50624999999999998</v>
      </c>
      <c r="AD50" s="61"/>
      <c r="AE50" s="55">
        <v>0.50998842592592586</v>
      </c>
      <c r="AF50" s="35">
        <f t="shared" si="51"/>
        <v>3.7384259259258812E-3</v>
      </c>
      <c r="AG50" s="35">
        <f t="shared" si="52"/>
        <v>1.1574074074078558E-4</v>
      </c>
      <c r="AH50" s="44" t="str">
        <f t="shared" si="53"/>
        <v>-</v>
      </c>
      <c r="AI50" s="45">
        <f t="shared" si="54"/>
        <v>10</v>
      </c>
      <c r="AJ50" s="115">
        <f t="shared" si="55"/>
        <v>0.52708333333333335</v>
      </c>
      <c r="AK50" s="42" t="str">
        <f t="shared" si="56"/>
        <v/>
      </c>
      <c r="AL50" s="38">
        <f t="shared" si="57"/>
        <v>0</v>
      </c>
      <c r="AM50" s="73">
        <v>0.53749999999999998</v>
      </c>
      <c r="AN50" s="42" t="str">
        <f t="shared" si="58"/>
        <v/>
      </c>
      <c r="AO50" s="38">
        <f t="shared" si="59"/>
        <v>0</v>
      </c>
      <c r="AP50" s="53">
        <v>0.54097222222222219</v>
      </c>
      <c r="AQ50" s="61"/>
      <c r="AR50" s="55">
        <v>0.5496064814814815</v>
      </c>
      <c r="AS50" s="35">
        <f t="shared" si="60"/>
        <v>8.6342592592593137E-3</v>
      </c>
      <c r="AT50" s="35">
        <f t="shared" si="61"/>
        <v>1.8750000000000546E-3</v>
      </c>
      <c r="AU50" s="44" t="str">
        <f t="shared" si="62"/>
        <v>+</v>
      </c>
      <c r="AV50" s="45">
        <f t="shared" si="63"/>
        <v>162</v>
      </c>
      <c r="AW50" s="49">
        <v>0.56874999999999998</v>
      </c>
      <c r="AX50" s="42" t="str">
        <f t="shared" si="64"/>
        <v/>
      </c>
      <c r="AY50" s="38">
        <f t="shared" si="65"/>
        <v>0</v>
      </c>
      <c r="AZ50" s="49">
        <v>0.57083333333333297</v>
      </c>
      <c r="BA50" s="61"/>
      <c r="BB50" s="55">
        <v>0.57596064814814818</v>
      </c>
      <c r="BC50" s="35">
        <f t="shared" si="66"/>
        <v>5.1273148148152092E-3</v>
      </c>
      <c r="BD50" s="35">
        <f t="shared" si="67"/>
        <v>1.2731481481520913E-4</v>
      </c>
      <c r="BE50" s="44" t="str">
        <f t="shared" si="68"/>
        <v>+</v>
      </c>
      <c r="BF50" s="45">
        <f t="shared" si="69"/>
        <v>11</v>
      </c>
      <c r="BG50" s="308">
        <f t="shared" si="70"/>
        <v>0.61597222222222181</v>
      </c>
      <c r="BH50" s="42" t="str">
        <f t="shared" si="71"/>
        <v/>
      </c>
      <c r="BI50" s="38">
        <f t="shared" si="72"/>
        <v>0</v>
      </c>
      <c r="BJ50" s="43">
        <v>0.61597222222222225</v>
      </c>
      <c r="BK50" s="47">
        <v>0.62638888888888888</v>
      </c>
      <c r="BL50" s="70">
        <v>27.4</v>
      </c>
      <c r="BM50" s="71">
        <f t="shared" si="73"/>
        <v>27.4</v>
      </c>
      <c r="BN50" s="72"/>
      <c r="BO50" s="117" t="s">
        <v>226</v>
      </c>
      <c r="BP50" s="121"/>
      <c r="BQ50" s="124" t="s">
        <v>225</v>
      </c>
      <c r="BR50" s="125"/>
      <c r="BS50" s="49">
        <v>0.69236111111111109</v>
      </c>
      <c r="BT50" s="42" t="str">
        <f t="shared" si="74"/>
        <v/>
      </c>
      <c r="BU50" s="38">
        <f t="shared" si="75"/>
        <v>0</v>
      </c>
      <c r="BV50" s="49">
        <v>0.69513888888888897</v>
      </c>
      <c r="BW50" s="61"/>
      <c r="BX50" s="55">
        <v>0.69788194444444451</v>
      </c>
      <c r="BY50" s="35">
        <f t="shared" si="76"/>
        <v>2.7430555555555403E-3</v>
      </c>
      <c r="BZ50" s="35">
        <f t="shared" si="77"/>
        <v>2.8935185185183666E-4</v>
      </c>
      <c r="CA50" s="44" t="str">
        <f t="shared" si="78"/>
        <v>+</v>
      </c>
      <c r="CB50" s="45">
        <f t="shared" si="79"/>
        <v>25</v>
      </c>
      <c r="CC50" s="85">
        <v>0.70000000000000007</v>
      </c>
      <c r="CD50" s="86"/>
      <c r="CE50" s="87">
        <f t="shared" si="94"/>
        <v>0</v>
      </c>
      <c r="CF50" s="88"/>
      <c r="CG50" s="85">
        <v>0.70833333333333337</v>
      </c>
      <c r="CH50" s="86"/>
      <c r="CI50" s="87">
        <f t="shared" si="81"/>
        <v>0</v>
      </c>
      <c r="CJ50" s="88"/>
      <c r="CK50" s="43">
        <v>0.75347222222222221</v>
      </c>
      <c r="CL50" s="47">
        <v>0.75486111111111109</v>
      </c>
      <c r="CM50" s="70">
        <v>59.4</v>
      </c>
      <c r="CN50" s="71">
        <f t="shared" si="82"/>
        <v>59.4</v>
      </c>
      <c r="CO50" s="72">
        <v>30</v>
      </c>
      <c r="CP50" s="91">
        <v>0.75694444444444453</v>
      </c>
      <c r="CQ50" s="95">
        <v>5.5555555555555601E-2</v>
      </c>
      <c r="CR50" s="42" t="str">
        <f t="shared" si="83"/>
        <v/>
      </c>
      <c r="CS50" s="38">
        <f t="shared" si="84"/>
        <v>0</v>
      </c>
      <c r="CU50" s="39">
        <f t="shared" si="91"/>
        <v>370.7</v>
      </c>
      <c r="CV50" s="46">
        <f t="shared" si="92"/>
        <v>0</v>
      </c>
      <c r="CW50" s="40"/>
      <c r="CX50" s="63">
        <f t="shared" si="93"/>
        <v>370.7</v>
      </c>
      <c r="CZ50" s="101" t="s">
        <v>189</v>
      </c>
      <c r="DA50" s="129" t="s">
        <v>177</v>
      </c>
      <c r="DB50" s="129">
        <v>115</v>
      </c>
      <c r="DC50" s="104"/>
      <c r="DD50" s="77"/>
      <c r="DE50" s="56"/>
      <c r="DF50" s="36"/>
      <c r="DI50" s="41">
        <f t="shared" si="85"/>
        <v>1.0900000000000001</v>
      </c>
      <c r="DJ50" s="17" t="s">
        <v>196</v>
      </c>
      <c r="DK50" s="153">
        <f t="shared" si="86"/>
        <v>174.643</v>
      </c>
      <c r="DL50" s="41">
        <f t="shared" si="87"/>
        <v>174.643</v>
      </c>
      <c r="DM50" s="41">
        <f t="shared" si="88"/>
        <v>9999</v>
      </c>
      <c r="DP50" s="41">
        <f t="shared" si="1"/>
        <v>45</v>
      </c>
      <c r="DQ50" s="227">
        <f t="shared" si="2"/>
        <v>0</v>
      </c>
      <c r="DR50" s="227">
        <f t="shared" si="3"/>
        <v>0</v>
      </c>
      <c r="DS50" s="228">
        <f t="shared" si="4"/>
        <v>45.9</v>
      </c>
      <c r="DT50" s="227">
        <f t="shared" si="5"/>
        <v>0</v>
      </c>
      <c r="DU50" s="227">
        <f t="shared" si="6"/>
        <v>0</v>
      </c>
      <c r="DV50" s="227">
        <f t="shared" si="7"/>
        <v>10</v>
      </c>
      <c r="DW50" s="227">
        <f t="shared" si="8"/>
        <v>0</v>
      </c>
      <c r="DX50" s="227">
        <f t="shared" si="9"/>
        <v>0</v>
      </c>
      <c r="DY50" s="227">
        <f t="shared" si="10"/>
        <v>162</v>
      </c>
      <c r="DZ50" s="227">
        <f t="shared" si="11"/>
        <v>0</v>
      </c>
      <c r="EA50" s="227">
        <f t="shared" si="12"/>
        <v>11</v>
      </c>
      <c r="EB50" s="227">
        <f t="shared" si="13"/>
        <v>0</v>
      </c>
      <c r="EC50" s="228">
        <f t="shared" si="14"/>
        <v>27.4</v>
      </c>
      <c r="ED50" s="227">
        <f t="shared" si="15"/>
        <v>0</v>
      </c>
      <c r="EE50" s="227">
        <f t="shared" si="16"/>
        <v>0</v>
      </c>
      <c r="EF50" s="227">
        <f t="shared" si="17"/>
        <v>25</v>
      </c>
      <c r="EG50" s="227">
        <f t="shared" si="18"/>
        <v>0</v>
      </c>
      <c r="EH50" s="228">
        <f t="shared" si="19"/>
        <v>89.4</v>
      </c>
      <c r="EI50" s="227">
        <f t="shared" si="20"/>
        <v>0</v>
      </c>
      <c r="EK50" s="41">
        <f t="shared" si="21"/>
        <v>45</v>
      </c>
      <c r="EL50" s="227">
        <f t="shared" si="22"/>
        <v>0</v>
      </c>
      <c r="EM50" s="227">
        <f t="shared" si="23"/>
        <v>0</v>
      </c>
      <c r="EN50" s="227">
        <f t="shared" si="24"/>
        <v>45.9</v>
      </c>
      <c r="EO50" s="227">
        <f t="shared" si="25"/>
        <v>45.9</v>
      </c>
      <c r="EP50" s="227">
        <f t="shared" si="26"/>
        <v>45.9</v>
      </c>
      <c r="EQ50" s="227">
        <f t="shared" si="27"/>
        <v>55.9</v>
      </c>
      <c r="ER50" s="227">
        <f t="shared" si="28"/>
        <v>55.9</v>
      </c>
      <c r="ES50" s="227">
        <f t="shared" si="29"/>
        <v>55.9</v>
      </c>
      <c r="ET50" s="227">
        <f t="shared" si="30"/>
        <v>217.9</v>
      </c>
      <c r="EU50" s="227">
        <f t="shared" si="31"/>
        <v>217.9</v>
      </c>
      <c r="EV50" s="227">
        <f t="shared" si="32"/>
        <v>228.9</v>
      </c>
      <c r="EW50" s="227">
        <f t="shared" si="33"/>
        <v>228.9</v>
      </c>
      <c r="EX50" s="227">
        <f t="shared" si="34"/>
        <v>256.3</v>
      </c>
      <c r="EY50" s="227">
        <f t="shared" si="35"/>
        <v>256.3</v>
      </c>
      <c r="EZ50" s="227">
        <f t="shared" si="36"/>
        <v>256.3</v>
      </c>
      <c r="FA50" s="227">
        <f t="shared" si="37"/>
        <v>281.3</v>
      </c>
      <c r="FB50" s="227">
        <f t="shared" si="38"/>
        <v>281.3</v>
      </c>
      <c r="FC50" s="227">
        <f t="shared" si="39"/>
        <v>370.70000000000005</v>
      </c>
      <c r="FD50" s="227">
        <f t="shared" si="40"/>
        <v>370.70000000000005</v>
      </c>
    </row>
    <row r="51" spans="1:160" ht="13.5" thickBot="1" x14ac:dyDescent="0.25">
      <c r="A51" s="132"/>
      <c r="B51" s="34">
        <v>46</v>
      </c>
      <c r="C51" s="10">
        <v>46</v>
      </c>
      <c r="D51" s="37" t="s">
        <v>38</v>
      </c>
      <c r="E51" s="37" t="s">
        <v>58</v>
      </c>
      <c r="F51" s="37"/>
      <c r="G51" s="43">
        <v>0.32361111111111102</v>
      </c>
      <c r="H51" s="47">
        <v>0.32361111111111113</v>
      </c>
      <c r="I51" s="58" t="str">
        <f t="shared" si="41"/>
        <v/>
      </c>
      <c r="J51" s="52">
        <f t="shared" si="42"/>
        <v>0</v>
      </c>
      <c r="K51" s="43">
        <v>0.406944444444442</v>
      </c>
      <c r="L51" s="47">
        <v>0.40694444444442601</v>
      </c>
      <c r="M51" s="42" t="str">
        <f t="shared" si="89"/>
        <v/>
      </c>
      <c r="N51" s="38">
        <f t="shared" si="90"/>
        <v>0</v>
      </c>
      <c r="O51" s="73">
        <v>0.44861111111111113</v>
      </c>
      <c r="P51" s="42" t="str">
        <f t="shared" si="43"/>
        <v/>
      </c>
      <c r="Q51" s="38">
        <f t="shared" si="44"/>
        <v>0</v>
      </c>
      <c r="R51" s="43">
        <v>0.45763888888888887</v>
      </c>
      <c r="S51" s="47">
        <v>0.45763888888888887</v>
      </c>
      <c r="T51" s="70">
        <v>110</v>
      </c>
      <c r="U51" s="71">
        <f t="shared" si="45"/>
        <v>110</v>
      </c>
      <c r="V51" s="72"/>
      <c r="W51" s="115">
        <f t="shared" si="46"/>
        <v>0.46944444444444444</v>
      </c>
      <c r="X51" s="42" t="str">
        <f t="shared" si="47"/>
        <v/>
      </c>
      <c r="Y51" s="38">
        <f t="shared" si="48"/>
        <v>0</v>
      </c>
      <c r="Z51" s="49">
        <v>0.50416666666666665</v>
      </c>
      <c r="AA51" s="42" t="str">
        <f t="shared" si="49"/>
        <v/>
      </c>
      <c r="AB51" s="38">
        <f t="shared" si="50"/>
        <v>0</v>
      </c>
      <c r="AC51" s="53">
        <v>0.50763888888888886</v>
      </c>
      <c r="AD51" s="61"/>
      <c r="AE51" s="55">
        <v>0.5115277777777778</v>
      </c>
      <c r="AF51" s="35">
        <f t="shared" si="51"/>
        <v>3.8888888888889417E-3</v>
      </c>
      <c r="AG51" s="35">
        <f t="shared" si="52"/>
        <v>3.4722222222274921E-5</v>
      </c>
      <c r="AH51" s="44" t="str">
        <f t="shared" si="53"/>
        <v>+</v>
      </c>
      <c r="AI51" s="45">
        <f t="shared" si="54"/>
        <v>3</v>
      </c>
      <c r="AJ51" s="115">
        <f t="shared" si="55"/>
        <v>0.52847222222222223</v>
      </c>
      <c r="AK51" s="42" t="str">
        <f t="shared" si="56"/>
        <v/>
      </c>
      <c r="AL51" s="38">
        <f t="shared" si="57"/>
        <v>0</v>
      </c>
      <c r="AM51" s="73">
        <v>0.53888888888888886</v>
      </c>
      <c r="AN51" s="42" t="str">
        <f t="shared" si="58"/>
        <v/>
      </c>
      <c r="AO51" s="38">
        <f t="shared" si="59"/>
        <v>0</v>
      </c>
      <c r="AP51" s="53">
        <v>0.54166666666666663</v>
      </c>
      <c r="AQ51" s="61"/>
      <c r="AR51" s="55">
        <v>0.54853009259259256</v>
      </c>
      <c r="AS51" s="35">
        <f t="shared" si="60"/>
        <v>6.8634259259259256E-3</v>
      </c>
      <c r="AT51" s="35">
        <f t="shared" si="61"/>
        <v>1.0416666666666647E-4</v>
      </c>
      <c r="AU51" s="44" t="str">
        <f t="shared" si="62"/>
        <v>+</v>
      </c>
      <c r="AV51" s="45">
        <f t="shared" si="63"/>
        <v>9</v>
      </c>
      <c r="AW51" s="49">
        <v>0.56944444444444442</v>
      </c>
      <c r="AX51" s="42" t="str">
        <f t="shared" si="64"/>
        <v/>
      </c>
      <c r="AY51" s="38">
        <f t="shared" si="65"/>
        <v>0</v>
      </c>
      <c r="AZ51" s="49">
        <v>0.57152777777777797</v>
      </c>
      <c r="BA51" s="61"/>
      <c r="BB51" s="55">
        <v>0.57660879629629636</v>
      </c>
      <c r="BC51" s="35">
        <f t="shared" si="66"/>
        <v>5.0810185185183876E-3</v>
      </c>
      <c r="BD51" s="35">
        <f t="shared" si="67"/>
        <v>8.101851851838749E-5</v>
      </c>
      <c r="BE51" s="44" t="str">
        <f t="shared" si="68"/>
        <v>+</v>
      </c>
      <c r="BF51" s="45">
        <f t="shared" si="69"/>
        <v>7</v>
      </c>
      <c r="BG51" s="308">
        <f t="shared" si="70"/>
        <v>0.61666666666666681</v>
      </c>
      <c r="BH51" s="42" t="str">
        <f t="shared" si="71"/>
        <v/>
      </c>
      <c r="BI51" s="38">
        <f t="shared" si="72"/>
        <v>0</v>
      </c>
      <c r="BJ51" s="43">
        <v>0.6166666666666667</v>
      </c>
      <c r="BK51" s="47">
        <v>0.62777777777777777</v>
      </c>
      <c r="BL51" s="70">
        <v>29.5</v>
      </c>
      <c r="BM51" s="71">
        <f t="shared" si="73"/>
        <v>29.5</v>
      </c>
      <c r="BN51" s="72"/>
      <c r="BO51" s="117" t="s">
        <v>226</v>
      </c>
      <c r="BP51" s="121"/>
      <c r="BQ51" s="124" t="s">
        <v>225</v>
      </c>
      <c r="BR51" s="125"/>
      <c r="BS51" s="49">
        <v>0.70416666666666661</v>
      </c>
      <c r="BT51" s="42" t="str">
        <f t="shared" si="74"/>
        <v/>
      </c>
      <c r="BU51" s="38">
        <f t="shared" si="75"/>
        <v>0</v>
      </c>
      <c r="BV51" s="49">
        <v>0.70694444444444404</v>
      </c>
      <c r="BW51" s="61"/>
      <c r="BX51" s="55">
        <v>0.71023148148148152</v>
      </c>
      <c r="BY51" s="35">
        <f t="shared" si="76"/>
        <v>3.2870370370374768E-3</v>
      </c>
      <c r="BZ51" s="35">
        <f t="shared" si="77"/>
        <v>8.3333333333377325E-4</v>
      </c>
      <c r="CA51" s="44" t="str">
        <f t="shared" si="78"/>
        <v>+</v>
      </c>
      <c r="CB51" s="45">
        <f t="shared" si="79"/>
        <v>72</v>
      </c>
      <c r="CC51" s="85">
        <v>0.71319444444444446</v>
      </c>
      <c r="CD51" s="86"/>
      <c r="CE51" s="87">
        <f t="shared" si="94"/>
        <v>0</v>
      </c>
      <c r="CF51" s="88"/>
      <c r="CG51" s="85">
        <v>0.72152777777777777</v>
      </c>
      <c r="CH51" s="86"/>
      <c r="CI51" s="87">
        <f t="shared" si="81"/>
        <v>0</v>
      </c>
      <c r="CJ51" s="88"/>
      <c r="CK51" s="43">
        <v>0.76944444444444438</v>
      </c>
      <c r="CL51" s="47">
        <v>0.76944444444444438</v>
      </c>
      <c r="CM51" s="70">
        <v>58.1</v>
      </c>
      <c r="CN51" s="71">
        <f t="shared" si="82"/>
        <v>58.1</v>
      </c>
      <c r="CO51" s="72"/>
      <c r="CP51" s="91">
        <v>0.77083333333333337</v>
      </c>
      <c r="CQ51" s="95">
        <v>5.5555555555555601E-2</v>
      </c>
      <c r="CR51" s="42" t="str">
        <f t="shared" si="83"/>
        <v>+</v>
      </c>
      <c r="CS51" s="38">
        <f t="shared" si="84"/>
        <v>120</v>
      </c>
      <c r="CU51" s="39">
        <f t="shared" si="91"/>
        <v>288.60000000000002</v>
      </c>
      <c r="CV51" s="46">
        <f t="shared" si="92"/>
        <v>120</v>
      </c>
      <c r="CW51" s="40"/>
      <c r="CX51" s="63">
        <f t="shared" si="93"/>
        <v>408.6</v>
      </c>
      <c r="CZ51" s="101" t="s">
        <v>191</v>
      </c>
      <c r="DA51" s="129" t="s">
        <v>178</v>
      </c>
      <c r="DB51" s="129">
        <v>64</v>
      </c>
      <c r="DC51" s="104" t="s">
        <v>181</v>
      </c>
      <c r="DD51" s="77"/>
      <c r="DE51" s="56"/>
      <c r="DF51" s="36"/>
      <c r="DI51" s="41">
        <f t="shared" si="85"/>
        <v>1</v>
      </c>
      <c r="DJ51" s="17" t="s">
        <v>196</v>
      </c>
      <c r="DK51" s="153">
        <f t="shared" si="86"/>
        <v>197.6</v>
      </c>
      <c r="DL51" s="41">
        <f t="shared" si="87"/>
        <v>197.6</v>
      </c>
      <c r="DM51" s="41">
        <f t="shared" si="88"/>
        <v>9999</v>
      </c>
      <c r="DP51" s="41">
        <f t="shared" si="1"/>
        <v>46</v>
      </c>
      <c r="DQ51" s="227">
        <f t="shared" si="2"/>
        <v>0</v>
      </c>
      <c r="DR51" s="227">
        <f t="shared" si="3"/>
        <v>0</v>
      </c>
      <c r="DS51" s="228">
        <f t="shared" si="4"/>
        <v>110</v>
      </c>
      <c r="DT51" s="227">
        <f t="shared" si="5"/>
        <v>0</v>
      </c>
      <c r="DU51" s="227">
        <f t="shared" si="6"/>
        <v>0</v>
      </c>
      <c r="DV51" s="227">
        <f t="shared" si="7"/>
        <v>3</v>
      </c>
      <c r="DW51" s="227">
        <f t="shared" si="8"/>
        <v>0</v>
      </c>
      <c r="DX51" s="227">
        <f t="shared" si="9"/>
        <v>0</v>
      </c>
      <c r="DY51" s="227">
        <f t="shared" si="10"/>
        <v>9</v>
      </c>
      <c r="DZ51" s="227">
        <f t="shared" si="11"/>
        <v>0</v>
      </c>
      <c r="EA51" s="227">
        <f t="shared" si="12"/>
        <v>7</v>
      </c>
      <c r="EB51" s="227">
        <f t="shared" si="13"/>
        <v>0</v>
      </c>
      <c r="EC51" s="228">
        <f t="shared" si="14"/>
        <v>29.5</v>
      </c>
      <c r="ED51" s="227">
        <f t="shared" si="15"/>
        <v>0</v>
      </c>
      <c r="EE51" s="227">
        <f t="shared" si="16"/>
        <v>0</v>
      </c>
      <c r="EF51" s="227">
        <f t="shared" si="17"/>
        <v>72</v>
      </c>
      <c r="EG51" s="227">
        <f t="shared" si="18"/>
        <v>0</v>
      </c>
      <c r="EH51" s="228">
        <f t="shared" si="19"/>
        <v>58.1</v>
      </c>
      <c r="EI51" s="227">
        <f t="shared" si="20"/>
        <v>120</v>
      </c>
      <c r="EK51" s="41">
        <f t="shared" si="21"/>
        <v>46</v>
      </c>
      <c r="EL51" s="227">
        <f t="shared" si="22"/>
        <v>0</v>
      </c>
      <c r="EM51" s="227">
        <f t="shared" si="23"/>
        <v>0</v>
      </c>
      <c r="EN51" s="227">
        <f t="shared" si="24"/>
        <v>110</v>
      </c>
      <c r="EO51" s="227">
        <f t="shared" si="25"/>
        <v>110</v>
      </c>
      <c r="EP51" s="227">
        <f t="shared" si="26"/>
        <v>110</v>
      </c>
      <c r="EQ51" s="227">
        <f t="shared" si="27"/>
        <v>113</v>
      </c>
      <c r="ER51" s="227">
        <f t="shared" si="28"/>
        <v>113</v>
      </c>
      <c r="ES51" s="227">
        <f t="shared" si="29"/>
        <v>113</v>
      </c>
      <c r="ET51" s="227">
        <f t="shared" si="30"/>
        <v>122</v>
      </c>
      <c r="EU51" s="227">
        <f t="shared" si="31"/>
        <v>122</v>
      </c>
      <c r="EV51" s="227">
        <f t="shared" si="32"/>
        <v>129</v>
      </c>
      <c r="EW51" s="227">
        <f t="shared" si="33"/>
        <v>129</v>
      </c>
      <c r="EX51" s="227">
        <f t="shared" si="34"/>
        <v>158.5</v>
      </c>
      <c r="EY51" s="227">
        <f t="shared" si="35"/>
        <v>158.5</v>
      </c>
      <c r="EZ51" s="227">
        <f t="shared" si="36"/>
        <v>158.5</v>
      </c>
      <c r="FA51" s="227">
        <f t="shared" si="37"/>
        <v>230.5</v>
      </c>
      <c r="FB51" s="227">
        <f t="shared" si="38"/>
        <v>230.5</v>
      </c>
      <c r="FC51" s="227">
        <f t="shared" si="39"/>
        <v>288.60000000000002</v>
      </c>
      <c r="FD51" s="227">
        <f t="shared" si="40"/>
        <v>408.6</v>
      </c>
    </row>
    <row r="52" spans="1:160" ht="13.5" thickBot="1" x14ac:dyDescent="0.25">
      <c r="A52" s="132"/>
      <c r="B52" s="34">
        <v>47</v>
      </c>
      <c r="C52" s="10">
        <v>47</v>
      </c>
      <c r="D52" s="37" t="s">
        <v>49</v>
      </c>
      <c r="E52" s="37" t="s">
        <v>57</v>
      </c>
      <c r="F52" s="37"/>
      <c r="G52" s="43">
        <v>0.32430555555555501</v>
      </c>
      <c r="H52" s="47">
        <v>0.32430555555555557</v>
      </c>
      <c r="I52" s="58" t="str">
        <f t="shared" si="41"/>
        <v/>
      </c>
      <c r="J52" s="52">
        <f t="shared" si="42"/>
        <v>0</v>
      </c>
      <c r="K52" s="43">
        <v>0.407638888888886</v>
      </c>
      <c r="L52" s="47">
        <v>0.40763888888887001</v>
      </c>
      <c r="M52" s="42" t="str">
        <f t="shared" si="89"/>
        <v/>
      </c>
      <c r="N52" s="38">
        <f t="shared" si="90"/>
        <v>0</v>
      </c>
      <c r="O52" s="73">
        <v>0.44930555555555557</v>
      </c>
      <c r="P52" s="42" t="str">
        <f t="shared" si="43"/>
        <v/>
      </c>
      <c r="Q52" s="38">
        <f t="shared" si="44"/>
        <v>0</v>
      </c>
      <c r="R52" s="43">
        <v>0.45833333333333331</v>
      </c>
      <c r="S52" s="47">
        <v>0.45833333333333331</v>
      </c>
      <c r="T52" s="70">
        <v>46.7</v>
      </c>
      <c r="U52" s="71">
        <f t="shared" si="45"/>
        <v>46.7</v>
      </c>
      <c r="V52" s="72"/>
      <c r="W52" s="115">
        <f t="shared" si="46"/>
        <v>0.47013888888888888</v>
      </c>
      <c r="X52" s="42" t="str">
        <f t="shared" si="47"/>
        <v/>
      </c>
      <c r="Y52" s="38">
        <f t="shared" si="48"/>
        <v>0</v>
      </c>
      <c r="Z52" s="49">
        <v>0.50486111111111109</v>
      </c>
      <c r="AA52" s="42" t="str">
        <f t="shared" si="49"/>
        <v/>
      </c>
      <c r="AB52" s="38">
        <f t="shared" si="50"/>
        <v>0</v>
      </c>
      <c r="AC52" s="53">
        <v>0.5083333333333333</v>
      </c>
      <c r="AD52" s="61"/>
      <c r="AE52" s="55">
        <v>0.51221064814814821</v>
      </c>
      <c r="AF52" s="35">
        <f t="shared" si="51"/>
        <v>3.8773148148149028E-3</v>
      </c>
      <c r="AG52" s="35">
        <f t="shared" si="52"/>
        <v>2.3148148148236045E-5</v>
      </c>
      <c r="AH52" s="44" t="str">
        <f t="shared" si="53"/>
        <v>+</v>
      </c>
      <c r="AI52" s="45">
        <f t="shared" si="54"/>
        <v>2</v>
      </c>
      <c r="AJ52" s="115">
        <f t="shared" si="55"/>
        <v>0.52916666666666667</v>
      </c>
      <c r="AK52" s="42" t="str">
        <f t="shared" si="56"/>
        <v/>
      </c>
      <c r="AL52" s="38">
        <f t="shared" si="57"/>
        <v>0</v>
      </c>
      <c r="AM52" s="73">
        <v>0.5395833333333333</v>
      </c>
      <c r="AN52" s="42" t="str">
        <f t="shared" si="58"/>
        <v/>
      </c>
      <c r="AO52" s="38">
        <f t="shared" si="59"/>
        <v>0</v>
      </c>
      <c r="AP52" s="53">
        <v>0.54236111111111118</v>
      </c>
      <c r="AQ52" s="61"/>
      <c r="AR52" s="55">
        <v>0.5491435185185185</v>
      </c>
      <c r="AS52" s="35">
        <f t="shared" si="60"/>
        <v>6.7824074074073204E-3</v>
      </c>
      <c r="AT52" s="35">
        <f t="shared" si="61"/>
        <v>2.3148148148061272E-5</v>
      </c>
      <c r="AU52" s="44" t="str">
        <f t="shared" si="62"/>
        <v>+</v>
      </c>
      <c r="AV52" s="45">
        <f t="shared" si="63"/>
        <v>2</v>
      </c>
      <c r="AW52" s="49">
        <v>0.57013888888888886</v>
      </c>
      <c r="AX52" s="42" t="str">
        <f t="shared" si="64"/>
        <v/>
      </c>
      <c r="AY52" s="38">
        <f t="shared" si="65"/>
        <v>0</v>
      </c>
      <c r="AZ52" s="49">
        <v>0.57291666666666696</v>
      </c>
      <c r="BA52" s="61"/>
      <c r="BB52" s="55">
        <v>0.57840277777777771</v>
      </c>
      <c r="BC52" s="35">
        <f t="shared" si="66"/>
        <v>5.4861111111107475E-3</v>
      </c>
      <c r="BD52" s="35">
        <f t="shared" si="67"/>
        <v>4.8611111111074735E-4</v>
      </c>
      <c r="BE52" s="44" t="str">
        <f t="shared" si="68"/>
        <v>+</v>
      </c>
      <c r="BF52" s="45">
        <f t="shared" si="69"/>
        <v>42</v>
      </c>
      <c r="BG52" s="308">
        <f t="shared" si="70"/>
        <v>0.6180555555555558</v>
      </c>
      <c r="BH52" s="42" t="str">
        <f t="shared" si="71"/>
        <v/>
      </c>
      <c r="BI52" s="38">
        <f t="shared" si="72"/>
        <v>0</v>
      </c>
      <c r="BJ52" s="43">
        <v>0.61805555555555558</v>
      </c>
      <c r="BK52" s="47">
        <v>0.62847222222222221</v>
      </c>
      <c r="BL52" s="70">
        <v>28.3</v>
      </c>
      <c r="BM52" s="71">
        <f t="shared" si="73"/>
        <v>28.3</v>
      </c>
      <c r="BN52" s="72"/>
      <c r="BO52" s="117" t="s">
        <v>226</v>
      </c>
      <c r="BP52" s="121"/>
      <c r="BQ52" s="124" t="s">
        <v>225</v>
      </c>
      <c r="BR52" s="125"/>
      <c r="BS52" s="49">
        <v>0.69444444444444453</v>
      </c>
      <c r="BT52" s="42" t="str">
        <f t="shared" si="74"/>
        <v/>
      </c>
      <c r="BU52" s="38">
        <f t="shared" si="75"/>
        <v>0</v>
      </c>
      <c r="BV52" s="49">
        <v>0.69652777777777797</v>
      </c>
      <c r="BW52" s="61"/>
      <c r="BX52" s="55">
        <v>0.69969907407407417</v>
      </c>
      <c r="BY52" s="35">
        <f t="shared" si="76"/>
        <v>3.1712962962961999E-3</v>
      </c>
      <c r="BZ52" s="35">
        <f t="shared" si="77"/>
        <v>7.1759259259249631E-4</v>
      </c>
      <c r="CA52" s="44" t="str">
        <f t="shared" si="78"/>
        <v>+</v>
      </c>
      <c r="CB52" s="45">
        <f t="shared" si="79"/>
        <v>62</v>
      </c>
      <c r="CC52" s="85">
        <v>0.7006944444444444</v>
      </c>
      <c r="CD52" s="86"/>
      <c r="CE52" s="87">
        <f t="shared" si="94"/>
        <v>0</v>
      </c>
      <c r="CF52" s="88"/>
      <c r="CG52" s="85">
        <v>0.70972222222222225</v>
      </c>
      <c r="CH52" s="86"/>
      <c r="CI52" s="87">
        <f t="shared" si="81"/>
        <v>0</v>
      </c>
      <c r="CJ52" s="88"/>
      <c r="CK52" s="43">
        <v>0.75347222222222221</v>
      </c>
      <c r="CL52" s="47">
        <v>0.75347222222222221</v>
      </c>
      <c r="CM52" s="70">
        <v>52.3</v>
      </c>
      <c r="CN52" s="71">
        <f t="shared" si="82"/>
        <v>52.3</v>
      </c>
      <c r="CO52" s="72">
        <v>30</v>
      </c>
      <c r="CP52" s="91">
        <v>0.75902777777777775</v>
      </c>
      <c r="CQ52" s="95">
        <v>5.5555555555555601E-2</v>
      </c>
      <c r="CR52" s="42" t="str">
        <f t="shared" si="83"/>
        <v/>
      </c>
      <c r="CS52" s="38">
        <f t="shared" si="84"/>
        <v>0</v>
      </c>
      <c r="CU52" s="39">
        <f t="shared" si="91"/>
        <v>265.3</v>
      </c>
      <c r="CV52" s="46">
        <f t="shared" si="92"/>
        <v>0</v>
      </c>
      <c r="CW52" s="40"/>
      <c r="CX52" s="63">
        <f t="shared" si="93"/>
        <v>265.3</v>
      </c>
      <c r="CZ52" s="101" t="s">
        <v>190</v>
      </c>
      <c r="DA52" s="129" t="s">
        <v>177</v>
      </c>
      <c r="DB52" s="129">
        <v>77</v>
      </c>
      <c r="DC52" s="104"/>
      <c r="DD52" s="77"/>
      <c r="DE52" s="56"/>
      <c r="DF52" s="36"/>
      <c r="DI52" s="41">
        <f t="shared" si="85"/>
        <v>1.06</v>
      </c>
      <c r="DJ52" s="17" t="s">
        <v>196</v>
      </c>
      <c r="DK52" s="153">
        <f t="shared" si="86"/>
        <v>164.93800000000002</v>
      </c>
      <c r="DL52" s="41">
        <f t="shared" si="87"/>
        <v>164.93800000000002</v>
      </c>
      <c r="DM52" s="41">
        <f t="shared" si="88"/>
        <v>9999</v>
      </c>
      <c r="DP52" s="41">
        <f t="shared" si="1"/>
        <v>47</v>
      </c>
      <c r="DQ52" s="227">
        <f t="shared" si="2"/>
        <v>0</v>
      </c>
      <c r="DR52" s="227">
        <f t="shared" si="3"/>
        <v>0</v>
      </c>
      <c r="DS52" s="228">
        <f t="shared" si="4"/>
        <v>46.7</v>
      </c>
      <c r="DT52" s="227">
        <f t="shared" si="5"/>
        <v>0</v>
      </c>
      <c r="DU52" s="227">
        <f t="shared" si="6"/>
        <v>0</v>
      </c>
      <c r="DV52" s="227">
        <f t="shared" si="7"/>
        <v>2</v>
      </c>
      <c r="DW52" s="227">
        <f t="shared" si="8"/>
        <v>0</v>
      </c>
      <c r="DX52" s="227">
        <f t="shared" si="9"/>
        <v>0</v>
      </c>
      <c r="DY52" s="227">
        <f t="shared" si="10"/>
        <v>2</v>
      </c>
      <c r="DZ52" s="227">
        <f t="shared" si="11"/>
        <v>0</v>
      </c>
      <c r="EA52" s="227">
        <f t="shared" si="12"/>
        <v>42</v>
      </c>
      <c r="EB52" s="227">
        <f t="shared" si="13"/>
        <v>0</v>
      </c>
      <c r="EC52" s="228">
        <f t="shared" si="14"/>
        <v>28.3</v>
      </c>
      <c r="ED52" s="227">
        <f t="shared" si="15"/>
        <v>0</v>
      </c>
      <c r="EE52" s="227">
        <f t="shared" si="16"/>
        <v>0</v>
      </c>
      <c r="EF52" s="227">
        <f t="shared" si="17"/>
        <v>62</v>
      </c>
      <c r="EG52" s="227">
        <f t="shared" si="18"/>
        <v>0</v>
      </c>
      <c r="EH52" s="228">
        <f t="shared" si="19"/>
        <v>82.3</v>
      </c>
      <c r="EI52" s="227">
        <f t="shared" si="20"/>
        <v>0</v>
      </c>
      <c r="EK52" s="41">
        <f t="shared" si="21"/>
        <v>47</v>
      </c>
      <c r="EL52" s="227">
        <f t="shared" si="22"/>
        <v>0</v>
      </c>
      <c r="EM52" s="227">
        <f t="shared" si="23"/>
        <v>0</v>
      </c>
      <c r="EN52" s="227">
        <f t="shared" si="24"/>
        <v>46.7</v>
      </c>
      <c r="EO52" s="227">
        <f t="shared" si="25"/>
        <v>46.7</v>
      </c>
      <c r="EP52" s="227">
        <f t="shared" si="26"/>
        <v>46.7</v>
      </c>
      <c r="EQ52" s="227">
        <f t="shared" si="27"/>
        <v>48.7</v>
      </c>
      <c r="ER52" s="227">
        <f t="shared" si="28"/>
        <v>48.7</v>
      </c>
      <c r="ES52" s="227">
        <f t="shared" si="29"/>
        <v>48.7</v>
      </c>
      <c r="ET52" s="227">
        <f t="shared" si="30"/>
        <v>50.7</v>
      </c>
      <c r="EU52" s="227">
        <f t="shared" si="31"/>
        <v>50.7</v>
      </c>
      <c r="EV52" s="227">
        <f t="shared" si="32"/>
        <v>92.7</v>
      </c>
      <c r="EW52" s="227">
        <f t="shared" si="33"/>
        <v>92.7</v>
      </c>
      <c r="EX52" s="227">
        <f t="shared" si="34"/>
        <v>121</v>
      </c>
      <c r="EY52" s="227">
        <f t="shared" si="35"/>
        <v>121</v>
      </c>
      <c r="EZ52" s="227">
        <f t="shared" si="36"/>
        <v>121</v>
      </c>
      <c r="FA52" s="227">
        <f t="shared" si="37"/>
        <v>183</v>
      </c>
      <c r="FB52" s="227">
        <f t="shared" si="38"/>
        <v>183</v>
      </c>
      <c r="FC52" s="227">
        <f t="shared" si="39"/>
        <v>265.3</v>
      </c>
      <c r="FD52" s="227">
        <f t="shared" si="40"/>
        <v>265.3</v>
      </c>
    </row>
    <row r="53" spans="1:160" ht="13.5" thickBot="1" x14ac:dyDescent="0.25">
      <c r="A53" s="132"/>
      <c r="B53" s="34">
        <v>48</v>
      </c>
      <c r="C53" s="10">
        <v>49</v>
      </c>
      <c r="D53" s="37" t="s">
        <v>153</v>
      </c>
      <c r="E53" s="37" t="s">
        <v>154</v>
      </c>
      <c r="F53" s="37"/>
      <c r="G53" s="43">
        <v>0.32500000000000001</v>
      </c>
      <c r="H53" s="47">
        <v>0.32500000000000001</v>
      </c>
      <c r="I53" s="58" t="str">
        <f t="shared" si="41"/>
        <v/>
      </c>
      <c r="J53" s="52">
        <f t="shared" si="42"/>
        <v>0</v>
      </c>
      <c r="K53" s="43">
        <v>0.40833333333333099</v>
      </c>
      <c r="L53" s="47">
        <v>0.40833333333331401</v>
      </c>
      <c r="M53" s="42" t="str">
        <f t="shared" si="89"/>
        <v/>
      </c>
      <c r="N53" s="38">
        <f t="shared" si="90"/>
        <v>0</v>
      </c>
      <c r="O53" s="73">
        <v>0.45</v>
      </c>
      <c r="P53" s="42" t="str">
        <f t="shared" si="43"/>
        <v/>
      </c>
      <c r="Q53" s="38">
        <f t="shared" si="44"/>
        <v>0</v>
      </c>
      <c r="R53" s="43">
        <v>0.4597222222222222</v>
      </c>
      <c r="S53" s="47">
        <v>0.4597222222222222</v>
      </c>
      <c r="T53" s="70">
        <v>47.9</v>
      </c>
      <c r="U53" s="71">
        <f t="shared" si="45"/>
        <v>47.9</v>
      </c>
      <c r="V53" s="72"/>
      <c r="W53" s="115">
        <f t="shared" si="46"/>
        <v>0.47083333333333333</v>
      </c>
      <c r="X53" s="42" t="str">
        <f t="shared" si="47"/>
        <v/>
      </c>
      <c r="Y53" s="38">
        <f t="shared" si="48"/>
        <v>0</v>
      </c>
      <c r="Z53" s="49">
        <v>0.50486111111111109</v>
      </c>
      <c r="AA53" s="42" t="str">
        <f t="shared" si="49"/>
        <v>-</v>
      </c>
      <c r="AB53" s="38">
        <f t="shared" si="50"/>
        <v>60</v>
      </c>
      <c r="AC53" s="53">
        <v>0.50902777777777775</v>
      </c>
      <c r="AD53" s="61"/>
      <c r="AE53" s="55">
        <v>0.51348379629629626</v>
      </c>
      <c r="AF53" s="35">
        <f t="shared" si="51"/>
        <v>4.4560185185185119E-3</v>
      </c>
      <c r="AG53" s="35">
        <f t="shared" si="52"/>
        <v>6.0185185185184517E-4</v>
      </c>
      <c r="AH53" s="44" t="str">
        <f t="shared" si="53"/>
        <v>+</v>
      </c>
      <c r="AI53" s="45">
        <f t="shared" si="54"/>
        <v>52</v>
      </c>
      <c r="AJ53" s="115">
        <f t="shared" si="55"/>
        <v>0.52986111111111112</v>
      </c>
      <c r="AK53" s="42" t="str">
        <f t="shared" si="56"/>
        <v/>
      </c>
      <c r="AL53" s="38">
        <f t="shared" si="57"/>
        <v>0</v>
      </c>
      <c r="AM53" s="73">
        <v>0.54027777777777775</v>
      </c>
      <c r="AN53" s="42" t="str">
        <f t="shared" si="58"/>
        <v/>
      </c>
      <c r="AO53" s="38">
        <f t="shared" si="59"/>
        <v>0</v>
      </c>
      <c r="AP53" s="53">
        <v>0.54305555555555551</v>
      </c>
      <c r="AQ53" s="61"/>
      <c r="AR53" s="55">
        <v>0.54982638888888891</v>
      </c>
      <c r="AS53" s="35">
        <f t="shared" si="60"/>
        <v>6.7708333333333925E-3</v>
      </c>
      <c r="AT53" s="35">
        <f t="shared" si="61"/>
        <v>1.1574074074133418E-5</v>
      </c>
      <c r="AU53" s="44" t="str">
        <f t="shared" si="62"/>
        <v>+</v>
      </c>
      <c r="AV53" s="45">
        <f t="shared" si="63"/>
        <v>1</v>
      </c>
      <c r="AW53" s="49">
        <v>0.56944444444444442</v>
      </c>
      <c r="AX53" s="42" t="str">
        <f t="shared" si="64"/>
        <v>-</v>
      </c>
      <c r="AY53" s="38">
        <f t="shared" si="65"/>
        <v>120</v>
      </c>
      <c r="AZ53" s="49">
        <v>0.57222222222222197</v>
      </c>
      <c r="BA53" s="61"/>
      <c r="BB53" s="55">
        <v>0.57771990740740742</v>
      </c>
      <c r="BC53" s="35">
        <f t="shared" si="66"/>
        <v>5.4976851851854525E-3</v>
      </c>
      <c r="BD53" s="35">
        <f t="shared" si="67"/>
        <v>4.9768518518545236E-4</v>
      </c>
      <c r="BE53" s="44" t="str">
        <f t="shared" si="68"/>
        <v>+</v>
      </c>
      <c r="BF53" s="45">
        <f t="shared" si="69"/>
        <v>43</v>
      </c>
      <c r="BG53" s="308">
        <f t="shared" si="70"/>
        <v>0.61736111111111081</v>
      </c>
      <c r="BH53" s="42" t="str">
        <f t="shared" si="71"/>
        <v/>
      </c>
      <c r="BI53" s="38">
        <f t="shared" si="72"/>
        <v>0</v>
      </c>
      <c r="BJ53" s="43">
        <v>0.61736111111111114</v>
      </c>
      <c r="BK53" s="47">
        <v>0.62916666666666665</v>
      </c>
      <c r="BL53" s="70">
        <v>32.6</v>
      </c>
      <c r="BM53" s="71">
        <f t="shared" si="73"/>
        <v>32.6</v>
      </c>
      <c r="BN53" s="72"/>
      <c r="BO53" s="117" t="s">
        <v>226</v>
      </c>
      <c r="BP53" s="121"/>
      <c r="BQ53" s="124" t="s">
        <v>225</v>
      </c>
      <c r="BR53" s="125"/>
      <c r="BS53" s="49">
        <v>0.70763888888888893</v>
      </c>
      <c r="BT53" s="42" t="str">
        <f t="shared" si="74"/>
        <v>+</v>
      </c>
      <c r="BU53" s="38">
        <f t="shared" si="75"/>
        <v>180</v>
      </c>
      <c r="BV53" s="49">
        <v>0.70972222222222203</v>
      </c>
      <c r="BW53" s="61"/>
      <c r="BX53" s="55">
        <v>0.71421296296296299</v>
      </c>
      <c r="BY53" s="35">
        <f t="shared" si="76"/>
        <v>4.4907407407409616E-3</v>
      </c>
      <c r="BZ53" s="35">
        <f t="shared" si="77"/>
        <v>2.037037037037258E-3</v>
      </c>
      <c r="CA53" s="44" t="str">
        <f t="shared" si="78"/>
        <v>+</v>
      </c>
      <c r="CB53" s="45">
        <f t="shared" si="79"/>
        <v>176</v>
      </c>
      <c r="CC53" s="85">
        <v>0.71597222222222223</v>
      </c>
      <c r="CD53" s="86"/>
      <c r="CE53" s="87">
        <f t="shared" si="94"/>
        <v>0</v>
      </c>
      <c r="CF53" s="88"/>
      <c r="CG53" s="85">
        <v>0.72430555555555554</v>
      </c>
      <c r="CH53" s="86"/>
      <c r="CI53" s="87">
        <f t="shared" si="81"/>
        <v>0</v>
      </c>
      <c r="CJ53" s="88"/>
      <c r="CK53" s="43">
        <v>0.7729166666666667</v>
      </c>
      <c r="CL53" s="47">
        <v>0.77430555555555547</v>
      </c>
      <c r="CM53" s="70">
        <v>71.900000000000006</v>
      </c>
      <c r="CN53" s="71">
        <f t="shared" si="82"/>
        <v>71.900000000000006</v>
      </c>
      <c r="CO53" s="72"/>
      <c r="CP53" s="91">
        <v>0.77569444444444446</v>
      </c>
      <c r="CQ53" s="95">
        <v>5.5555555555555601E-2</v>
      </c>
      <c r="CR53" s="42" t="str">
        <f t="shared" si="83"/>
        <v>+</v>
      </c>
      <c r="CS53" s="38">
        <f t="shared" si="84"/>
        <v>180</v>
      </c>
      <c r="CU53" s="39">
        <f t="shared" si="91"/>
        <v>424.4</v>
      </c>
      <c r="CV53" s="46">
        <f t="shared" si="92"/>
        <v>540</v>
      </c>
      <c r="CW53" s="40"/>
      <c r="CX53" s="63">
        <f t="shared" si="93"/>
        <v>964.4</v>
      </c>
      <c r="CZ53" s="101" t="s">
        <v>191</v>
      </c>
      <c r="DA53" s="129" t="s">
        <v>178</v>
      </c>
      <c r="DB53" s="129">
        <v>136</v>
      </c>
      <c r="DC53" s="104" t="s">
        <v>188</v>
      </c>
      <c r="DD53" s="77"/>
      <c r="DE53" s="56"/>
      <c r="DF53" s="36"/>
      <c r="DI53" s="41">
        <f t="shared" si="85"/>
        <v>1.03</v>
      </c>
      <c r="DJ53" s="17" t="s">
        <v>196</v>
      </c>
      <c r="DK53" s="153">
        <f t="shared" si="86"/>
        <v>156.97200000000001</v>
      </c>
      <c r="DL53" s="41">
        <f t="shared" si="87"/>
        <v>156.97200000000001</v>
      </c>
      <c r="DM53" s="41">
        <f t="shared" si="88"/>
        <v>9999</v>
      </c>
      <c r="DP53" s="41">
        <f t="shared" si="1"/>
        <v>49</v>
      </c>
      <c r="DQ53" s="227">
        <f t="shared" si="2"/>
        <v>0</v>
      </c>
      <c r="DR53" s="227">
        <f t="shared" si="3"/>
        <v>0</v>
      </c>
      <c r="DS53" s="228">
        <f t="shared" si="4"/>
        <v>47.9</v>
      </c>
      <c r="DT53" s="227">
        <f t="shared" si="5"/>
        <v>0</v>
      </c>
      <c r="DU53" s="227">
        <f t="shared" si="6"/>
        <v>60</v>
      </c>
      <c r="DV53" s="227">
        <f t="shared" si="7"/>
        <v>52</v>
      </c>
      <c r="DW53" s="227">
        <f t="shared" si="8"/>
        <v>0</v>
      </c>
      <c r="DX53" s="227">
        <f t="shared" si="9"/>
        <v>0</v>
      </c>
      <c r="DY53" s="227">
        <f t="shared" si="10"/>
        <v>1</v>
      </c>
      <c r="DZ53" s="227">
        <f t="shared" si="11"/>
        <v>120</v>
      </c>
      <c r="EA53" s="227">
        <f t="shared" si="12"/>
        <v>43</v>
      </c>
      <c r="EB53" s="227">
        <f t="shared" si="13"/>
        <v>0</v>
      </c>
      <c r="EC53" s="228">
        <f t="shared" si="14"/>
        <v>32.6</v>
      </c>
      <c r="ED53" s="227">
        <f t="shared" si="15"/>
        <v>0</v>
      </c>
      <c r="EE53" s="227">
        <f t="shared" si="16"/>
        <v>180</v>
      </c>
      <c r="EF53" s="227">
        <f t="shared" si="17"/>
        <v>176</v>
      </c>
      <c r="EG53" s="227">
        <f t="shared" si="18"/>
        <v>0</v>
      </c>
      <c r="EH53" s="228">
        <f t="shared" si="19"/>
        <v>71.900000000000006</v>
      </c>
      <c r="EI53" s="227">
        <f t="shared" si="20"/>
        <v>180</v>
      </c>
      <c r="EK53" s="41">
        <f t="shared" si="21"/>
        <v>49</v>
      </c>
      <c r="EL53" s="227">
        <f t="shared" si="22"/>
        <v>0</v>
      </c>
      <c r="EM53" s="227">
        <f t="shared" si="23"/>
        <v>0</v>
      </c>
      <c r="EN53" s="227">
        <f t="shared" si="24"/>
        <v>47.9</v>
      </c>
      <c r="EO53" s="227">
        <f t="shared" si="25"/>
        <v>47.9</v>
      </c>
      <c r="EP53" s="227">
        <f t="shared" si="26"/>
        <v>107.9</v>
      </c>
      <c r="EQ53" s="227">
        <f t="shared" si="27"/>
        <v>159.9</v>
      </c>
      <c r="ER53" s="227">
        <f t="shared" si="28"/>
        <v>159.9</v>
      </c>
      <c r="ES53" s="227">
        <f t="shared" si="29"/>
        <v>159.9</v>
      </c>
      <c r="ET53" s="227">
        <f t="shared" si="30"/>
        <v>160.9</v>
      </c>
      <c r="EU53" s="227">
        <f t="shared" si="31"/>
        <v>280.89999999999998</v>
      </c>
      <c r="EV53" s="227">
        <f t="shared" si="32"/>
        <v>323.89999999999998</v>
      </c>
      <c r="EW53" s="227">
        <f t="shared" si="33"/>
        <v>323.89999999999998</v>
      </c>
      <c r="EX53" s="227">
        <f t="shared" si="34"/>
        <v>356.5</v>
      </c>
      <c r="EY53" s="227">
        <f t="shared" si="35"/>
        <v>356.5</v>
      </c>
      <c r="EZ53" s="227">
        <f t="shared" si="36"/>
        <v>536.5</v>
      </c>
      <c r="FA53" s="227">
        <f t="shared" si="37"/>
        <v>712.5</v>
      </c>
      <c r="FB53" s="227">
        <f t="shared" si="38"/>
        <v>712.5</v>
      </c>
      <c r="FC53" s="227">
        <f t="shared" si="39"/>
        <v>784.4</v>
      </c>
      <c r="FD53" s="227">
        <f t="shared" si="40"/>
        <v>964.4</v>
      </c>
    </row>
    <row r="54" spans="1:160" ht="13.5" thickBot="1" x14ac:dyDescent="0.25">
      <c r="A54" s="132"/>
      <c r="B54" s="34">
        <v>49</v>
      </c>
      <c r="C54" s="10">
        <v>50</v>
      </c>
      <c r="D54" s="37" t="s">
        <v>155</v>
      </c>
      <c r="E54" s="37" t="s">
        <v>156</v>
      </c>
      <c r="F54" s="37"/>
      <c r="G54" s="43">
        <v>0.32569444444444401</v>
      </c>
      <c r="H54" s="47">
        <v>0.32569444444444445</v>
      </c>
      <c r="I54" s="58" t="str">
        <f t="shared" si="41"/>
        <v/>
      </c>
      <c r="J54" s="52">
        <f t="shared" si="42"/>
        <v>0</v>
      </c>
      <c r="K54" s="43">
        <v>0.40902777777777499</v>
      </c>
      <c r="L54" s="47">
        <v>0.40902777777775801</v>
      </c>
      <c r="M54" s="42" t="str">
        <f t="shared" si="89"/>
        <v/>
      </c>
      <c r="N54" s="38">
        <f t="shared" si="90"/>
        <v>0</v>
      </c>
      <c r="O54" s="73">
        <v>0.45069444444444445</v>
      </c>
      <c r="P54" s="42" t="str">
        <f t="shared" si="43"/>
        <v/>
      </c>
      <c r="Q54" s="38">
        <f t="shared" si="44"/>
        <v>0</v>
      </c>
      <c r="R54" s="43">
        <v>0.4604166666666667</v>
      </c>
      <c r="S54" s="47">
        <v>0.4604166666666667</v>
      </c>
      <c r="T54" s="70">
        <v>46.5</v>
      </c>
      <c r="U54" s="71">
        <f t="shared" si="45"/>
        <v>46.5</v>
      </c>
      <c r="V54" s="72">
        <v>330</v>
      </c>
      <c r="W54" s="115">
        <f t="shared" si="46"/>
        <v>0.47152777777777777</v>
      </c>
      <c r="X54" s="42" t="str">
        <f t="shared" si="47"/>
        <v/>
      </c>
      <c r="Y54" s="38">
        <f t="shared" si="48"/>
        <v>0</v>
      </c>
      <c r="Z54" s="49">
        <v>0.50347222222222221</v>
      </c>
      <c r="AA54" s="42" t="str">
        <f t="shared" si="49"/>
        <v>-</v>
      </c>
      <c r="AB54" s="38">
        <f t="shared" si="50"/>
        <v>240</v>
      </c>
      <c r="AC54" s="53">
        <v>0.50694444444444442</v>
      </c>
      <c r="AD54" s="61"/>
      <c r="AE54" s="55">
        <v>0.51174768518518521</v>
      </c>
      <c r="AF54" s="35">
        <f t="shared" si="51"/>
        <v>4.8032407407407884E-3</v>
      </c>
      <c r="AG54" s="35">
        <f t="shared" si="52"/>
        <v>9.4907407407412167E-4</v>
      </c>
      <c r="AH54" s="44" t="str">
        <f t="shared" si="53"/>
        <v>+</v>
      </c>
      <c r="AI54" s="45">
        <f t="shared" si="54"/>
        <v>82</v>
      </c>
      <c r="AJ54" s="115">
        <f t="shared" si="55"/>
        <v>0.52777777777777779</v>
      </c>
      <c r="AK54" s="42" t="str">
        <f t="shared" si="56"/>
        <v/>
      </c>
      <c r="AL54" s="38">
        <f t="shared" si="57"/>
        <v>0</v>
      </c>
      <c r="AM54" s="73">
        <v>0.53680555555555554</v>
      </c>
      <c r="AN54" s="42" t="str">
        <f t="shared" si="58"/>
        <v>-</v>
      </c>
      <c r="AO54" s="38">
        <f t="shared" si="59"/>
        <v>120</v>
      </c>
      <c r="AP54" s="53">
        <v>0.5395833333333333</v>
      </c>
      <c r="AQ54" s="61"/>
      <c r="AR54" s="55">
        <v>0.54950231481481482</v>
      </c>
      <c r="AS54" s="35">
        <f t="shared" si="60"/>
        <v>9.9189814814815147E-3</v>
      </c>
      <c r="AT54" s="35">
        <f t="shared" si="61"/>
        <v>3.1597222222222556E-3</v>
      </c>
      <c r="AU54" s="44" t="str">
        <f t="shared" si="62"/>
        <v>+</v>
      </c>
      <c r="AV54" s="45">
        <f t="shared" si="63"/>
        <v>273</v>
      </c>
      <c r="AW54" s="49">
        <v>0.56597222222222221</v>
      </c>
      <c r="AX54" s="42" t="str">
        <f t="shared" si="64"/>
        <v>-</v>
      </c>
      <c r="AY54" s="38">
        <f t="shared" si="65"/>
        <v>120</v>
      </c>
      <c r="AZ54" s="49">
        <v>0.56874999999999998</v>
      </c>
      <c r="BA54" s="61"/>
      <c r="BB54" s="55">
        <v>0.57442129629629635</v>
      </c>
      <c r="BC54" s="35">
        <f t="shared" si="66"/>
        <v>5.6712962962963687E-3</v>
      </c>
      <c r="BD54" s="35">
        <f t="shared" si="67"/>
        <v>6.7129629629636856E-4</v>
      </c>
      <c r="BE54" s="44" t="str">
        <f t="shared" si="68"/>
        <v>+</v>
      </c>
      <c r="BF54" s="45">
        <f t="shared" si="69"/>
        <v>58</v>
      </c>
      <c r="BG54" s="308">
        <f t="shared" si="70"/>
        <v>0.61388888888888882</v>
      </c>
      <c r="BH54" s="42" t="str">
        <f t="shared" si="71"/>
        <v/>
      </c>
      <c r="BI54" s="38">
        <f t="shared" si="72"/>
        <v>0</v>
      </c>
      <c r="BJ54" s="43">
        <v>0.61458333333333337</v>
      </c>
      <c r="BK54" s="47">
        <v>0.62361111111111112</v>
      </c>
      <c r="BL54" s="70">
        <v>29.4</v>
      </c>
      <c r="BM54" s="71">
        <f t="shared" si="73"/>
        <v>29.4</v>
      </c>
      <c r="BN54" s="72"/>
      <c r="BO54" s="117" t="s">
        <v>226</v>
      </c>
      <c r="BP54" s="121"/>
      <c r="BQ54" s="124" t="s">
        <v>225</v>
      </c>
      <c r="BR54" s="125"/>
      <c r="BS54" s="49">
        <v>0.69097222222222221</v>
      </c>
      <c r="BT54" s="42" t="str">
        <f t="shared" si="74"/>
        <v/>
      </c>
      <c r="BU54" s="38">
        <f t="shared" si="75"/>
        <v>0</v>
      </c>
      <c r="BV54" s="49">
        <v>0.69374999999999998</v>
      </c>
      <c r="BW54" s="61"/>
      <c r="BX54" s="55">
        <v>0.69769675925925922</v>
      </c>
      <c r="BY54" s="35">
        <f t="shared" si="76"/>
        <v>3.9467592592592471E-3</v>
      </c>
      <c r="BZ54" s="35">
        <f t="shared" si="77"/>
        <v>1.4930555555555435E-3</v>
      </c>
      <c r="CA54" s="44" t="str">
        <f t="shared" si="78"/>
        <v>+</v>
      </c>
      <c r="CB54" s="45">
        <f t="shared" si="79"/>
        <v>129</v>
      </c>
      <c r="CC54" s="85">
        <v>0.69930555555555562</v>
      </c>
      <c r="CD54" s="86"/>
      <c r="CE54" s="87">
        <f t="shared" si="94"/>
        <v>0</v>
      </c>
      <c r="CF54" s="88"/>
      <c r="CG54" s="85">
        <v>0.7055555555555556</v>
      </c>
      <c r="CH54" s="86"/>
      <c r="CI54" s="87">
        <f t="shared" si="81"/>
        <v>0</v>
      </c>
      <c r="CJ54" s="88"/>
      <c r="CK54" s="43">
        <v>0.75277777777777777</v>
      </c>
      <c r="CL54" s="47">
        <v>0.75347222222222221</v>
      </c>
      <c r="CM54" s="70">
        <v>50.5</v>
      </c>
      <c r="CN54" s="71">
        <f t="shared" si="82"/>
        <v>50.5</v>
      </c>
      <c r="CO54" s="72"/>
      <c r="CP54" s="91">
        <v>0.75416666666666676</v>
      </c>
      <c r="CQ54" s="95">
        <v>5.5555555555555601E-2</v>
      </c>
      <c r="CR54" s="42" t="str">
        <f t="shared" si="83"/>
        <v/>
      </c>
      <c r="CS54" s="38">
        <f t="shared" si="84"/>
        <v>0</v>
      </c>
      <c r="CU54" s="39">
        <f t="shared" si="91"/>
        <v>998.4</v>
      </c>
      <c r="CV54" s="46">
        <f t="shared" si="92"/>
        <v>480</v>
      </c>
      <c r="CW54" s="40"/>
      <c r="CX54" s="63">
        <f t="shared" si="93"/>
        <v>1478.4</v>
      </c>
      <c r="CZ54" s="101" t="s">
        <v>191</v>
      </c>
      <c r="DA54" s="129" t="s">
        <v>176</v>
      </c>
      <c r="DB54" s="129">
        <v>265</v>
      </c>
      <c r="DC54" s="104" t="s">
        <v>188</v>
      </c>
      <c r="DD54" s="77"/>
      <c r="DE54" s="56"/>
      <c r="DF54" s="36"/>
      <c r="DI54" s="41">
        <f t="shared" si="85"/>
        <v>1.1499999999999999</v>
      </c>
      <c r="DJ54" s="17" t="s">
        <v>196</v>
      </c>
      <c r="DK54" s="153">
        <f t="shared" si="86"/>
        <v>475.36</v>
      </c>
      <c r="DL54" s="41">
        <f t="shared" si="87"/>
        <v>475.36</v>
      </c>
      <c r="DM54" s="41">
        <f t="shared" si="88"/>
        <v>9999</v>
      </c>
      <c r="DP54" s="41">
        <f t="shared" si="1"/>
        <v>50</v>
      </c>
      <c r="DQ54" s="227">
        <f t="shared" si="2"/>
        <v>0</v>
      </c>
      <c r="DR54" s="227">
        <f t="shared" si="3"/>
        <v>0</v>
      </c>
      <c r="DS54" s="228">
        <f t="shared" si="4"/>
        <v>376.5</v>
      </c>
      <c r="DT54" s="227">
        <f t="shared" si="5"/>
        <v>0</v>
      </c>
      <c r="DU54" s="227">
        <f t="shared" si="6"/>
        <v>240</v>
      </c>
      <c r="DV54" s="227">
        <f t="shared" si="7"/>
        <v>82</v>
      </c>
      <c r="DW54" s="227">
        <f t="shared" si="8"/>
        <v>0</v>
      </c>
      <c r="DX54" s="227">
        <f t="shared" si="9"/>
        <v>120</v>
      </c>
      <c r="DY54" s="227">
        <f t="shared" si="10"/>
        <v>273</v>
      </c>
      <c r="DZ54" s="227">
        <f t="shared" si="11"/>
        <v>120</v>
      </c>
      <c r="EA54" s="227">
        <f t="shared" si="12"/>
        <v>58</v>
      </c>
      <c r="EB54" s="227">
        <f t="shared" si="13"/>
        <v>0</v>
      </c>
      <c r="EC54" s="228">
        <f t="shared" si="14"/>
        <v>29.4</v>
      </c>
      <c r="ED54" s="227">
        <f t="shared" si="15"/>
        <v>0</v>
      </c>
      <c r="EE54" s="227">
        <f t="shared" si="16"/>
        <v>0</v>
      </c>
      <c r="EF54" s="227">
        <f t="shared" si="17"/>
        <v>129</v>
      </c>
      <c r="EG54" s="227">
        <f t="shared" si="18"/>
        <v>0</v>
      </c>
      <c r="EH54" s="228">
        <f t="shared" si="19"/>
        <v>50.5</v>
      </c>
      <c r="EI54" s="227">
        <f t="shared" si="20"/>
        <v>0</v>
      </c>
      <c r="EK54" s="41">
        <f t="shared" si="21"/>
        <v>50</v>
      </c>
      <c r="EL54" s="227">
        <f t="shared" si="22"/>
        <v>0</v>
      </c>
      <c r="EM54" s="227">
        <f t="shared" si="23"/>
        <v>0</v>
      </c>
      <c r="EN54" s="227">
        <f t="shared" si="24"/>
        <v>376.5</v>
      </c>
      <c r="EO54" s="227">
        <f t="shared" si="25"/>
        <v>376.5</v>
      </c>
      <c r="EP54" s="227">
        <f t="shared" si="26"/>
        <v>616.5</v>
      </c>
      <c r="EQ54" s="227">
        <f t="shared" si="27"/>
        <v>698.5</v>
      </c>
      <c r="ER54" s="227">
        <f t="shared" si="28"/>
        <v>698.5</v>
      </c>
      <c r="ES54" s="227">
        <f t="shared" si="29"/>
        <v>818.5</v>
      </c>
      <c r="ET54" s="227">
        <f t="shared" si="30"/>
        <v>1091.5</v>
      </c>
      <c r="EU54" s="227">
        <f t="shared" si="31"/>
        <v>1211.5</v>
      </c>
      <c r="EV54" s="227">
        <f t="shared" si="32"/>
        <v>1269.5</v>
      </c>
      <c r="EW54" s="227">
        <f t="shared" si="33"/>
        <v>1269.5</v>
      </c>
      <c r="EX54" s="227">
        <f t="shared" si="34"/>
        <v>1298.9000000000001</v>
      </c>
      <c r="EY54" s="227">
        <f t="shared" si="35"/>
        <v>1298.9000000000001</v>
      </c>
      <c r="EZ54" s="227">
        <f t="shared" si="36"/>
        <v>1298.9000000000001</v>
      </c>
      <c r="FA54" s="227">
        <f t="shared" si="37"/>
        <v>1427.9</v>
      </c>
      <c r="FB54" s="227">
        <f t="shared" si="38"/>
        <v>1427.9</v>
      </c>
      <c r="FC54" s="227">
        <f t="shared" si="39"/>
        <v>1478.4</v>
      </c>
      <c r="FD54" s="227">
        <f t="shared" si="40"/>
        <v>1478.4</v>
      </c>
    </row>
    <row r="55" spans="1:160" ht="13.5" thickBot="1" x14ac:dyDescent="0.25">
      <c r="A55" s="132"/>
      <c r="B55" s="34">
        <v>50</v>
      </c>
      <c r="C55" s="10">
        <v>51</v>
      </c>
      <c r="D55" s="37" t="s">
        <v>157</v>
      </c>
      <c r="E55" s="37" t="s">
        <v>158</v>
      </c>
      <c r="F55" s="37"/>
      <c r="G55" s="43">
        <v>0.32638888888888901</v>
      </c>
      <c r="H55" s="47">
        <v>0.3263888888888889</v>
      </c>
      <c r="I55" s="58" t="str">
        <f t="shared" si="41"/>
        <v/>
      </c>
      <c r="J55" s="52">
        <f t="shared" si="42"/>
        <v>0</v>
      </c>
      <c r="K55" s="43">
        <v>0.40972222222221899</v>
      </c>
      <c r="L55" s="47">
        <v>0.409722222222202</v>
      </c>
      <c r="M55" s="42" t="str">
        <f t="shared" si="89"/>
        <v/>
      </c>
      <c r="N55" s="38">
        <f t="shared" si="90"/>
        <v>0</v>
      </c>
      <c r="O55" s="73">
        <v>0.45069444444444445</v>
      </c>
      <c r="P55" s="42" t="str">
        <f t="shared" si="43"/>
        <v>-</v>
      </c>
      <c r="Q55" s="38">
        <f t="shared" si="44"/>
        <v>60</v>
      </c>
      <c r="R55" s="43">
        <v>0.46111111111111108</v>
      </c>
      <c r="S55" s="47">
        <v>0.46111111111111108</v>
      </c>
      <c r="T55" s="70">
        <v>55</v>
      </c>
      <c r="U55" s="71">
        <f t="shared" si="45"/>
        <v>55</v>
      </c>
      <c r="V55" s="72">
        <v>300</v>
      </c>
      <c r="W55" s="115">
        <f t="shared" si="46"/>
        <v>0.47152777777777777</v>
      </c>
      <c r="X55" s="42" t="str">
        <f t="shared" si="47"/>
        <v/>
      </c>
      <c r="Y55" s="38">
        <f t="shared" si="48"/>
        <v>0</v>
      </c>
      <c r="Z55" s="49">
        <v>0.50486111111111109</v>
      </c>
      <c r="AA55" s="42" t="str">
        <f t="shared" si="49"/>
        <v>-</v>
      </c>
      <c r="AB55" s="38">
        <f t="shared" si="50"/>
        <v>120</v>
      </c>
      <c r="AC55" s="53">
        <v>0.50972222222222219</v>
      </c>
      <c r="AD55" s="61"/>
      <c r="AE55" s="55">
        <v>0.5158449074074074</v>
      </c>
      <c r="AF55" s="35">
        <f t="shared" si="51"/>
        <v>6.1226851851852171E-3</v>
      </c>
      <c r="AG55" s="35">
        <f t="shared" si="52"/>
        <v>2.2685185185185503E-3</v>
      </c>
      <c r="AH55" s="44" t="str">
        <f t="shared" si="53"/>
        <v>+</v>
      </c>
      <c r="AI55" s="45">
        <f t="shared" si="54"/>
        <v>196</v>
      </c>
      <c r="AJ55" s="115">
        <f t="shared" si="55"/>
        <v>0.53055555555555556</v>
      </c>
      <c r="AK55" s="42" t="str">
        <f t="shared" si="56"/>
        <v/>
      </c>
      <c r="AL55" s="38">
        <f t="shared" si="57"/>
        <v>0</v>
      </c>
      <c r="AM55" s="73">
        <v>0.54027777777777775</v>
      </c>
      <c r="AN55" s="42" t="str">
        <f t="shared" si="58"/>
        <v>-</v>
      </c>
      <c r="AO55" s="38">
        <f t="shared" si="59"/>
        <v>60</v>
      </c>
      <c r="AP55" s="53">
        <v>0.54375000000000007</v>
      </c>
      <c r="AQ55" s="61"/>
      <c r="AR55" s="55">
        <v>0.55185185185185182</v>
      </c>
      <c r="AS55" s="35">
        <f t="shared" si="60"/>
        <v>8.1018518518517491E-3</v>
      </c>
      <c r="AT55" s="35">
        <f t="shared" si="61"/>
        <v>1.3425925925924899E-3</v>
      </c>
      <c r="AU55" s="44" t="str">
        <f t="shared" si="62"/>
        <v>+</v>
      </c>
      <c r="AV55" s="45">
        <f t="shared" si="63"/>
        <v>116</v>
      </c>
      <c r="AW55" s="49">
        <v>0.5708333333333333</v>
      </c>
      <c r="AX55" s="42" t="str">
        <f t="shared" si="64"/>
        <v>-</v>
      </c>
      <c r="AY55" s="38">
        <f t="shared" si="65"/>
        <v>60</v>
      </c>
      <c r="AZ55" s="49">
        <v>0.57361111111111096</v>
      </c>
      <c r="BA55" s="61"/>
      <c r="BB55" s="55">
        <v>0.58210648148148147</v>
      </c>
      <c r="BC55" s="35">
        <f t="shared" si="66"/>
        <v>8.4953703703705141E-3</v>
      </c>
      <c r="BD55" s="35">
        <f t="shared" si="67"/>
        <v>3.495370370370514E-3</v>
      </c>
      <c r="BE55" s="44" t="str">
        <f t="shared" si="68"/>
        <v>+</v>
      </c>
      <c r="BF55" s="45">
        <f t="shared" si="69"/>
        <v>302</v>
      </c>
      <c r="BG55" s="308">
        <f t="shared" si="70"/>
        <v>0.6187499999999998</v>
      </c>
      <c r="BH55" s="42" t="str">
        <f t="shared" si="71"/>
        <v/>
      </c>
      <c r="BI55" s="38">
        <f t="shared" si="72"/>
        <v>0</v>
      </c>
      <c r="BJ55" s="43">
        <v>0.61805555555555558</v>
      </c>
      <c r="BK55" s="47">
        <v>0.62986111111111109</v>
      </c>
      <c r="BL55" s="70">
        <v>30.2</v>
      </c>
      <c r="BM55" s="71">
        <f t="shared" si="73"/>
        <v>30.2</v>
      </c>
      <c r="BN55" s="72"/>
      <c r="BO55" s="117" t="s">
        <v>226</v>
      </c>
      <c r="BP55" s="121"/>
      <c r="BQ55" s="124" t="s">
        <v>225</v>
      </c>
      <c r="BR55" s="125"/>
      <c r="BS55" s="49">
        <v>0.70763888888888893</v>
      </c>
      <c r="BT55" s="42" t="str">
        <f t="shared" si="74"/>
        <v>+</v>
      </c>
      <c r="BU55" s="38">
        <f t="shared" si="75"/>
        <v>60</v>
      </c>
      <c r="BV55" s="49">
        <v>0.71041666666666603</v>
      </c>
      <c r="BW55" s="61"/>
      <c r="BX55" s="55">
        <v>0.71430555555555564</v>
      </c>
      <c r="BY55" s="35">
        <f t="shared" si="76"/>
        <v>3.8888888888896078E-3</v>
      </c>
      <c r="BZ55" s="35">
        <f t="shared" si="77"/>
        <v>1.4351851851859042E-3</v>
      </c>
      <c r="CA55" s="44" t="str">
        <f t="shared" si="78"/>
        <v>+</v>
      </c>
      <c r="CB55" s="45">
        <f t="shared" si="79"/>
        <v>124</v>
      </c>
      <c r="CC55" s="85">
        <v>0.71666666666666667</v>
      </c>
      <c r="CD55" s="86"/>
      <c r="CE55" s="87">
        <f t="shared" si="94"/>
        <v>0</v>
      </c>
      <c r="CF55" s="88"/>
      <c r="CG55" s="85">
        <v>0.72499999999999998</v>
      </c>
      <c r="CH55" s="86"/>
      <c r="CI55" s="87">
        <f t="shared" si="81"/>
        <v>0</v>
      </c>
      <c r="CJ55" s="88"/>
      <c r="CK55" s="43">
        <v>0.7729166666666667</v>
      </c>
      <c r="CL55" s="47">
        <v>0.7729166666666667</v>
      </c>
      <c r="CM55" s="70">
        <v>59.2</v>
      </c>
      <c r="CN55" s="71">
        <f t="shared" si="82"/>
        <v>59.2</v>
      </c>
      <c r="CO55" s="72"/>
      <c r="CP55" s="91">
        <v>0.77500000000000002</v>
      </c>
      <c r="CQ55" s="95">
        <v>5.5555555555555601E-2</v>
      </c>
      <c r="CR55" s="42" t="str">
        <f t="shared" si="83"/>
        <v>+</v>
      </c>
      <c r="CS55" s="38">
        <f t="shared" si="84"/>
        <v>180</v>
      </c>
      <c r="CU55" s="39">
        <f t="shared" si="91"/>
        <v>1182.4000000000001</v>
      </c>
      <c r="CV55" s="46">
        <f t="shared" si="92"/>
        <v>540</v>
      </c>
      <c r="CW55" s="40"/>
      <c r="CX55" s="63">
        <f t="shared" si="93"/>
        <v>1722.4</v>
      </c>
      <c r="CZ55" s="101" t="s">
        <v>191</v>
      </c>
      <c r="DA55" s="129" t="s">
        <v>177</v>
      </c>
      <c r="DB55" s="129">
        <v>201</v>
      </c>
      <c r="DC55" s="104" t="s">
        <v>188</v>
      </c>
      <c r="DD55" s="77"/>
      <c r="DE55" s="56"/>
      <c r="DF55" s="36"/>
      <c r="DI55" s="41">
        <f t="shared" si="85"/>
        <v>1.1200000000000001</v>
      </c>
      <c r="DJ55" s="17" t="s">
        <v>196</v>
      </c>
      <c r="DK55" s="153">
        <f t="shared" si="86"/>
        <v>461.72800000000001</v>
      </c>
      <c r="DL55" s="41">
        <f t="shared" si="87"/>
        <v>461.72800000000001</v>
      </c>
      <c r="DM55" s="41">
        <f t="shared" si="88"/>
        <v>9999</v>
      </c>
      <c r="DP55" s="41">
        <f t="shared" si="1"/>
        <v>51</v>
      </c>
      <c r="DQ55" s="227">
        <f t="shared" si="2"/>
        <v>0</v>
      </c>
      <c r="DR55" s="227">
        <f t="shared" si="3"/>
        <v>60</v>
      </c>
      <c r="DS55" s="228">
        <f t="shared" si="4"/>
        <v>355</v>
      </c>
      <c r="DT55" s="227">
        <f t="shared" si="5"/>
        <v>0</v>
      </c>
      <c r="DU55" s="227">
        <f t="shared" si="6"/>
        <v>120</v>
      </c>
      <c r="DV55" s="227">
        <f t="shared" si="7"/>
        <v>196</v>
      </c>
      <c r="DW55" s="227">
        <f t="shared" si="8"/>
        <v>0</v>
      </c>
      <c r="DX55" s="227">
        <f t="shared" si="9"/>
        <v>60</v>
      </c>
      <c r="DY55" s="227">
        <f t="shared" si="10"/>
        <v>116</v>
      </c>
      <c r="DZ55" s="227">
        <f t="shared" si="11"/>
        <v>60</v>
      </c>
      <c r="EA55" s="227">
        <f t="shared" si="12"/>
        <v>302</v>
      </c>
      <c r="EB55" s="227">
        <f t="shared" si="13"/>
        <v>0</v>
      </c>
      <c r="EC55" s="228">
        <f t="shared" si="14"/>
        <v>30.2</v>
      </c>
      <c r="ED55" s="227">
        <f t="shared" si="15"/>
        <v>0</v>
      </c>
      <c r="EE55" s="227">
        <f t="shared" si="16"/>
        <v>60</v>
      </c>
      <c r="EF55" s="227">
        <f t="shared" si="17"/>
        <v>124</v>
      </c>
      <c r="EG55" s="227">
        <f t="shared" si="18"/>
        <v>0</v>
      </c>
      <c r="EH55" s="228">
        <f t="shared" si="19"/>
        <v>59.2</v>
      </c>
      <c r="EI55" s="227">
        <f t="shared" si="20"/>
        <v>180</v>
      </c>
      <c r="EK55" s="41">
        <f t="shared" si="21"/>
        <v>51</v>
      </c>
      <c r="EL55" s="227">
        <f t="shared" si="22"/>
        <v>0</v>
      </c>
      <c r="EM55" s="227">
        <f t="shared" si="23"/>
        <v>60</v>
      </c>
      <c r="EN55" s="227">
        <f t="shared" si="24"/>
        <v>415</v>
      </c>
      <c r="EO55" s="227">
        <f t="shared" si="25"/>
        <v>415</v>
      </c>
      <c r="EP55" s="227">
        <f t="shared" si="26"/>
        <v>535</v>
      </c>
      <c r="EQ55" s="227">
        <f t="shared" si="27"/>
        <v>731</v>
      </c>
      <c r="ER55" s="227">
        <f t="shared" si="28"/>
        <v>731</v>
      </c>
      <c r="ES55" s="227">
        <f t="shared" si="29"/>
        <v>791</v>
      </c>
      <c r="ET55" s="227">
        <f t="shared" si="30"/>
        <v>907</v>
      </c>
      <c r="EU55" s="227">
        <f t="shared" si="31"/>
        <v>967</v>
      </c>
      <c r="EV55" s="227">
        <f t="shared" si="32"/>
        <v>1269</v>
      </c>
      <c r="EW55" s="227">
        <f t="shared" si="33"/>
        <v>1269</v>
      </c>
      <c r="EX55" s="227">
        <f t="shared" si="34"/>
        <v>1299.2</v>
      </c>
      <c r="EY55" s="227">
        <f t="shared" si="35"/>
        <v>1299.2</v>
      </c>
      <c r="EZ55" s="227">
        <f t="shared" si="36"/>
        <v>1359.2</v>
      </c>
      <c r="FA55" s="227">
        <f t="shared" si="37"/>
        <v>1483.2</v>
      </c>
      <c r="FB55" s="227">
        <f t="shared" si="38"/>
        <v>1483.2</v>
      </c>
      <c r="FC55" s="227">
        <f t="shared" si="39"/>
        <v>1542.4</v>
      </c>
      <c r="FD55" s="227">
        <f t="shared" si="40"/>
        <v>1722.4</v>
      </c>
    </row>
    <row r="56" spans="1:160" ht="13.5" thickBot="1" x14ac:dyDescent="0.25">
      <c r="A56" s="132"/>
      <c r="B56" s="34">
        <v>51</v>
      </c>
      <c r="C56" s="10">
        <v>53</v>
      </c>
      <c r="D56" s="37" t="s">
        <v>159</v>
      </c>
      <c r="E56" s="37" t="s">
        <v>160</v>
      </c>
      <c r="F56" s="37"/>
      <c r="G56" s="43">
        <v>0.327083333333333</v>
      </c>
      <c r="H56" s="47">
        <v>0.32708333333333334</v>
      </c>
      <c r="I56" s="58" t="str">
        <f t="shared" si="41"/>
        <v/>
      </c>
      <c r="J56" s="52">
        <f t="shared" si="42"/>
        <v>0</v>
      </c>
      <c r="K56" s="43">
        <v>0.41041666666666399</v>
      </c>
      <c r="L56" s="47">
        <v>0.410416666666646</v>
      </c>
      <c r="M56" s="42" t="str">
        <f t="shared" si="89"/>
        <v/>
      </c>
      <c r="N56" s="38">
        <f t="shared" si="90"/>
        <v>0</v>
      </c>
      <c r="O56" s="73">
        <v>0.45208333333333334</v>
      </c>
      <c r="P56" s="42" t="str">
        <f t="shared" si="43"/>
        <v/>
      </c>
      <c r="Q56" s="38">
        <f t="shared" si="44"/>
        <v>0</v>
      </c>
      <c r="R56" s="43">
        <v>0.46180555555555558</v>
      </c>
      <c r="S56" s="47">
        <v>0.46180555555555558</v>
      </c>
      <c r="T56" s="70">
        <v>42.6</v>
      </c>
      <c r="U56" s="71">
        <f t="shared" si="45"/>
        <v>42.6</v>
      </c>
      <c r="V56" s="72"/>
      <c r="W56" s="115">
        <f t="shared" si="46"/>
        <v>0.47291666666666665</v>
      </c>
      <c r="X56" s="42" t="str">
        <f t="shared" si="47"/>
        <v/>
      </c>
      <c r="Y56" s="38">
        <f t="shared" si="48"/>
        <v>0</v>
      </c>
      <c r="Z56" s="49">
        <v>0.50694444444444442</v>
      </c>
      <c r="AA56" s="42" t="str">
        <f t="shared" si="49"/>
        <v>-</v>
      </c>
      <c r="AB56" s="38">
        <f t="shared" si="50"/>
        <v>60</v>
      </c>
      <c r="AC56" s="53">
        <v>0.51041666666666663</v>
      </c>
      <c r="AD56" s="61"/>
      <c r="AE56" s="55">
        <v>0.51491898148148152</v>
      </c>
      <c r="AF56" s="35">
        <f t="shared" si="51"/>
        <v>4.5023148148148895E-3</v>
      </c>
      <c r="AG56" s="35">
        <f t="shared" si="52"/>
        <v>6.4814814814822272E-4</v>
      </c>
      <c r="AH56" s="44" t="str">
        <f t="shared" si="53"/>
        <v>+</v>
      </c>
      <c r="AI56" s="45">
        <f t="shared" si="54"/>
        <v>56</v>
      </c>
      <c r="AJ56" s="115">
        <f t="shared" si="55"/>
        <v>0.53125</v>
      </c>
      <c r="AK56" s="42" t="str">
        <f t="shared" si="56"/>
        <v/>
      </c>
      <c r="AL56" s="38">
        <f t="shared" si="57"/>
        <v>0</v>
      </c>
      <c r="AM56" s="73">
        <v>0.54097222222222219</v>
      </c>
      <c r="AN56" s="42" t="str">
        <f t="shared" si="58"/>
        <v>-</v>
      </c>
      <c r="AO56" s="38">
        <f t="shared" si="59"/>
        <v>60</v>
      </c>
      <c r="AP56" s="53">
        <v>0.5444444444444444</v>
      </c>
      <c r="AQ56" s="61"/>
      <c r="AR56" s="55">
        <v>0.55096064814814816</v>
      </c>
      <c r="AS56" s="35">
        <f t="shared" si="60"/>
        <v>6.5162037037037601E-3</v>
      </c>
      <c r="AT56" s="35">
        <f t="shared" si="61"/>
        <v>2.4305555555549901E-4</v>
      </c>
      <c r="AU56" s="44" t="str">
        <f t="shared" si="62"/>
        <v>-</v>
      </c>
      <c r="AV56" s="45">
        <f t="shared" si="63"/>
        <v>21</v>
      </c>
      <c r="AW56" s="49">
        <v>0.57152777777777775</v>
      </c>
      <c r="AX56" s="42" t="str">
        <f t="shared" si="64"/>
        <v>-</v>
      </c>
      <c r="AY56" s="38">
        <f t="shared" si="65"/>
        <v>60</v>
      </c>
      <c r="AZ56" s="49">
        <v>0.57430555555555496</v>
      </c>
      <c r="BA56" s="61"/>
      <c r="BB56" s="55">
        <v>0.57964120370370364</v>
      </c>
      <c r="BC56" s="35">
        <f t="shared" si="66"/>
        <v>5.3356481481486862E-3</v>
      </c>
      <c r="BD56" s="35">
        <f t="shared" si="67"/>
        <v>3.3564814814868605E-4</v>
      </c>
      <c r="BE56" s="44" t="str">
        <f t="shared" si="68"/>
        <v>+</v>
      </c>
      <c r="BF56" s="45">
        <f t="shared" si="69"/>
        <v>29</v>
      </c>
      <c r="BG56" s="308">
        <f t="shared" si="70"/>
        <v>0.6194444444444438</v>
      </c>
      <c r="BH56" s="42" t="str">
        <f t="shared" si="71"/>
        <v/>
      </c>
      <c r="BI56" s="38">
        <f t="shared" si="72"/>
        <v>0</v>
      </c>
      <c r="BJ56" s="43">
        <v>0.62152777777777779</v>
      </c>
      <c r="BK56" s="47">
        <v>0.63194444444444442</v>
      </c>
      <c r="BL56" s="70">
        <v>29.5</v>
      </c>
      <c r="BM56" s="71">
        <f t="shared" si="73"/>
        <v>29.5</v>
      </c>
      <c r="BN56" s="72"/>
      <c r="BO56" s="117" t="s">
        <v>224</v>
      </c>
      <c r="BP56" s="121">
        <v>300</v>
      </c>
      <c r="BQ56" s="124" t="s">
        <v>232</v>
      </c>
      <c r="BR56" s="125">
        <v>1800</v>
      </c>
      <c r="BS56" s="49">
        <v>0.72013888888888899</v>
      </c>
      <c r="BT56" s="42" t="str">
        <f t="shared" si="74"/>
        <v>+</v>
      </c>
      <c r="BU56" s="38">
        <f t="shared" si="75"/>
        <v>1200</v>
      </c>
      <c r="BV56" s="49">
        <v>0.72222222222222221</v>
      </c>
      <c r="BW56" s="61"/>
      <c r="BX56" s="55">
        <v>0.72528935185185184</v>
      </c>
      <c r="BY56" s="35">
        <f t="shared" si="76"/>
        <v>3.067129629629628E-3</v>
      </c>
      <c r="BZ56" s="35">
        <f t="shared" si="77"/>
        <v>6.1342592592592438E-4</v>
      </c>
      <c r="CA56" s="44" t="str">
        <f t="shared" si="78"/>
        <v>+</v>
      </c>
      <c r="CB56" s="45">
        <f t="shared" si="79"/>
        <v>53</v>
      </c>
      <c r="CC56" s="85">
        <v>0.72638888888888886</v>
      </c>
      <c r="CD56" s="86"/>
      <c r="CE56" s="87">
        <f t="shared" si="94"/>
        <v>0</v>
      </c>
      <c r="CF56" s="88"/>
      <c r="CG56" s="85">
        <v>0.73333333333333339</v>
      </c>
      <c r="CH56" s="86"/>
      <c r="CI56" s="87">
        <f t="shared" si="81"/>
        <v>60</v>
      </c>
      <c r="CJ56" s="88"/>
      <c r="CK56" s="43">
        <v>0.78749999999999998</v>
      </c>
      <c r="CL56" s="47">
        <v>0.78819444444444453</v>
      </c>
      <c r="CM56" s="70">
        <v>58.4</v>
      </c>
      <c r="CN56" s="71">
        <f t="shared" si="82"/>
        <v>58.4</v>
      </c>
      <c r="CO56" s="72">
        <v>10</v>
      </c>
      <c r="CP56" s="91">
        <v>0.7895833333333333</v>
      </c>
      <c r="CQ56" s="95">
        <v>5.5555555555555601E-2</v>
      </c>
      <c r="CR56" s="42" t="str">
        <f t="shared" si="83"/>
        <v>+</v>
      </c>
      <c r="CS56" s="38">
        <f t="shared" si="84"/>
        <v>360</v>
      </c>
      <c r="CU56" s="39">
        <f t="shared" si="91"/>
        <v>299.5</v>
      </c>
      <c r="CV56" s="46">
        <f t="shared" si="92"/>
        <v>3900</v>
      </c>
      <c r="CW56" s="40"/>
      <c r="CX56" s="63">
        <f t="shared" si="93"/>
        <v>4199.5</v>
      </c>
      <c r="CZ56" s="101" t="s">
        <v>191</v>
      </c>
      <c r="DA56" s="129" t="s">
        <v>178</v>
      </c>
      <c r="DB56" s="129">
        <v>71</v>
      </c>
      <c r="DC56" s="104" t="s">
        <v>188</v>
      </c>
      <c r="DD56" s="77"/>
      <c r="DE56" s="56"/>
      <c r="DF56" s="36"/>
      <c r="DI56" s="41">
        <f t="shared" si="85"/>
        <v>1</v>
      </c>
      <c r="DJ56" s="17" t="s">
        <v>196</v>
      </c>
      <c r="DK56" s="153">
        <f t="shared" si="86"/>
        <v>140.5</v>
      </c>
      <c r="DL56" s="41">
        <f t="shared" si="87"/>
        <v>140.5</v>
      </c>
      <c r="DM56" s="41">
        <f t="shared" si="88"/>
        <v>9999</v>
      </c>
      <c r="DP56" s="41">
        <f t="shared" si="1"/>
        <v>53</v>
      </c>
      <c r="DQ56" s="227">
        <f t="shared" si="2"/>
        <v>0</v>
      </c>
      <c r="DR56" s="227">
        <f t="shared" si="3"/>
        <v>0</v>
      </c>
      <c r="DS56" s="228">
        <f t="shared" si="4"/>
        <v>42.6</v>
      </c>
      <c r="DT56" s="227">
        <f t="shared" si="5"/>
        <v>0</v>
      </c>
      <c r="DU56" s="227">
        <f t="shared" si="6"/>
        <v>60</v>
      </c>
      <c r="DV56" s="227">
        <f t="shared" si="7"/>
        <v>56</v>
      </c>
      <c r="DW56" s="227">
        <f t="shared" si="8"/>
        <v>0</v>
      </c>
      <c r="DX56" s="227">
        <f t="shared" si="9"/>
        <v>60</v>
      </c>
      <c r="DY56" s="227">
        <f t="shared" si="10"/>
        <v>21</v>
      </c>
      <c r="DZ56" s="227">
        <f t="shared" si="11"/>
        <v>60</v>
      </c>
      <c r="EA56" s="227">
        <f t="shared" si="12"/>
        <v>29</v>
      </c>
      <c r="EB56" s="227">
        <f t="shared" si="13"/>
        <v>0</v>
      </c>
      <c r="EC56" s="228">
        <f t="shared" si="14"/>
        <v>29.5</v>
      </c>
      <c r="ED56" s="227">
        <f t="shared" si="15"/>
        <v>2100</v>
      </c>
      <c r="EE56" s="227">
        <f t="shared" si="16"/>
        <v>1200</v>
      </c>
      <c r="EF56" s="227">
        <f t="shared" si="17"/>
        <v>53</v>
      </c>
      <c r="EG56" s="227">
        <f t="shared" si="18"/>
        <v>60</v>
      </c>
      <c r="EH56" s="228">
        <f t="shared" si="19"/>
        <v>68.400000000000006</v>
      </c>
      <c r="EI56" s="227">
        <f t="shared" si="20"/>
        <v>360</v>
      </c>
      <c r="EK56" s="41">
        <f t="shared" si="21"/>
        <v>53</v>
      </c>
      <c r="EL56" s="227">
        <f t="shared" si="22"/>
        <v>0</v>
      </c>
      <c r="EM56" s="227">
        <f t="shared" si="23"/>
        <v>0</v>
      </c>
      <c r="EN56" s="227">
        <f t="shared" si="24"/>
        <v>42.6</v>
      </c>
      <c r="EO56" s="227">
        <f t="shared" si="25"/>
        <v>42.6</v>
      </c>
      <c r="EP56" s="227">
        <f t="shared" si="26"/>
        <v>102.6</v>
      </c>
      <c r="EQ56" s="227">
        <f t="shared" si="27"/>
        <v>158.6</v>
      </c>
      <c r="ER56" s="227">
        <f t="shared" si="28"/>
        <v>158.6</v>
      </c>
      <c r="ES56" s="227">
        <f t="shared" si="29"/>
        <v>218.6</v>
      </c>
      <c r="ET56" s="227">
        <f t="shared" si="30"/>
        <v>239.6</v>
      </c>
      <c r="EU56" s="227">
        <f t="shared" si="31"/>
        <v>299.60000000000002</v>
      </c>
      <c r="EV56" s="227">
        <f t="shared" si="32"/>
        <v>328.6</v>
      </c>
      <c r="EW56" s="227">
        <f t="shared" si="33"/>
        <v>328.6</v>
      </c>
      <c r="EX56" s="227">
        <f t="shared" si="34"/>
        <v>358.1</v>
      </c>
      <c r="EY56" s="227">
        <f t="shared" si="35"/>
        <v>2458.1</v>
      </c>
      <c r="EZ56" s="227">
        <f t="shared" si="36"/>
        <v>3658.1</v>
      </c>
      <c r="FA56" s="227">
        <f t="shared" si="37"/>
        <v>3711.1</v>
      </c>
      <c r="FB56" s="227">
        <f t="shared" si="38"/>
        <v>3771.1</v>
      </c>
      <c r="FC56" s="227">
        <f t="shared" si="39"/>
        <v>3839.5</v>
      </c>
      <c r="FD56" s="227">
        <f t="shared" si="40"/>
        <v>4199.5</v>
      </c>
    </row>
    <row r="57" spans="1:160" ht="13.5" thickBot="1" x14ac:dyDescent="0.25">
      <c r="A57" s="132"/>
      <c r="B57" s="34">
        <v>52</v>
      </c>
      <c r="C57" s="10">
        <v>54</v>
      </c>
      <c r="D57" s="37" t="s">
        <v>174</v>
      </c>
      <c r="E57" s="37" t="s">
        <v>161</v>
      </c>
      <c r="F57" s="37"/>
      <c r="G57" s="43">
        <v>0.327777777777778</v>
      </c>
      <c r="H57" s="47">
        <v>0.32777777777777778</v>
      </c>
      <c r="I57" s="58" t="str">
        <f t="shared" si="41"/>
        <v/>
      </c>
      <c r="J57" s="52">
        <f t="shared" si="42"/>
        <v>0</v>
      </c>
      <c r="K57" s="43">
        <v>0.41111111111110799</v>
      </c>
      <c r="L57" s="47">
        <v>0.41111111111109</v>
      </c>
      <c r="M57" s="42" t="str">
        <f t="shared" si="89"/>
        <v/>
      </c>
      <c r="N57" s="38">
        <f t="shared" si="90"/>
        <v>0</v>
      </c>
      <c r="O57" s="73">
        <v>0.45277777777777778</v>
      </c>
      <c r="P57" s="42" t="str">
        <f t="shared" si="43"/>
        <v/>
      </c>
      <c r="Q57" s="38">
        <f t="shared" si="44"/>
        <v>0</v>
      </c>
      <c r="R57" s="43">
        <v>0.46249999999999997</v>
      </c>
      <c r="S57" s="47">
        <v>0.46249999999999997</v>
      </c>
      <c r="T57" s="70">
        <v>49.6</v>
      </c>
      <c r="U57" s="71">
        <f t="shared" si="45"/>
        <v>49.6</v>
      </c>
      <c r="V57" s="72"/>
      <c r="W57" s="115">
        <f t="shared" si="46"/>
        <v>0.47361111111111109</v>
      </c>
      <c r="X57" s="42" t="str">
        <f t="shared" si="47"/>
        <v/>
      </c>
      <c r="Y57" s="38">
        <f t="shared" si="48"/>
        <v>0</v>
      </c>
      <c r="Z57" s="49">
        <v>0.5083333333333333</v>
      </c>
      <c r="AA57" s="42" t="str">
        <f t="shared" si="49"/>
        <v/>
      </c>
      <c r="AB57" s="38">
        <f t="shared" si="50"/>
        <v>0</v>
      </c>
      <c r="AC57" s="53">
        <v>0.51111111111111118</v>
      </c>
      <c r="AD57" s="61"/>
      <c r="AE57" s="55">
        <v>0.51545138888888886</v>
      </c>
      <c r="AF57" s="35">
        <f t="shared" si="51"/>
        <v>4.3402777777776791E-3</v>
      </c>
      <c r="AG57" s="35">
        <f t="shared" si="52"/>
        <v>4.8611111111101233E-4</v>
      </c>
      <c r="AH57" s="44" t="str">
        <f t="shared" si="53"/>
        <v>+</v>
      </c>
      <c r="AI57" s="45">
        <f t="shared" si="54"/>
        <v>42</v>
      </c>
      <c r="AJ57" s="115">
        <f t="shared" si="55"/>
        <v>0.53194444444444455</v>
      </c>
      <c r="AK57" s="42" t="str">
        <f t="shared" si="56"/>
        <v/>
      </c>
      <c r="AL57" s="38">
        <f t="shared" si="57"/>
        <v>0</v>
      </c>
      <c r="AM57" s="73">
        <v>0.54236111111111118</v>
      </c>
      <c r="AN57" s="42" t="str">
        <f t="shared" si="58"/>
        <v/>
      </c>
      <c r="AO57" s="38">
        <f t="shared" si="59"/>
        <v>0</v>
      </c>
      <c r="AP57" s="53">
        <v>0.54513888888888895</v>
      </c>
      <c r="AQ57" s="61"/>
      <c r="AR57" s="55">
        <v>0.55230324074074078</v>
      </c>
      <c r="AS57" s="35">
        <f t="shared" si="60"/>
        <v>7.1643518518518245E-3</v>
      </c>
      <c r="AT57" s="35">
        <f t="shared" si="61"/>
        <v>4.0509259259256542E-4</v>
      </c>
      <c r="AU57" s="44" t="str">
        <f t="shared" si="62"/>
        <v>+</v>
      </c>
      <c r="AV57" s="45">
        <f t="shared" si="63"/>
        <v>35</v>
      </c>
      <c r="AW57" s="49">
        <v>0.57291666666666663</v>
      </c>
      <c r="AX57" s="42" t="str">
        <f t="shared" si="64"/>
        <v/>
      </c>
      <c r="AY57" s="38">
        <f t="shared" si="65"/>
        <v>0</v>
      </c>
      <c r="AZ57" s="49">
        <v>0.57499999999999996</v>
      </c>
      <c r="BA57" s="61"/>
      <c r="BB57" s="55">
        <v>0.58099537037037041</v>
      </c>
      <c r="BC57" s="35">
        <f t="shared" si="66"/>
        <v>5.9953703703704564E-3</v>
      </c>
      <c r="BD57" s="35">
        <f t="shared" si="67"/>
        <v>9.9537037037045629E-4</v>
      </c>
      <c r="BE57" s="44" t="str">
        <f t="shared" si="68"/>
        <v>+</v>
      </c>
      <c r="BF57" s="45">
        <f t="shared" si="69"/>
        <v>86</v>
      </c>
      <c r="BG57" s="308">
        <f t="shared" si="70"/>
        <v>0.6201388888888888</v>
      </c>
      <c r="BH57" s="42" t="str">
        <f t="shared" si="71"/>
        <v/>
      </c>
      <c r="BI57" s="38">
        <f t="shared" si="72"/>
        <v>0</v>
      </c>
      <c r="BJ57" s="43">
        <v>0.62013888888888891</v>
      </c>
      <c r="BK57" s="47">
        <v>0.63263888888888886</v>
      </c>
      <c r="BL57" s="70">
        <v>29</v>
      </c>
      <c r="BM57" s="71">
        <f t="shared" si="73"/>
        <v>29</v>
      </c>
      <c r="BN57" s="72"/>
      <c r="BO57" s="117" t="s">
        <v>233</v>
      </c>
      <c r="BP57" s="121">
        <v>1800</v>
      </c>
      <c r="BQ57" s="124" t="s">
        <v>225</v>
      </c>
      <c r="BR57" s="125"/>
      <c r="BS57" s="49">
        <v>0.71736111111111101</v>
      </c>
      <c r="BT57" s="42" t="str">
        <f t="shared" si="74"/>
        <v>+</v>
      </c>
      <c r="BU57" s="38">
        <f t="shared" si="75"/>
        <v>720</v>
      </c>
      <c r="BV57" s="49">
        <v>0.72013888888888899</v>
      </c>
      <c r="BW57" s="61"/>
      <c r="BX57" s="55">
        <v>0.72365740740740747</v>
      </c>
      <c r="BY57" s="35">
        <f t="shared" si="76"/>
        <v>3.5185185185184764E-3</v>
      </c>
      <c r="BZ57" s="35">
        <f t="shared" si="77"/>
        <v>1.0648148148147728E-3</v>
      </c>
      <c r="CA57" s="44" t="str">
        <f t="shared" si="78"/>
        <v>+</v>
      </c>
      <c r="CB57" s="45">
        <f t="shared" si="79"/>
        <v>92</v>
      </c>
      <c r="CC57" s="85">
        <v>0.72430555555555554</v>
      </c>
      <c r="CD57" s="86"/>
      <c r="CE57" s="87">
        <f t="shared" si="94"/>
        <v>0</v>
      </c>
      <c r="CF57" s="88"/>
      <c r="CG57" s="85">
        <v>0.73263888888888884</v>
      </c>
      <c r="CH57" s="86"/>
      <c r="CI57" s="87">
        <f t="shared" si="81"/>
        <v>0</v>
      </c>
      <c r="CJ57" s="88"/>
      <c r="CK57" s="43">
        <v>0.77916666666666667</v>
      </c>
      <c r="CL57" s="47">
        <v>0.77986111111111101</v>
      </c>
      <c r="CM57" s="70">
        <v>74</v>
      </c>
      <c r="CN57" s="71">
        <f t="shared" si="82"/>
        <v>74</v>
      </c>
      <c r="CO57" s="72"/>
      <c r="CP57" s="91">
        <v>0.78263888888888899</v>
      </c>
      <c r="CQ57" s="95">
        <v>5.5555555555555601E-2</v>
      </c>
      <c r="CR57" s="42" t="str">
        <f t="shared" si="83"/>
        <v/>
      </c>
      <c r="CS57" s="38">
        <f t="shared" si="84"/>
        <v>0</v>
      </c>
      <c r="CU57" s="39">
        <f t="shared" si="91"/>
        <v>407.6</v>
      </c>
      <c r="CV57" s="46">
        <f t="shared" si="92"/>
        <v>2520</v>
      </c>
      <c r="CW57" s="40"/>
      <c r="CX57" s="63">
        <f t="shared" si="93"/>
        <v>2927.6</v>
      </c>
      <c r="CZ57" s="101" t="s">
        <v>191</v>
      </c>
      <c r="DA57" s="129" t="s">
        <v>177</v>
      </c>
      <c r="DB57" s="129">
        <v>80</v>
      </c>
      <c r="DC57" s="104" t="s">
        <v>181</v>
      </c>
      <c r="DD57" s="77"/>
      <c r="DE57" s="56"/>
      <c r="DF57" s="36"/>
      <c r="DI57" s="41">
        <f t="shared" si="85"/>
        <v>1.06</v>
      </c>
      <c r="DJ57" s="17" t="s">
        <v>196</v>
      </c>
      <c r="DK57" s="153">
        <f t="shared" si="86"/>
        <v>161.756</v>
      </c>
      <c r="DL57" s="41">
        <f t="shared" si="87"/>
        <v>161.756</v>
      </c>
      <c r="DM57" s="41">
        <f t="shared" si="88"/>
        <v>9999</v>
      </c>
      <c r="DP57" s="41">
        <f t="shared" si="1"/>
        <v>54</v>
      </c>
      <c r="DQ57" s="227">
        <f t="shared" si="2"/>
        <v>0</v>
      </c>
      <c r="DR57" s="227">
        <f t="shared" si="3"/>
        <v>0</v>
      </c>
      <c r="DS57" s="228">
        <f t="shared" si="4"/>
        <v>49.6</v>
      </c>
      <c r="DT57" s="227">
        <f t="shared" si="5"/>
        <v>0</v>
      </c>
      <c r="DU57" s="227">
        <f t="shared" si="6"/>
        <v>0</v>
      </c>
      <c r="DV57" s="227">
        <f t="shared" si="7"/>
        <v>42</v>
      </c>
      <c r="DW57" s="227">
        <f t="shared" si="8"/>
        <v>0</v>
      </c>
      <c r="DX57" s="227">
        <f t="shared" si="9"/>
        <v>0</v>
      </c>
      <c r="DY57" s="227">
        <f t="shared" si="10"/>
        <v>35</v>
      </c>
      <c r="DZ57" s="227">
        <f t="shared" si="11"/>
        <v>0</v>
      </c>
      <c r="EA57" s="227">
        <f t="shared" si="12"/>
        <v>86</v>
      </c>
      <c r="EB57" s="227">
        <f t="shared" si="13"/>
        <v>0</v>
      </c>
      <c r="EC57" s="228">
        <f t="shared" si="14"/>
        <v>29</v>
      </c>
      <c r="ED57" s="227">
        <f t="shared" si="15"/>
        <v>1800</v>
      </c>
      <c r="EE57" s="227">
        <f t="shared" si="16"/>
        <v>720</v>
      </c>
      <c r="EF57" s="227">
        <f t="shared" si="17"/>
        <v>92</v>
      </c>
      <c r="EG57" s="227">
        <f t="shared" si="18"/>
        <v>0</v>
      </c>
      <c r="EH57" s="228">
        <f t="shared" si="19"/>
        <v>74</v>
      </c>
      <c r="EI57" s="227">
        <f t="shared" si="20"/>
        <v>0</v>
      </c>
      <c r="EK57" s="41">
        <f t="shared" si="21"/>
        <v>54</v>
      </c>
      <c r="EL57" s="227">
        <f t="shared" si="22"/>
        <v>0</v>
      </c>
      <c r="EM57" s="227">
        <f t="shared" si="23"/>
        <v>0</v>
      </c>
      <c r="EN57" s="227">
        <f t="shared" si="24"/>
        <v>49.6</v>
      </c>
      <c r="EO57" s="227">
        <f t="shared" si="25"/>
        <v>49.6</v>
      </c>
      <c r="EP57" s="227">
        <f t="shared" si="26"/>
        <v>49.6</v>
      </c>
      <c r="EQ57" s="227">
        <f t="shared" si="27"/>
        <v>91.6</v>
      </c>
      <c r="ER57" s="227">
        <f t="shared" si="28"/>
        <v>91.6</v>
      </c>
      <c r="ES57" s="227">
        <f t="shared" si="29"/>
        <v>91.6</v>
      </c>
      <c r="ET57" s="227">
        <f t="shared" si="30"/>
        <v>126.6</v>
      </c>
      <c r="EU57" s="227">
        <f t="shared" si="31"/>
        <v>126.6</v>
      </c>
      <c r="EV57" s="227">
        <f t="shared" si="32"/>
        <v>212.6</v>
      </c>
      <c r="EW57" s="227">
        <f t="shared" si="33"/>
        <v>212.6</v>
      </c>
      <c r="EX57" s="227">
        <f t="shared" si="34"/>
        <v>241.6</v>
      </c>
      <c r="EY57" s="227">
        <f t="shared" si="35"/>
        <v>2041.6</v>
      </c>
      <c r="EZ57" s="227">
        <f t="shared" si="36"/>
        <v>2761.6</v>
      </c>
      <c r="FA57" s="227">
        <f t="shared" si="37"/>
        <v>2853.6</v>
      </c>
      <c r="FB57" s="227">
        <f t="shared" si="38"/>
        <v>2853.6</v>
      </c>
      <c r="FC57" s="227">
        <f t="shared" si="39"/>
        <v>2927.6</v>
      </c>
      <c r="FD57" s="227">
        <f t="shared" si="40"/>
        <v>2927.6</v>
      </c>
    </row>
    <row r="58" spans="1:160" ht="13.5" thickBot="1" x14ac:dyDescent="0.25">
      <c r="A58" s="132"/>
      <c r="B58" s="34">
        <v>53</v>
      </c>
      <c r="C58" s="10">
        <v>55</v>
      </c>
      <c r="D58" s="37" t="s">
        <v>162</v>
      </c>
      <c r="E58" s="37" t="s">
        <v>163</v>
      </c>
      <c r="F58" s="37"/>
      <c r="G58" s="43">
        <v>0.328472222222222</v>
      </c>
      <c r="H58" s="47">
        <v>0.32847222222222222</v>
      </c>
      <c r="I58" s="58" t="str">
        <f t="shared" si="41"/>
        <v/>
      </c>
      <c r="J58" s="52">
        <f t="shared" si="42"/>
        <v>0</v>
      </c>
      <c r="K58" s="43">
        <v>0.41180555555555298</v>
      </c>
      <c r="L58" s="47">
        <v>0.41111111111111115</v>
      </c>
      <c r="M58" s="42" t="str">
        <f t="shared" si="89"/>
        <v>-</v>
      </c>
      <c r="N58" s="38">
        <f t="shared" si="90"/>
        <v>60</v>
      </c>
      <c r="O58" s="73">
        <v>0.45347222222222222</v>
      </c>
      <c r="P58" s="42" t="str">
        <f t="shared" si="43"/>
        <v>+</v>
      </c>
      <c r="Q58" s="38">
        <f t="shared" si="44"/>
        <v>60</v>
      </c>
      <c r="R58" s="43">
        <v>0.46319444444444446</v>
      </c>
      <c r="S58" s="47">
        <v>0.46319444444444446</v>
      </c>
      <c r="T58" s="70">
        <v>46.8</v>
      </c>
      <c r="U58" s="71">
        <f t="shared" si="45"/>
        <v>46.8</v>
      </c>
      <c r="V58" s="72"/>
      <c r="W58" s="115">
        <f t="shared" si="46"/>
        <v>0.47430555555555554</v>
      </c>
      <c r="X58" s="42" t="str">
        <f t="shared" si="47"/>
        <v/>
      </c>
      <c r="Y58" s="38">
        <f t="shared" si="48"/>
        <v>0</v>
      </c>
      <c r="Z58" s="49">
        <v>0.50902777777777775</v>
      </c>
      <c r="AA58" s="42" t="str">
        <f t="shared" si="49"/>
        <v/>
      </c>
      <c r="AB58" s="38">
        <f t="shared" si="50"/>
        <v>0</v>
      </c>
      <c r="AC58" s="53">
        <v>0.51180555555555551</v>
      </c>
      <c r="AD58" s="61"/>
      <c r="AE58" s="55">
        <v>0.5163078703703704</v>
      </c>
      <c r="AF58" s="35">
        <f t="shared" si="51"/>
        <v>4.5023148148148895E-3</v>
      </c>
      <c r="AG58" s="35">
        <f t="shared" si="52"/>
        <v>6.4814814814822272E-4</v>
      </c>
      <c r="AH58" s="44" t="str">
        <f t="shared" si="53"/>
        <v>+</v>
      </c>
      <c r="AI58" s="45">
        <f t="shared" si="54"/>
        <v>56</v>
      </c>
      <c r="AJ58" s="115">
        <f t="shared" si="55"/>
        <v>0.53263888888888888</v>
      </c>
      <c r="AK58" s="42" t="str">
        <f t="shared" si="56"/>
        <v/>
      </c>
      <c r="AL58" s="38">
        <f t="shared" si="57"/>
        <v>0</v>
      </c>
      <c r="AM58" s="73">
        <v>0.54305555555555551</v>
      </c>
      <c r="AN58" s="42" t="str">
        <f t="shared" si="58"/>
        <v/>
      </c>
      <c r="AO58" s="38">
        <f t="shared" si="59"/>
        <v>0</v>
      </c>
      <c r="AP58" s="53">
        <v>0.54583333333333328</v>
      </c>
      <c r="AQ58" s="61"/>
      <c r="AR58" s="55">
        <v>0.5529398148148148</v>
      </c>
      <c r="AS58" s="35">
        <f t="shared" si="60"/>
        <v>7.1064814814815191E-3</v>
      </c>
      <c r="AT58" s="35">
        <f t="shared" si="61"/>
        <v>3.4722222222226002E-4</v>
      </c>
      <c r="AU58" s="44" t="str">
        <f t="shared" si="62"/>
        <v>+</v>
      </c>
      <c r="AV58" s="45">
        <f t="shared" si="63"/>
        <v>30</v>
      </c>
      <c r="AW58" s="49">
        <v>0.57361111111111118</v>
      </c>
      <c r="AX58" s="42" t="str">
        <f t="shared" si="64"/>
        <v/>
      </c>
      <c r="AY58" s="38">
        <f t="shared" si="65"/>
        <v>0</v>
      </c>
      <c r="AZ58" s="49">
        <v>0.57569444444444395</v>
      </c>
      <c r="BA58" s="61"/>
      <c r="BB58" s="55">
        <v>0.58124999999999993</v>
      </c>
      <c r="BC58" s="35">
        <f t="shared" si="66"/>
        <v>5.5555555555559799E-3</v>
      </c>
      <c r="BD58" s="35">
        <f t="shared" si="67"/>
        <v>5.555555555559798E-4</v>
      </c>
      <c r="BE58" s="44" t="str">
        <f t="shared" si="68"/>
        <v>+</v>
      </c>
      <c r="BF58" s="45">
        <f t="shared" si="69"/>
        <v>48</v>
      </c>
      <c r="BG58" s="308">
        <f t="shared" si="70"/>
        <v>0.62083333333333279</v>
      </c>
      <c r="BH58" s="42" t="str">
        <f t="shared" si="71"/>
        <v/>
      </c>
      <c r="BI58" s="38">
        <f t="shared" si="72"/>
        <v>0</v>
      </c>
      <c r="BJ58" s="43">
        <v>0.62083333333333335</v>
      </c>
      <c r="BK58" s="47">
        <v>0.63055555555555554</v>
      </c>
      <c r="BL58" s="70">
        <v>33.799999999999997</v>
      </c>
      <c r="BM58" s="71">
        <f t="shared" si="73"/>
        <v>33.799999999999997</v>
      </c>
      <c r="BN58" s="72"/>
      <c r="BO58" s="117" t="s">
        <v>234</v>
      </c>
      <c r="BP58" s="121">
        <v>300</v>
      </c>
      <c r="BQ58" s="124" t="s">
        <v>225</v>
      </c>
      <c r="BR58" s="125"/>
      <c r="BS58" s="49">
        <v>0.70763888888888893</v>
      </c>
      <c r="BT58" s="42" t="str">
        <f t="shared" si="74"/>
        <v>+</v>
      </c>
      <c r="BU58" s="38">
        <f t="shared" si="75"/>
        <v>60</v>
      </c>
      <c r="BV58" s="49">
        <v>0.71111111111111103</v>
      </c>
      <c r="BW58" s="61"/>
      <c r="BX58" s="55">
        <v>0.71454861111111112</v>
      </c>
      <c r="BY58" s="35">
        <f t="shared" si="76"/>
        <v>3.4375000000000933E-3</v>
      </c>
      <c r="BZ58" s="35">
        <f t="shared" si="77"/>
        <v>9.8379629629638966E-4</v>
      </c>
      <c r="CA58" s="44" t="str">
        <f t="shared" si="78"/>
        <v>+</v>
      </c>
      <c r="CB58" s="45">
        <f t="shared" si="79"/>
        <v>85</v>
      </c>
      <c r="CC58" s="85">
        <v>0.71666666666666667</v>
      </c>
      <c r="CD58" s="86"/>
      <c r="CE58" s="87">
        <f t="shared" si="94"/>
        <v>0</v>
      </c>
      <c r="CF58" s="88"/>
      <c r="CG58" s="85">
        <v>0.72569444444444453</v>
      </c>
      <c r="CH58" s="86"/>
      <c r="CI58" s="87">
        <f t="shared" si="81"/>
        <v>0</v>
      </c>
      <c r="CJ58" s="88"/>
      <c r="CK58" s="43">
        <v>0.76736111111111116</v>
      </c>
      <c r="CL58" s="47">
        <v>0.76736111111111116</v>
      </c>
      <c r="CM58" s="70">
        <v>55.5</v>
      </c>
      <c r="CN58" s="71">
        <f t="shared" si="82"/>
        <v>55.5</v>
      </c>
      <c r="CO58" s="72"/>
      <c r="CP58" s="91">
        <v>0.76944444444444438</v>
      </c>
      <c r="CQ58" s="95">
        <v>5.5555555555555601E-2</v>
      </c>
      <c r="CR58" s="42" t="str">
        <f t="shared" si="83"/>
        <v/>
      </c>
      <c r="CS58" s="38">
        <f t="shared" si="84"/>
        <v>0</v>
      </c>
      <c r="CU58" s="39">
        <f t="shared" si="91"/>
        <v>355.1</v>
      </c>
      <c r="CV58" s="46">
        <f t="shared" si="92"/>
        <v>480</v>
      </c>
      <c r="CW58" s="40"/>
      <c r="CX58" s="63">
        <f t="shared" si="93"/>
        <v>835.1</v>
      </c>
      <c r="CZ58" s="101" t="s">
        <v>191</v>
      </c>
      <c r="DA58" s="129" t="s">
        <v>177</v>
      </c>
      <c r="DB58" s="129">
        <v>109</v>
      </c>
      <c r="DC58" s="104" t="s">
        <v>184</v>
      </c>
      <c r="DD58" s="77"/>
      <c r="DE58" s="56"/>
      <c r="DF58" s="36"/>
      <c r="DI58" s="41">
        <f t="shared" si="85"/>
        <v>1.0900000000000001</v>
      </c>
      <c r="DJ58" s="17" t="s">
        <v>196</v>
      </c>
      <c r="DK58" s="153">
        <f t="shared" si="86"/>
        <v>148.34900000000002</v>
      </c>
      <c r="DL58" s="41">
        <f t="shared" si="87"/>
        <v>148.34900000000002</v>
      </c>
      <c r="DM58" s="41">
        <f t="shared" si="88"/>
        <v>9999</v>
      </c>
      <c r="DP58" s="41">
        <f t="shared" si="1"/>
        <v>55</v>
      </c>
      <c r="DQ58" s="227">
        <f t="shared" si="2"/>
        <v>60</v>
      </c>
      <c r="DR58" s="227">
        <f t="shared" si="3"/>
        <v>60</v>
      </c>
      <c r="DS58" s="228">
        <f t="shared" si="4"/>
        <v>46.8</v>
      </c>
      <c r="DT58" s="227">
        <f t="shared" si="5"/>
        <v>0</v>
      </c>
      <c r="DU58" s="227">
        <f t="shared" si="6"/>
        <v>0</v>
      </c>
      <c r="DV58" s="227">
        <f t="shared" si="7"/>
        <v>56</v>
      </c>
      <c r="DW58" s="227">
        <f t="shared" si="8"/>
        <v>0</v>
      </c>
      <c r="DX58" s="227">
        <f t="shared" si="9"/>
        <v>0</v>
      </c>
      <c r="DY58" s="227">
        <f t="shared" si="10"/>
        <v>30</v>
      </c>
      <c r="DZ58" s="227">
        <f t="shared" si="11"/>
        <v>0</v>
      </c>
      <c r="EA58" s="227">
        <f t="shared" si="12"/>
        <v>48</v>
      </c>
      <c r="EB58" s="227">
        <f t="shared" si="13"/>
        <v>0</v>
      </c>
      <c r="EC58" s="228">
        <f t="shared" si="14"/>
        <v>33.799999999999997</v>
      </c>
      <c r="ED58" s="227">
        <f t="shared" si="15"/>
        <v>300</v>
      </c>
      <c r="EE58" s="227">
        <f t="shared" si="16"/>
        <v>60</v>
      </c>
      <c r="EF58" s="227">
        <f t="shared" si="17"/>
        <v>85</v>
      </c>
      <c r="EG58" s="227">
        <f t="shared" si="18"/>
        <v>0</v>
      </c>
      <c r="EH58" s="228">
        <f t="shared" si="19"/>
        <v>55.5</v>
      </c>
      <c r="EI58" s="227">
        <f t="shared" si="20"/>
        <v>0</v>
      </c>
      <c r="EK58" s="41">
        <f t="shared" si="21"/>
        <v>55</v>
      </c>
      <c r="EL58" s="227">
        <f t="shared" si="22"/>
        <v>60</v>
      </c>
      <c r="EM58" s="227">
        <f t="shared" si="23"/>
        <v>120</v>
      </c>
      <c r="EN58" s="227">
        <f t="shared" si="24"/>
        <v>166.8</v>
      </c>
      <c r="EO58" s="227">
        <f t="shared" si="25"/>
        <v>166.8</v>
      </c>
      <c r="EP58" s="227">
        <f t="shared" si="26"/>
        <v>166.8</v>
      </c>
      <c r="EQ58" s="227">
        <f t="shared" si="27"/>
        <v>222.8</v>
      </c>
      <c r="ER58" s="227">
        <f t="shared" si="28"/>
        <v>222.8</v>
      </c>
      <c r="ES58" s="227">
        <f t="shared" si="29"/>
        <v>222.8</v>
      </c>
      <c r="ET58" s="227">
        <f t="shared" si="30"/>
        <v>252.8</v>
      </c>
      <c r="EU58" s="227">
        <f t="shared" si="31"/>
        <v>252.8</v>
      </c>
      <c r="EV58" s="227">
        <f t="shared" si="32"/>
        <v>300.8</v>
      </c>
      <c r="EW58" s="227">
        <f t="shared" si="33"/>
        <v>300.8</v>
      </c>
      <c r="EX58" s="227">
        <f t="shared" si="34"/>
        <v>334.6</v>
      </c>
      <c r="EY58" s="227">
        <f t="shared" si="35"/>
        <v>634.6</v>
      </c>
      <c r="EZ58" s="227">
        <f t="shared" si="36"/>
        <v>694.6</v>
      </c>
      <c r="FA58" s="227">
        <f t="shared" si="37"/>
        <v>779.6</v>
      </c>
      <c r="FB58" s="227">
        <f t="shared" si="38"/>
        <v>779.6</v>
      </c>
      <c r="FC58" s="227">
        <f t="shared" si="39"/>
        <v>835.1</v>
      </c>
      <c r="FD58" s="227">
        <f t="shared" si="40"/>
        <v>835.1</v>
      </c>
    </row>
    <row r="59" spans="1:160" ht="13.5" thickBot="1" x14ac:dyDescent="0.25">
      <c r="A59" s="132"/>
      <c r="B59" s="34">
        <v>54</v>
      </c>
      <c r="C59" s="10">
        <v>56</v>
      </c>
      <c r="D59" s="37" t="s">
        <v>164</v>
      </c>
      <c r="E59" s="37" t="s">
        <v>165</v>
      </c>
      <c r="F59" s="37"/>
      <c r="G59" s="43">
        <v>0.329166666666666</v>
      </c>
      <c r="H59" s="47">
        <v>0.32916666666666666</v>
      </c>
      <c r="I59" s="58" t="str">
        <f t="shared" si="41"/>
        <v/>
      </c>
      <c r="J59" s="52">
        <f t="shared" si="42"/>
        <v>0</v>
      </c>
      <c r="K59" s="43">
        <v>0.41249999999999698</v>
      </c>
      <c r="L59" s="47">
        <v>0.412499999999978</v>
      </c>
      <c r="M59" s="42" t="str">
        <f t="shared" si="89"/>
        <v/>
      </c>
      <c r="N59" s="38">
        <f t="shared" si="90"/>
        <v>0</v>
      </c>
      <c r="O59" s="73">
        <v>0.45416666666666666</v>
      </c>
      <c r="P59" s="42" t="str">
        <f t="shared" si="43"/>
        <v/>
      </c>
      <c r="Q59" s="38">
        <f t="shared" si="44"/>
        <v>0</v>
      </c>
      <c r="R59" s="43">
        <v>0.49722222222222223</v>
      </c>
      <c r="S59" s="47">
        <v>0.46388888888888885</v>
      </c>
      <c r="T59" s="70">
        <v>46.2</v>
      </c>
      <c r="U59" s="71">
        <f t="shared" si="45"/>
        <v>46.2</v>
      </c>
      <c r="V59" s="72"/>
      <c r="W59" s="115">
        <f t="shared" si="46"/>
        <v>0.47499999999999998</v>
      </c>
      <c r="X59" s="42" t="str">
        <f t="shared" si="47"/>
        <v/>
      </c>
      <c r="Y59" s="38">
        <f t="shared" si="48"/>
        <v>0</v>
      </c>
      <c r="Z59" s="49">
        <v>0.50902777777777775</v>
      </c>
      <c r="AA59" s="42" t="str">
        <f t="shared" si="49"/>
        <v>-</v>
      </c>
      <c r="AB59" s="38">
        <f t="shared" si="50"/>
        <v>60</v>
      </c>
      <c r="AC59" s="53">
        <v>0.51250000000000007</v>
      </c>
      <c r="AD59" s="61"/>
      <c r="AE59" s="55">
        <v>0.51657407407407407</v>
      </c>
      <c r="AF59" s="35">
        <f t="shared" si="51"/>
        <v>4.0740740740740078E-3</v>
      </c>
      <c r="AG59" s="35">
        <f t="shared" si="52"/>
        <v>2.1990740740734102E-4</v>
      </c>
      <c r="AH59" s="44" t="str">
        <f t="shared" si="53"/>
        <v>+</v>
      </c>
      <c r="AI59" s="45">
        <f t="shared" si="54"/>
        <v>19</v>
      </c>
      <c r="AJ59" s="115">
        <f t="shared" si="55"/>
        <v>0.53333333333333344</v>
      </c>
      <c r="AK59" s="42" t="str">
        <f t="shared" si="56"/>
        <v/>
      </c>
      <c r="AL59" s="38">
        <f t="shared" si="57"/>
        <v>0</v>
      </c>
      <c r="AM59" s="73">
        <v>0.54375000000000007</v>
      </c>
      <c r="AN59" s="42" t="str">
        <f t="shared" si="58"/>
        <v/>
      </c>
      <c r="AO59" s="38">
        <f t="shared" si="59"/>
        <v>0</v>
      </c>
      <c r="AP59" s="53">
        <v>0.54652777777777783</v>
      </c>
      <c r="AQ59" s="61"/>
      <c r="AR59" s="55">
        <v>0.55324074074074081</v>
      </c>
      <c r="AS59" s="35">
        <f t="shared" si="60"/>
        <v>6.7129629629629761E-3</v>
      </c>
      <c r="AT59" s="35">
        <f t="shared" si="61"/>
        <v>4.6296296296283006E-5</v>
      </c>
      <c r="AU59" s="44" t="str">
        <f t="shared" si="62"/>
        <v>-</v>
      </c>
      <c r="AV59" s="45">
        <f t="shared" si="63"/>
        <v>4</v>
      </c>
      <c r="AW59" s="49">
        <v>0.57430555555555551</v>
      </c>
      <c r="AX59" s="42" t="str">
        <f t="shared" si="64"/>
        <v/>
      </c>
      <c r="AY59" s="38">
        <f t="shared" si="65"/>
        <v>0</v>
      </c>
      <c r="AZ59" s="49">
        <v>0.57638888888888895</v>
      </c>
      <c r="BA59" s="61"/>
      <c r="BB59" s="55">
        <v>0.58177083333333335</v>
      </c>
      <c r="BC59" s="35">
        <f t="shared" si="66"/>
        <v>5.3819444444443976E-3</v>
      </c>
      <c r="BD59" s="35">
        <f t="shared" si="67"/>
        <v>3.8194444444439746E-4</v>
      </c>
      <c r="BE59" s="44" t="str">
        <f t="shared" si="68"/>
        <v>+</v>
      </c>
      <c r="BF59" s="45">
        <f t="shared" si="69"/>
        <v>33</v>
      </c>
      <c r="BG59" s="308">
        <f t="shared" si="70"/>
        <v>0.62152777777777779</v>
      </c>
      <c r="BH59" s="42" t="str">
        <f t="shared" si="71"/>
        <v/>
      </c>
      <c r="BI59" s="38">
        <f t="shared" si="72"/>
        <v>0</v>
      </c>
      <c r="BJ59" s="43">
        <v>0.62152777777777779</v>
      </c>
      <c r="BK59" s="47">
        <v>0.63611111111111118</v>
      </c>
      <c r="BL59" s="70">
        <v>30.7</v>
      </c>
      <c r="BM59" s="71">
        <f t="shared" si="73"/>
        <v>30.7</v>
      </c>
      <c r="BN59" s="72"/>
      <c r="BO59" s="117" t="s">
        <v>226</v>
      </c>
      <c r="BP59" s="121"/>
      <c r="BQ59" s="124" t="s">
        <v>225</v>
      </c>
      <c r="BR59" s="125"/>
      <c r="BS59" s="49">
        <v>0.71736111111111101</v>
      </c>
      <c r="BT59" s="42" t="str">
        <f t="shared" si="74"/>
        <v>+</v>
      </c>
      <c r="BU59" s="38">
        <f t="shared" si="75"/>
        <v>420</v>
      </c>
      <c r="BV59" s="49">
        <v>0.72083333333333399</v>
      </c>
      <c r="BW59" s="61"/>
      <c r="BX59" s="55">
        <v>0.7247569444444445</v>
      </c>
      <c r="BY59" s="35">
        <f t="shared" si="76"/>
        <v>3.9236111111105032E-3</v>
      </c>
      <c r="BZ59" s="35">
        <f t="shared" si="77"/>
        <v>1.4699074074067996E-3</v>
      </c>
      <c r="CA59" s="44" t="str">
        <f t="shared" si="78"/>
        <v>+</v>
      </c>
      <c r="CB59" s="45">
        <f t="shared" si="79"/>
        <v>127</v>
      </c>
      <c r="CC59" s="85">
        <v>0.72569444444444453</v>
      </c>
      <c r="CD59" s="86"/>
      <c r="CE59" s="87">
        <f t="shared" si="94"/>
        <v>0</v>
      </c>
      <c r="CF59" s="88"/>
      <c r="CG59" s="85">
        <v>0.73541666666666661</v>
      </c>
      <c r="CH59" s="86"/>
      <c r="CI59" s="87">
        <f t="shared" si="81"/>
        <v>0</v>
      </c>
      <c r="CJ59" s="88"/>
      <c r="CK59" s="43">
        <v>0.78541666666666676</v>
      </c>
      <c r="CL59" s="47">
        <v>0.78611111111111109</v>
      </c>
      <c r="CM59" s="70">
        <v>58.9</v>
      </c>
      <c r="CN59" s="71">
        <f t="shared" si="82"/>
        <v>58.9</v>
      </c>
      <c r="CO59" s="72"/>
      <c r="CP59" s="91">
        <v>0.78749999999999998</v>
      </c>
      <c r="CQ59" s="95">
        <v>5.5555555555555601E-2</v>
      </c>
      <c r="CR59" s="42" t="str">
        <f t="shared" si="83"/>
        <v>+</v>
      </c>
      <c r="CS59" s="38">
        <f t="shared" si="84"/>
        <v>300</v>
      </c>
      <c r="CU59" s="39">
        <f t="shared" si="91"/>
        <v>318.8</v>
      </c>
      <c r="CV59" s="46">
        <f t="shared" si="92"/>
        <v>780</v>
      </c>
      <c r="CW59" s="40"/>
      <c r="CX59" s="63">
        <f t="shared" si="93"/>
        <v>1098.8</v>
      </c>
      <c r="CZ59" s="101" t="s">
        <v>191</v>
      </c>
      <c r="DA59" s="129" t="s">
        <v>177</v>
      </c>
      <c r="DB59" s="129">
        <v>89</v>
      </c>
      <c r="DC59" s="104" t="s">
        <v>187</v>
      </c>
      <c r="DD59" s="77"/>
      <c r="DE59" s="56"/>
      <c r="DF59" s="36"/>
      <c r="DI59" s="41">
        <f t="shared" si="85"/>
        <v>1.06</v>
      </c>
      <c r="DJ59" s="17" t="s">
        <v>196</v>
      </c>
      <c r="DK59" s="153">
        <f t="shared" si="86"/>
        <v>143.94800000000001</v>
      </c>
      <c r="DL59" s="41">
        <f t="shared" si="87"/>
        <v>143.94800000000001</v>
      </c>
      <c r="DM59" s="41">
        <f t="shared" si="88"/>
        <v>9999</v>
      </c>
      <c r="DP59" s="41">
        <f t="shared" si="1"/>
        <v>56</v>
      </c>
      <c r="DQ59" s="227">
        <f t="shared" si="2"/>
        <v>0</v>
      </c>
      <c r="DR59" s="227">
        <f t="shared" si="3"/>
        <v>0</v>
      </c>
      <c r="DS59" s="228">
        <f t="shared" si="4"/>
        <v>46.2</v>
      </c>
      <c r="DT59" s="227">
        <f t="shared" si="5"/>
        <v>0</v>
      </c>
      <c r="DU59" s="227">
        <f t="shared" si="6"/>
        <v>60</v>
      </c>
      <c r="DV59" s="227">
        <f t="shared" si="7"/>
        <v>19</v>
      </c>
      <c r="DW59" s="227">
        <f t="shared" si="8"/>
        <v>0</v>
      </c>
      <c r="DX59" s="227">
        <f t="shared" si="9"/>
        <v>0</v>
      </c>
      <c r="DY59" s="227">
        <f t="shared" si="10"/>
        <v>4</v>
      </c>
      <c r="DZ59" s="227">
        <f t="shared" si="11"/>
        <v>0</v>
      </c>
      <c r="EA59" s="227">
        <f t="shared" si="12"/>
        <v>33</v>
      </c>
      <c r="EB59" s="227">
        <f t="shared" si="13"/>
        <v>0</v>
      </c>
      <c r="EC59" s="228">
        <f t="shared" si="14"/>
        <v>30.7</v>
      </c>
      <c r="ED59" s="227">
        <f t="shared" si="15"/>
        <v>0</v>
      </c>
      <c r="EE59" s="227">
        <f t="shared" si="16"/>
        <v>420</v>
      </c>
      <c r="EF59" s="227">
        <f t="shared" si="17"/>
        <v>127</v>
      </c>
      <c r="EG59" s="227">
        <f t="shared" si="18"/>
        <v>0</v>
      </c>
      <c r="EH59" s="228">
        <f t="shared" si="19"/>
        <v>58.9</v>
      </c>
      <c r="EI59" s="227">
        <f t="shared" si="20"/>
        <v>300</v>
      </c>
      <c r="EK59" s="41">
        <f t="shared" si="21"/>
        <v>56</v>
      </c>
      <c r="EL59" s="227">
        <f t="shared" si="22"/>
        <v>0</v>
      </c>
      <c r="EM59" s="227">
        <f t="shared" si="23"/>
        <v>0</v>
      </c>
      <c r="EN59" s="227">
        <f t="shared" si="24"/>
        <v>46.2</v>
      </c>
      <c r="EO59" s="227">
        <f t="shared" si="25"/>
        <v>46.2</v>
      </c>
      <c r="EP59" s="227">
        <f t="shared" si="26"/>
        <v>106.2</v>
      </c>
      <c r="EQ59" s="227">
        <f t="shared" si="27"/>
        <v>125.2</v>
      </c>
      <c r="ER59" s="227">
        <f t="shared" si="28"/>
        <v>125.2</v>
      </c>
      <c r="ES59" s="227">
        <f t="shared" si="29"/>
        <v>125.2</v>
      </c>
      <c r="ET59" s="227">
        <f t="shared" si="30"/>
        <v>129.19999999999999</v>
      </c>
      <c r="EU59" s="227">
        <f t="shared" si="31"/>
        <v>129.19999999999999</v>
      </c>
      <c r="EV59" s="227">
        <f t="shared" si="32"/>
        <v>162.19999999999999</v>
      </c>
      <c r="EW59" s="227">
        <f t="shared" si="33"/>
        <v>162.19999999999999</v>
      </c>
      <c r="EX59" s="227">
        <f t="shared" si="34"/>
        <v>192.89999999999998</v>
      </c>
      <c r="EY59" s="227">
        <f t="shared" si="35"/>
        <v>192.89999999999998</v>
      </c>
      <c r="EZ59" s="227">
        <f t="shared" si="36"/>
        <v>612.9</v>
      </c>
      <c r="FA59" s="227">
        <f t="shared" si="37"/>
        <v>739.9</v>
      </c>
      <c r="FB59" s="227">
        <f t="shared" si="38"/>
        <v>739.9</v>
      </c>
      <c r="FC59" s="227">
        <f t="shared" si="39"/>
        <v>798.8</v>
      </c>
      <c r="FD59" s="227">
        <f t="shared" si="40"/>
        <v>1098.8</v>
      </c>
    </row>
    <row r="60" spans="1:160" ht="13.5" thickBot="1" x14ac:dyDescent="0.25">
      <c r="A60" s="132"/>
      <c r="B60" s="34">
        <v>55</v>
      </c>
      <c r="C60" s="10">
        <v>58</v>
      </c>
      <c r="D60" s="37" t="s">
        <v>166</v>
      </c>
      <c r="E60" s="37" t="s">
        <v>167</v>
      </c>
      <c r="F60" s="37"/>
      <c r="G60" s="43">
        <v>0.32986111111111099</v>
      </c>
      <c r="H60" s="47">
        <v>0.33194444444444443</v>
      </c>
      <c r="I60" s="58" t="str">
        <f t="shared" si="41"/>
        <v/>
      </c>
      <c r="J60" s="52">
        <v>0</v>
      </c>
      <c r="K60" s="43">
        <v>0.41319444444444098</v>
      </c>
      <c r="L60" s="47">
        <v>0.4145833333333333</v>
      </c>
      <c r="M60" s="42" t="str">
        <f t="shared" si="89"/>
        <v>+</v>
      </c>
      <c r="N60" s="38">
        <f t="shared" si="90"/>
        <v>120</v>
      </c>
      <c r="O60" s="73">
        <v>0.45624999999999999</v>
      </c>
      <c r="P60" s="42" t="str">
        <f t="shared" si="43"/>
        <v/>
      </c>
      <c r="Q60" s="38">
        <f t="shared" si="44"/>
        <v>0</v>
      </c>
      <c r="R60" s="43">
        <v>0.45694444444444443</v>
      </c>
      <c r="S60" s="47">
        <v>0.46527777777777773</v>
      </c>
      <c r="T60" s="70">
        <v>47.6</v>
      </c>
      <c r="U60" s="71">
        <f t="shared" si="45"/>
        <v>47.6</v>
      </c>
      <c r="V60" s="72">
        <v>30</v>
      </c>
      <c r="W60" s="115">
        <f t="shared" si="46"/>
        <v>0.4770833333333333</v>
      </c>
      <c r="X60" s="42" t="str">
        <f t="shared" si="47"/>
        <v/>
      </c>
      <c r="Y60" s="38">
        <f t="shared" si="48"/>
        <v>0</v>
      </c>
      <c r="Z60" s="49">
        <v>0.51180555555555551</v>
      </c>
      <c r="AA60" s="42" t="str">
        <f t="shared" si="49"/>
        <v/>
      </c>
      <c r="AB60" s="38">
        <f t="shared" si="50"/>
        <v>0</v>
      </c>
      <c r="AC60" s="53">
        <v>0.51458333333333328</v>
      </c>
      <c r="AD60" s="61"/>
      <c r="AE60" s="55">
        <v>0.51866898148148144</v>
      </c>
      <c r="AF60" s="35">
        <f t="shared" si="51"/>
        <v>4.0856481481481577E-3</v>
      </c>
      <c r="AG60" s="35">
        <f t="shared" si="52"/>
        <v>2.3148148148149092E-4</v>
      </c>
      <c r="AH60" s="44" t="str">
        <f t="shared" si="53"/>
        <v>+</v>
      </c>
      <c r="AI60" s="45">
        <f t="shared" si="54"/>
        <v>20</v>
      </c>
      <c r="AJ60" s="115">
        <f t="shared" si="55"/>
        <v>0.53541666666666665</v>
      </c>
      <c r="AK60" s="42" t="str">
        <f t="shared" si="56"/>
        <v/>
      </c>
      <c r="AL60" s="38">
        <f t="shared" si="57"/>
        <v>0</v>
      </c>
      <c r="AM60" s="73">
        <v>0.54583333333333328</v>
      </c>
      <c r="AN60" s="42" t="str">
        <f t="shared" si="58"/>
        <v/>
      </c>
      <c r="AO60" s="38">
        <f t="shared" si="59"/>
        <v>0</v>
      </c>
      <c r="AP60" s="53">
        <v>0.54791666666666672</v>
      </c>
      <c r="AQ60" s="61"/>
      <c r="AR60" s="55">
        <v>0.55521990740740745</v>
      </c>
      <c r="AS60" s="35">
        <f t="shared" si="60"/>
        <v>7.3032407407407351E-3</v>
      </c>
      <c r="AT60" s="35">
        <f t="shared" si="61"/>
        <v>5.4398148148147602E-4</v>
      </c>
      <c r="AU60" s="44" t="str">
        <f t="shared" si="62"/>
        <v>+</v>
      </c>
      <c r="AV60" s="45">
        <f t="shared" si="63"/>
        <v>47</v>
      </c>
      <c r="AW60" s="49">
        <v>0.5756944444444444</v>
      </c>
      <c r="AX60" s="42" t="str">
        <f t="shared" si="64"/>
        <v/>
      </c>
      <c r="AY60" s="38">
        <f t="shared" si="65"/>
        <v>0</v>
      </c>
      <c r="AZ60" s="49">
        <v>0.57777777777777795</v>
      </c>
      <c r="BA60" s="61"/>
      <c r="BB60" s="55">
        <v>0.58349537037037036</v>
      </c>
      <c r="BC60" s="35">
        <f t="shared" si="66"/>
        <v>5.7175925925924131E-3</v>
      </c>
      <c r="BD60" s="35">
        <f t="shared" si="67"/>
        <v>7.1759259259241304E-4</v>
      </c>
      <c r="BE60" s="44" t="str">
        <f t="shared" si="68"/>
        <v>+</v>
      </c>
      <c r="BF60" s="45">
        <f t="shared" si="69"/>
        <v>62</v>
      </c>
      <c r="BG60" s="308">
        <f t="shared" si="70"/>
        <v>0.62291666666666679</v>
      </c>
      <c r="BH60" s="42" t="str">
        <f t="shared" si="71"/>
        <v/>
      </c>
      <c r="BI60" s="38">
        <f t="shared" si="72"/>
        <v>0</v>
      </c>
      <c r="BJ60" s="43">
        <v>0.62291666666666667</v>
      </c>
      <c r="BK60" s="47">
        <v>0.63680555555555551</v>
      </c>
      <c r="BL60" s="70">
        <v>33.5</v>
      </c>
      <c r="BM60" s="71">
        <f t="shared" si="73"/>
        <v>33.5</v>
      </c>
      <c r="BN60" s="72"/>
      <c r="BO60" s="117" t="s">
        <v>226</v>
      </c>
      <c r="BP60" s="121"/>
      <c r="BQ60" s="124" t="s">
        <v>225</v>
      </c>
      <c r="BR60" s="125"/>
      <c r="BS60" s="49">
        <v>0.7090277777777777</v>
      </c>
      <c r="BT60" s="42" t="str">
        <f t="shared" si="74"/>
        <v/>
      </c>
      <c r="BU60" s="38">
        <f t="shared" si="75"/>
        <v>0</v>
      </c>
      <c r="BV60" s="49">
        <v>0.71180555555555503</v>
      </c>
      <c r="BW60" s="61"/>
      <c r="BX60" s="55">
        <v>0.71496527777777785</v>
      </c>
      <c r="BY60" s="35">
        <f t="shared" si="76"/>
        <v>3.1597222222228272E-3</v>
      </c>
      <c r="BZ60" s="35">
        <f t="shared" si="77"/>
        <v>7.0601851851912357E-4</v>
      </c>
      <c r="CA60" s="44" t="str">
        <f t="shared" si="78"/>
        <v>+</v>
      </c>
      <c r="CB60" s="45">
        <f t="shared" si="79"/>
        <v>61</v>
      </c>
      <c r="CC60" s="85">
        <v>0.71736111111111101</v>
      </c>
      <c r="CD60" s="86"/>
      <c r="CE60" s="87">
        <f t="shared" si="94"/>
        <v>0</v>
      </c>
      <c r="CF60" s="88"/>
      <c r="CG60" s="85">
        <v>0.72361111111111109</v>
      </c>
      <c r="CH60" s="86"/>
      <c r="CI60" s="87">
        <f t="shared" si="81"/>
        <v>0</v>
      </c>
      <c r="CJ60" s="88"/>
      <c r="CK60" s="43">
        <v>0.7715277777777777</v>
      </c>
      <c r="CL60" s="47">
        <v>0.7715277777777777</v>
      </c>
      <c r="CM60" s="70">
        <v>54.9</v>
      </c>
      <c r="CN60" s="71">
        <f t="shared" si="82"/>
        <v>54.9</v>
      </c>
      <c r="CO60" s="72"/>
      <c r="CP60" s="91">
        <v>0.7729166666666667</v>
      </c>
      <c r="CQ60" s="95">
        <v>5.5555555555555601E-2</v>
      </c>
      <c r="CR60" s="42" t="str">
        <f t="shared" si="83"/>
        <v/>
      </c>
      <c r="CS60" s="38">
        <f t="shared" si="84"/>
        <v>0</v>
      </c>
      <c r="CU60" s="39">
        <f t="shared" si="91"/>
        <v>356</v>
      </c>
      <c r="CV60" s="46">
        <f t="shared" si="92"/>
        <v>120</v>
      </c>
      <c r="CW60" s="40"/>
      <c r="CX60" s="63">
        <f t="shared" si="93"/>
        <v>476</v>
      </c>
      <c r="CZ60" s="101" t="s">
        <v>191</v>
      </c>
      <c r="DA60" s="129" t="s">
        <v>176</v>
      </c>
      <c r="DB60" s="129">
        <v>127</v>
      </c>
      <c r="DC60" s="104"/>
      <c r="DD60" s="77"/>
      <c r="DE60" s="56"/>
      <c r="DF60" s="36"/>
      <c r="DI60" s="41">
        <f t="shared" si="85"/>
        <v>1.1200000000000001</v>
      </c>
      <c r="DJ60" s="17" t="s">
        <v>196</v>
      </c>
      <c r="DK60" s="153">
        <f t="shared" si="86"/>
        <v>182.32000000000002</v>
      </c>
      <c r="DL60" s="41">
        <f t="shared" si="87"/>
        <v>182.32000000000002</v>
      </c>
      <c r="DM60" s="41">
        <f t="shared" si="88"/>
        <v>9999</v>
      </c>
      <c r="DP60" s="41">
        <f t="shared" si="1"/>
        <v>58</v>
      </c>
      <c r="DQ60" s="227">
        <f t="shared" si="2"/>
        <v>120</v>
      </c>
      <c r="DR60" s="227">
        <f t="shared" si="3"/>
        <v>0</v>
      </c>
      <c r="DS60" s="228">
        <f t="shared" si="4"/>
        <v>77.599999999999994</v>
      </c>
      <c r="DT60" s="227">
        <f t="shared" si="5"/>
        <v>0</v>
      </c>
      <c r="DU60" s="227">
        <f t="shared" si="6"/>
        <v>0</v>
      </c>
      <c r="DV60" s="227">
        <f t="shared" si="7"/>
        <v>20</v>
      </c>
      <c r="DW60" s="227">
        <f t="shared" si="8"/>
        <v>0</v>
      </c>
      <c r="DX60" s="227">
        <f t="shared" si="9"/>
        <v>0</v>
      </c>
      <c r="DY60" s="227">
        <f t="shared" si="10"/>
        <v>47</v>
      </c>
      <c r="DZ60" s="227">
        <f t="shared" si="11"/>
        <v>0</v>
      </c>
      <c r="EA60" s="227">
        <f t="shared" si="12"/>
        <v>62</v>
      </c>
      <c r="EB60" s="227">
        <f t="shared" si="13"/>
        <v>0</v>
      </c>
      <c r="EC60" s="228">
        <f t="shared" si="14"/>
        <v>33.5</v>
      </c>
      <c r="ED60" s="227">
        <f t="shared" si="15"/>
        <v>0</v>
      </c>
      <c r="EE60" s="227">
        <f t="shared" si="16"/>
        <v>0</v>
      </c>
      <c r="EF60" s="227">
        <f t="shared" si="17"/>
        <v>61</v>
      </c>
      <c r="EG60" s="227">
        <f t="shared" si="18"/>
        <v>0</v>
      </c>
      <c r="EH60" s="228">
        <f t="shared" si="19"/>
        <v>54.9</v>
      </c>
      <c r="EI60" s="227">
        <f t="shared" si="20"/>
        <v>0</v>
      </c>
      <c r="EK60" s="41">
        <f t="shared" si="21"/>
        <v>58</v>
      </c>
      <c r="EL60" s="227">
        <f t="shared" si="22"/>
        <v>120</v>
      </c>
      <c r="EM60" s="227">
        <f t="shared" si="23"/>
        <v>120</v>
      </c>
      <c r="EN60" s="227">
        <f t="shared" si="24"/>
        <v>197.6</v>
      </c>
      <c r="EO60" s="227">
        <f t="shared" si="25"/>
        <v>197.6</v>
      </c>
      <c r="EP60" s="227">
        <f t="shared" si="26"/>
        <v>197.6</v>
      </c>
      <c r="EQ60" s="227">
        <f t="shared" si="27"/>
        <v>217.6</v>
      </c>
      <c r="ER60" s="227">
        <f t="shared" si="28"/>
        <v>217.6</v>
      </c>
      <c r="ES60" s="227">
        <f t="shared" si="29"/>
        <v>217.6</v>
      </c>
      <c r="ET60" s="227">
        <f t="shared" si="30"/>
        <v>264.60000000000002</v>
      </c>
      <c r="EU60" s="227">
        <f t="shared" si="31"/>
        <v>264.60000000000002</v>
      </c>
      <c r="EV60" s="227">
        <f t="shared" si="32"/>
        <v>326.60000000000002</v>
      </c>
      <c r="EW60" s="227">
        <f t="shared" si="33"/>
        <v>326.60000000000002</v>
      </c>
      <c r="EX60" s="227">
        <f t="shared" si="34"/>
        <v>360.1</v>
      </c>
      <c r="EY60" s="227">
        <f t="shared" si="35"/>
        <v>360.1</v>
      </c>
      <c r="EZ60" s="227">
        <f t="shared" si="36"/>
        <v>360.1</v>
      </c>
      <c r="FA60" s="227">
        <f t="shared" si="37"/>
        <v>421.1</v>
      </c>
      <c r="FB60" s="227">
        <f t="shared" si="38"/>
        <v>421.1</v>
      </c>
      <c r="FC60" s="227">
        <f t="shared" si="39"/>
        <v>476</v>
      </c>
      <c r="FD60" s="227">
        <f t="shared" si="40"/>
        <v>476</v>
      </c>
    </row>
    <row r="61" spans="1:160" ht="13.5" thickBot="1" x14ac:dyDescent="0.25">
      <c r="A61" s="132"/>
      <c r="B61" s="34">
        <v>56</v>
      </c>
      <c r="C61" s="10">
        <v>59</v>
      </c>
      <c r="D61" s="37" t="s">
        <v>168</v>
      </c>
      <c r="E61" s="37" t="s">
        <v>169</v>
      </c>
      <c r="F61" s="37"/>
      <c r="G61" s="43">
        <v>0.33055555555555499</v>
      </c>
      <c r="H61" s="47">
        <v>0.33055555555555555</v>
      </c>
      <c r="I61" s="58" t="str">
        <f t="shared" si="41"/>
        <v/>
      </c>
      <c r="J61" s="52">
        <f t="shared" si="42"/>
        <v>0</v>
      </c>
      <c r="K61" s="43">
        <v>0.41388888888888598</v>
      </c>
      <c r="L61" s="47">
        <v>0.41388888888886599</v>
      </c>
      <c r="M61" s="42" t="str">
        <f t="shared" si="89"/>
        <v/>
      </c>
      <c r="N61" s="38">
        <f t="shared" si="90"/>
        <v>0</v>
      </c>
      <c r="O61" s="73">
        <v>0.45555555555555555</v>
      </c>
      <c r="P61" s="42" t="str">
        <f t="shared" si="43"/>
        <v/>
      </c>
      <c r="Q61" s="38">
        <f t="shared" si="44"/>
        <v>0</v>
      </c>
      <c r="R61" s="43">
        <v>0.46458333333333335</v>
      </c>
      <c r="S61" s="47">
        <v>0.46458333333333335</v>
      </c>
      <c r="T61" s="70">
        <v>47.5</v>
      </c>
      <c r="U61" s="71">
        <f t="shared" si="45"/>
        <v>47.5</v>
      </c>
      <c r="V61" s="72">
        <v>30</v>
      </c>
      <c r="W61" s="115">
        <f t="shared" si="46"/>
        <v>0.47638888888888886</v>
      </c>
      <c r="X61" s="42" t="str">
        <f t="shared" si="47"/>
        <v/>
      </c>
      <c r="Y61" s="38">
        <f t="shared" si="48"/>
        <v>0</v>
      </c>
      <c r="Z61" s="49">
        <v>0.51111111111111118</v>
      </c>
      <c r="AA61" s="42" t="str">
        <f t="shared" si="49"/>
        <v/>
      </c>
      <c r="AB61" s="38">
        <f t="shared" si="50"/>
        <v>0</v>
      </c>
      <c r="AC61" s="53">
        <v>0.51388888888888895</v>
      </c>
      <c r="AD61" s="61"/>
      <c r="AE61" s="55">
        <v>0.51841435185185192</v>
      </c>
      <c r="AF61" s="35">
        <f t="shared" si="51"/>
        <v>4.5254629629629672E-3</v>
      </c>
      <c r="AG61" s="35">
        <f t="shared" si="52"/>
        <v>6.7129629629630047E-4</v>
      </c>
      <c r="AH61" s="44" t="str">
        <f t="shared" si="53"/>
        <v>+</v>
      </c>
      <c r="AI61" s="45">
        <f t="shared" si="54"/>
        <v>58</v>
      </c>
      <c r="AJ61" s="115">
        <f t="shared" si="55"/>
        <v>0.53472222222222232</v>
      </c>
      <c r="AK61" s="42" t="str">
        <f t="shared" si="56"/>
        <v/>
      </c>
      <c r="AL61" s="38">
        <f t="shared" si="57"/>
        <v>0</v>
      </c>
      <c r="AM61" s="73">
        <v>0.54583333333333328</v>
      </c>
      <c r="AN61" s="42" t="str">
        <f t="shared" si="58"/>
        <v>+</v>
      </c>
      <c r="AO61" s="38">
        <f t="shared" si="59"/>
        <v>60</v>
      </c>
      <c r="AP61" s="53">
        <v>0.54722222222222217</v>
      </c>
      <c r="AQ61" s="61"/>
      <c r="AR61" s="55">
        <v>0.55539351851851848</v>
      </c>
      <c r="AS61" s="35">
        <f t="shared" si="60"/>
        <v>8.1712962962963154E-3</v>
      </c>
      <c r="AT61" s="35">
        <f t="shared" si="61"/>
        <v>1.4120370370370562E-3</v>
      </c>
      <c r="AU61" s="44" t="str">
        <f t="shared" si="62"/>
        <v>+</v>
      </c>
      <c r="AV61" s="45">
        <f t="shared" si="63"/>
        <v>122</v>
      </c>
      <c r="AW61" s="49">
        <v>0.57500000000000007</v>
      </c>
      <c r="AX61" s="42" t="str">
        <f t="shared" si="64"/>
        <v/>
      </c>
      <c r="AY61" s="38">
        <f t="shared" si="65"/>
        <v>0</v>
      </c>
      <c r="AZ61" s="49">
        <v>0.57708333333333295</v>
      </c>
      <c r="BA61" s="61"/>
      <c r="BB61" s="55">
        <v>0.58523148148148152</v>
      </c>
      <c r="BC61" s="35">
        <f t="shared" si="66"/>
        <v>8.1481481481485707E-3</v>
      </c>
      <c r="BD61" s="35">
        <f t="shared" si="67"/>
        <v>3.1481481481485706E-3</v>
      </c>
      <c r="BE61" s="44" t="str">
        <f t="shared" si="68"/>
        <v>+</v>
      </c>
      <c r="BF61" s="45">
        <f t="shared" si="69"/>
        <v>272</v>
      </c>
      <c r="BG61" s="308">
        <f t="shared" si="70"/>
        <v>0.62222222222222179</v>
      </c>
      <c r="BH61" s="42" t="str">
        <f t="shared" si="71"/>
        <v/>
      </c>
      <c r="BI61" s="38">
        <f t="shared" si="72"/>
        <v>0</v>
      </c>
      <c r="BJ61" s="43">
        <v>0.62222222222222223</v>
      </c>
      <c r="BK61" s="47">
        <v>0.6333333333333333</v>
      </c>
      <c r="BL61" s="70">
        <v>29.4</v>
      </c>
      <c r="BM61" s="71">
        <f t="shared" si="73"/>
        <v>29.4</v>
      </c>
      <c r="BN61" s="72"/>
      <c r="BO61" s="117"/>
      <c r="BP61" s="121"/>
      <c r="BQ61" s="124"/>
      <c r="BR61" s="125"/>
      <c r="BS61" s="49">
        <v>0.70972222222222225</v>
      </c>
      <c r="BT61" s="42" t="str">
        <f t="shared" si="74"/>
        <v/>
      </c>
      <c r="BU61" s="38">
        <f t="shared" si="75"/>
        <v>0</v>
      </c>
      <c r="BV61" s="49">
        <v>0.71250000000000002</v>
      </c>
      <c r="BW61" s="61"/>
      <c r="BX61" s="55">
        <v>0.7195138888888889</v>
      </c>
      <c r="BY61" s="35">
        <f t="shared" si="76"/>
        <v>7.0138888888888751E-3</v>
      </c>
      <c r="BZ61" s="35">
        <f t="shared" si="77"/>
        <v>4.5601851851851715E-3</v>
      </c>
      <c r="CA61" s="44" t="str">
        <f t="shared" si="78"/>
        <v>+</v>
      </c>
      <c r="CB61" s="45">
        <f t="shared" si="79"/>
        <v>394</v>
      </c>
      <c r="CC61" s="85">
        <v>0.72222222222222221</v>
      </c>
      <c r="CD61" s="86"/>
      <c r="CE61" s="87">
        <f t="shared" si="94"/>
        <v>0</v>
      </c>
      <c r="CF61" s="88"/>
      <c r="CG61" s="85">
        <v>0.73749999999999993</v>
      </c>
      <c r="CH61" s="86"/>
      <c r="CI61" s="87">
        <f t="shared" si="81"/>
        <v>0</v>
      </c>
      <c r="CJ61" s="88"/>
      <c r="CK61" s="43"/>
      <c r="CL61" s="47"/>
      <c r="CM61" s="22"/>
      <c r="CN61" s="45" t="s">
        <v>231</v>
      </c>
      <c r="CO61" s="72"/>
      <c r="CP61" s="91"/>
      <c r="CQ61" s="95">
        <v>5.5555555555555601E-2</v>
      </c>
      <c r="CR61" s="42" t="str">
        <f t="shared" si="83"/>
        <v/>
      </c>
      <c r="CS61" s="38"/>
      <c r="CU61" s="39" t="s">
        <v>231</v>
      </c>
      <c r="CV61" s="46" t="s">
        <v>231</v>
      </c>
      <c r="CW61" s="40"/>
      <c r="CX61" s="63" t="s">
        <v>231</v>
      </c>
      <c r="CZ61" s="101" t="s">
        <v>191</v>
      </c>
      <c r="DA61" s="129" t="s">
        <v>177</v>
      </c>
      <c r="DB61" s="129">
        <v>141</v>
      </c>
      <c r="DC61" s="104" t="s">
        <v>188</v>
      </c>
      <c r="DD61" s="77"/>
      <c r="DE61" s="56"/>
      <c r="DF61" s="36"/>
      <c r="DI61" s="41">
        <f t="shared" si="85"/>
        <v>1.0900000000000001</v>
      </c>
      <c r="DJ61" s="17" t="s">
        <v>196</v>
      </c>
      <c r="DK61" s="153" t="e">
        <f>(U61+BM61+#REF!)*DI61+V61+BN61+CO61</f>
        <v>#REF!</v>
      </c>
      <c r="DL61" s="41" t="e">
        <f t="shared" si="87"/>
        <v>#REF!</v>
      </c>
      <c r="DM61" s="41">
        <f t="shared" si="88"/>
        <v>9999</v>
      </c>
      <c r="DP61" s="41">
        <f t="shared" si="1"/>
        <v>59</v>
      </c>
      <c r="DQ61" s="227">
        <f t="shared" si="2"/>
        <v>0</v>
      </c>
      <c r="DR61" s="227">
        <f t="shared" si="3"/>
        <v>0</v>
      </c>
      <c r="DS61" s="228">
        <f t="shared" si="4"/>
        <v>77.5</v>
      </c>
      <c r="DT61" s="227">
        <f t="shared" si="5"/>
        <v>0</v>
      </c>
      <c r="DU61" s="227">
        <f t="shared" si="6"/>
        <v>0</v>
      </c>
      <c r="DV61" s="227">
        <f t="shared" si="7"/>
        <v>58</v>
      </c>
      <c r="DW61" s="227">
        <f t="shared" si="8"/>
        <v>0</v>
      </c>
      <c r="DX61" s="227">
        <f t="shared" si="9"/>
        <v>60</v>
      </c>
      <c r="DY61" s="227">
        <f t="shared" si="10"/>
        <v>122</v>
      </c>
      <c r="DZ61" s="227">
        <f t="shared" si="11"/>
        <v>0</v>
      </c>
      <c r="EA61" s="227">
        <f t="shared" si="12"/>
        <v>272</v>
      </c>
      <c r="EB61" s="227">
        <f t="shared" si="13"/>
        <v>0</v>
      </c>
      <c r="EC61" s="228">
        <f t="shared" si="14"/>
        <v>29.4</v>
      </c>
      <c r="ED61" s="227">
        <f t="shared" si="15"/>
        <v>0</v>
      </c>
      <c r="EE61" s="227">
        <f t="shared" si="16"/>
        <v>0</v>
      </c>
      <c r="EF61" s="227">
        <f t="shared" si="17"/>
        <v>394</v>
      </c>
      <c r="EG61" s="227">
        <f t="shared" si="18"/>
        <v>0</v>
      </c>
      <c r="EH61" s="228" t="e">
        <f>#REF!+CO61</f>
        <v>#REF!</v>
      </c>
      <c r="EI61" s="227">
        <f t="shared" si="20"/>
        <v>0</v>
      </c>
      <c r="EK61" s="41">
        <f t="shared" si="21"/>
        <v>59</v>
      </c>
      <c r="EL61" s="227">
        <f t="shared" si="22"/>
        <v>0</v>
      </c>
      <c r="EM61" s="227">
        <f t="shared" si="23"/>
        <v>0</v>
      </c>
      <c r="EN61" s="227">
        <f t="shared" si="24"/>
        <v>77.5</v>
      </c>
      <c r="EO61" s="227">
        <f t="shared" si="25"/>
        <v>77.5</v>
      </c>
      <c r="EP61" s="227">
        <f t="shared" si="26"/>
        <v>77.5</v>
      </c>
      <c r="EQ61" s="227">
        <f t="shared" si="27"/>
        <v>135.5</v>
      </c>
      <c r="ER61" s="227">
        <f t="shared" si="28"/>
        <v>135.5</v>
      </c>
      <c r="ES61" s="227">
        <f t="shared" si="29"/>
        <v>195.5</v>
      </c>
      <c r="ET61" s="227">
        <f t="shared" si="30"/>
        <v>317.5</v>
      </c>
      <c r="EU61" s="227">
        <f t="shared" si="31"/>
        <v>317.5</v>
      </c>
      <c r="EV61" s="227">
        <f t="shared" si="32"/>
        <v>589.5</v>
      </c>
      <c r="EW61" s="227">
        <f t="shared" si="33"/>
        <v>589.5</v>
      </c>
      <c r="EX61" s="227">
        <f t="shared" si="34"/>
        <v>618.9</v>
      </c>
      <c r="EY61" s="227">
        <f t="shared" si="35"/>
        <v>618.9</v>
      </c>
      <c r="EZ61" s="227">
        <f t="shared" si="36"/>
        <v>618.9</v>
      </c>
      <c r="FA61" s="227">
        <f t="shared" si="37"/>
        <v>1012.9</v>
      </c>
      <c r="FB61" s="227">
        <f t="shared" si="38"/>
        <v>1012.9</v>
      </c>
      <c r="FC61" s="227" t="e">
        <f t="shared" si="39"/>
        <v>#REF!</v>
      </c>
      <c r="FD61" s="227" t="e">
        <f t="shared" si="40"/>
        <v>#REF!</v>
      </c>
    </row>
    <row r="62" spans="1:160" ht="13.5" thickBot="1" x14ac:dyDescent="0.25">
      <c r="A62" s="132"/>
      <c r="B62" s="34">
        <v>57</v>
      </c>
      <c r="C62" s="10">
        <v>60</v>
      </c>
      <c r="D62" s="37" t="s">
        <v>170</v>
      </c>
      <c r="E62" s="37" t="s">
        <v>171</v>
      </c>
      <c r="F62" s="37"/>
      <c r="G62" s="43">
        <v>0.33124999999999999</v>
      </c>
      <c r="H62" s="47">
        <v>0.33124999999999999</v>
      </c>
      <c r="I62" s="58" t="str">
        <f t="shared" si="41"/>
        <v/>
      </c>
      <c r="J62" s="52">
        <f t="shared" si="42"/>
        <v>0</v>
      </c>
      <c r="K62" s="43">
        <v>0.41458333333332997</v>
      </c>
      <c r="L62" s="47">
        <v>0.41458333333330999</v>
      </c>
      <c r="M62" s="42" t="str">
        <f t="shared" si="89"/>
        <v/>
      </c>
      <c r="N62" s="38">
        <f t="shared" si="90"/>
        <v>0</v>
      </c>
      <c r="O62" s="73">
        <v>0.45624999999999999</v>
      </c>
      <c r="P62" s="42" t="str">
        <f t="shared" si="43"/>
        <v/>
      </c>
      <c r="Q62" s="38">
        <f t="shared" si="44"/>
        <v>0</v>
      </c>
      <c r="R62" s="43">
        <v>0.46597222222222223</v>
      </c>
      <c r="S62" s="47">
        <v>0.46597222222222223</v>
      </c>
      <c r="T62" s="70">
        <v>51.1</v>
      </c>
      <c r="U62" s="71">
        <f t="shared" si="45"/>
        <v>51.1</v>
      </c>
      <c r="V62" s="72">
        <v>300</v>
      </c>
      <c r="W62" s="115">
        <f t="shared" si="46"/>
        <v>0.4770833333333333</v>
      </c>
      <c r="X62" s="42" t="str">
        <f t="shared" si="47"/>
        <v/>
      </c>
      <c r="Y62" s="38">
        <f t="shared" si="48"/>
        <v>0</v>
      </c>
      <c r="Z62" s="49">
        <v>0.51180555555555551</v>
      </c>
      <c r="AA62" s="42" t="str">
        <f t="shared" si="49"/>
        <v/>
      </c>
      <c r="AB62" s="38">
        <f t="shared" si="50"/>
        <v>0</v>
      </c>
      <c r="AC62" s="53">
        <v>0.51527777777777783</v>
      </c>
      <c r="AD62" s="61"/>
      <c r="AE62" s="55">
        <v>0.51914351851851859</v>
      </c>
      <c r="AF62" s="35">
        <f t="shared" si="51"/>
        <v>3.8657407407407529E-3</v>
      </c>
      <c r="AG62" s="35">
        <f t="shared" si="52"/>
        <v>1.1574074074086147E-5</v>
      </c>
      <c r="AH62" s="44" t="str">
        <f t="shared" si="53"/>
        <v>+</v>
      </c>
      <c r="AI62" s="45">
        <f t="shared" si="54"/>
        <v>1</v>
      </c>
      <c r="AJ62" s="115">
        <f t="shared" si="55"/>
        <v>0.5361111111111112</v>
      </c>
      <c r="AK62" s="42" t="str">
        <f t="shared" si="56"/>
        <v/>
      </c>
      <c r="AL62" s="38">
        <f t="shared" si="57"/>
        <v>0</v>
      </c>
      <c r="AM62" s="73">
        <v>0.54652777777777783</v>
      </c>
      <c r="AN62" s="42" t="str">
        <f t="shared" si="58"/>
        <v/>
      </c>
      <c r="AO62" s="38">
        <f t="shared" si="59"/>
        <v>0</v>
      </c>
      <c r="AP62" s="53">
        <v>0.54861111111111105</v>
      </c>
      <c r="AQ62" s="61"/>
      <c r="AR62" s="55">
        <v>0.55482638888888891</v>
      </c>
      <c r="AS62" s="35">
        <f t="shared" si="60"/>
        <v>6.2152777777778612E-3</v>
      </c>
      <c r="AT62" s="35">
        <f t="shared" si="61"/>
        <v>5.4398148148139796E-4</v>
      </c>
      <c r="AU62" s="44" t="str">
        <f t="shared" si="62"/>
        <v>-</v>
      </c>
      <c r="AV62" s="45">
        <f t="shared" si="63"/>
        <v>47</v>
      </c>
      <c r="AW62" s="49">
        <v>0.57638888888888895</v>
      </c>
      <c r="AX62" s="42" t="str">
        <f t="shared" si="64"/>
        <v/>
      </c>
      <c r="AY62" s="38">
        <f t="shared" si="65"/>
        <v>0</v>
      </c>
      <c r="AZ62" s="49">
        <v>0.57847222222222205</v>
      </c>
      <c r="BA62" s="61"/>
      <c r="BB62" s="55">
        <v>0.58346064814814813</v>
      </c>
      <c r="BC62" s="35">
        <f t="shared" si="66"/>
        <v>4.9884259259260766E-3</v>
      </c>
      <c r="BD62" s="35">
        <f t="shared" si="67"/>
        <v>1.1574074073923517E-5</v>
      </c>
      <c r="BE62" s="44" t="str">
        <f t="shared" si="68"/>
        <v>-</v>
      </c>
      <c r="BF62" s="45">
        <f t="shared" si="69"/>
        <v>1</v>
      </c>
      <c r="BG62" s="308">
        <f t="shared" si="70"/>
        <v>0.62361111111111089</v>
      </c>
      <c r="BH62" s="42" t="str">
        <f t="shared" si="71"/>
        <v/>
      </c>
      <c r="BI62" s="38">
        <f t="shared" si="72"/>
        <v>0</v>
      </c>
      <c r="BJ62" s="43">
        <v>0.63402777777777775</v>
      </c>
      <c r="BK62" s="47">
        <v>0.63402777777777775</v>
      </c>
      <c r="BL62" s="70">
        <v>29.3</v>
      </c>
      <c r="BM62" s="71">
        <f t="shared" si="73"/>
        <v>29.3</v>
      </c>
      <c r="BN62" s="72"/>
      <c r="BO62" s="117" t="s">
        <v>226</v>
      </c>
      <c r="BP62" s="121"/>
      <c r="BQ62" s="124" t="s">
        <v>225</v>
      </c>
      <c r="BR62" s="125"/>
      <c r="BS62" s="49">
        <v>0.70138888888888884</v>
      </c>
      <c r="BT62" s="42" t="str">
        <f t="shared" si="74"/>
        <v>+</v>
      </c>
      <c r="BU62" s="38">
        <f t="shared" si="75"/>
        <v>120</v>
      </c>
      <c r="BV62" s="49">
        <v>0.70347222222222205</v>
      </c>
      <c r="BW62" s="61"/>
      <c r="BX62" s="55">
        <v>0.70618055555555559</v>
      </c>
      <c r="BY62" s="35">
        <f t="shared" si="76"/>
        <v>2.7083333333335347E-3</v>
      </c>
      <c r="BZ62" s="35">
        <f t="shared" si="77"/>
        <v>2.5462962962983105E-4</v>
      </c>
      <c r="CA62" s="44" t="str">
        <f t="shared" si="78"/>
        <v>+</v>
      </c>
      <c r="CB62" s="45">
        <f t="shared" si="79"/>
        <v>22</v>
      </c>
      <c r="CC62" s="85">
        <v>0.70694444444444438</v>
      </c>
      <c r="CD62" s="86"/>
      <c r="CE62" s="87">
        <f t="shared" si="94"/>
        <v>60</v>
      </c>
      <c r="CF62" s="88"/>
      <c r="CG62" s="85">
        <v>0.71875</v>
      </c>
      <c r="CH62" s="86"/>
      <c r="CI62" s="87">
        <f t="shared" si="81"/>
        <v>0</v>
      </c>
      <c r="CJ62" s="88"/>
      <c r="CK62" s="43">
        <v>0.76180555555555562</v>
      </c>
      <c r="CL62" s="47">
        <v>0.76180555555555562</v>
      </c>
      <c r="CM62" s="70">
        <v>55</v>
      </c>
      <c r="CN62" s="71">
        <f t="shared" si="82"/>
        <v>55</v>
      </c>
      <c r="CO62" s="72"/>
      <c r="CP62" s="91">
        <v>0.76388888888888884</v>
      </c>
      <c r="CQ62" s="95">
        <v>5.5555555555555601E-2</v>
      </c>
      <c r="CR62" s="42" t="str">
        <f t="shared" si="83"/>
        <v/>
      </c>
      <c r="CS62" s="38">
        <f t="shared" si="84"/>
        <v>0</v>
      </c>
      <c r="CU62" s="39">
        <f t="shared" si="91"/>
        <v>506.40000000000003</v>
      </c>
      <c r="CV62" s="46">
        <f t="shared" si="92"/>
        <v>180</v>
      </c>
      <c r="CW62" s="40"/>
      <c r="CX62" s="63">
        <f t="shared" si="93"/>
        <v>686.40000000000009</v>
      </c>
      <c r="CZ62" s="101" t="s">
        <v>189</v>
      </c>
      <c r="DA62" s="129" t="s">
        <v>177</v>
      </c>
      <c r="DB62" s="129">
        <v>98</v>
      </c>
      <c r="DC62" s="104" t="s">
        <v>183</v>
      </c>
      <c r="DD62" s="77"/>
      <c r="DE62" s="56"/>
      <c r="DF62" s="36"/>
      <c r="DI62" s="41">
        <f t="shared" si="85"/>
        <v>1.06</v>
      </c>
      <c r="DJ62" s="17" t="s">
        <v>196</v>
      </c>
      <c r="DK62" s="153">
        <f t="shared" si="86"/>
        <v>443.524</v>
      </c>
      <c r="DL62" s="41">
        <f t="shared" si="87"/>
        <v>443.524</v>
      </c>
      <c r="DM62" s="41">
        <f t="shared" si="88"/>
        <v>9999</v>
      </c>
      <c r="DP62" s="41">
        <f t="shared" si="1"/>
        <v>60</v>
      </c>
      <c r="DQ62" s="227">
        <f t="shared" si="2"/>
        <v>0</v>
      </c>
      <c r="DR62" s="227">
        <f t="shared" si="3"/>
        <v>0</v>
      </c>
      <c r="DS62" s="228">
        <f t="shared" si="4"/>
        <v>351.1</v>
      </c>
      <c r="DT62" s="227">
        <f t="shared" si="5"/>
        <v>0</v>
      </c>
      <c r="DU62" s="227">
        <f t="shared" si="6"/>
        <v>0</v>
      </c>
      <c r="DV62" s="227">
        <f t="shared" si="7"/>
        <v>1</v>
      </c>
      <c r="DW62" s="227">
        <f t="shared" si="8"/>
        <v>0</v>
      </c>
      <c r="DX62" s="227">
        <f t="shared" si="9"/>
        <v>0</v>
      </c>
      <c r="DY62" s="227">
        <f t="shared" si="10"/>
        <v>47</v>
      </c>
      <c r="DZ62" s="227">
        <f t="shared" si="11"/>
        <v>0</v>
      </c>
      <c r="EA62" s="227">
        <f t="shared" si="12"/>
        <v>1</v>
      </c>
      <c r="EB62" s="227">
        <f t="shared" si="13"/>
        <v>0</v>
      </c>
      <c r="EC62" s="228">
        <f t="shared" si="14"/>
        <v>29.3</v>
      </c>
      <c r="ED62" s="227">
        <f t="shared" si="15"/>
        <v>0</v>
      </c>
      <c r="EE62" s="227">
        <f t="shared" si="16"/>
        <v>120</v>
      </c>
      <c r="EF62" s="227">
        <f t="shared" si="17"/>
        <v>22</v>
      </c>
      <c r="EG62" s="227">
        <f t="shared" si="18"/>
        <v>60</v>
      </c>
      <c r="EH62" s="228">
        <f t="shared" si="19"/>
        <v>55</v>
      </c>
      <c r="EI62" s="227">
        <f t="shared" si="20"/>
        <v>0</v>
      </c>
      <c r="EK62" s="41">
        <f t="shared" si="21"/>
        <v>60</v>
      </c>
      <c r="EL62" s="227">
        <f t="shared" si="22"/>
        <v>0</v>
      </c>
      <c r="EM62" s="227">
        <f t="shared" si="23"/>
        <v>0</v>
      </c>
      <c r="EN62" s="227">
        <f t="shared" si="24"/>
        <v>351.1</v>
      </c>
      <c r="EO62" s="227">
        <f t="shared" si="25"/>
        <v>351.1</v>
      </c>
      <c r="EP62" s="227">
        <f t="shared" si="26"/>
        <v>351.1</v>
      </c>
      <c r="EQ62" s="227">
        <f t="shared" si="27"/>
        <v>352.1</v>
      </c>
      <c r="ER62" s="227">
        <f t="shared" si="28"/>
        <v>352.1</v>
      </c>
      <c r="ES62" s="227">
        <f t="shared" si="29"/>
        <v>352.1</v>
      </c>
      <c r="ET62" s="227">
        <f t="shared" si="30"/>
        <v>399.1</v>
      </c>
      <c r="EU62" s="227">
        <f t="shared" si="31"/>
        <v>399.1</v>
      </c>
      <c r="EV62" s="227">
        <f t="shared" si="32"/>
        <v>400.1</v>
      </c>
      <c r="EW62" s="227">
        <f t="shared" si="33"/>
        <v>400.1</v>
      </c>
      <c r="EX62" s="227">
        <f t="shared" si="34"/>
        <v>429.40000000000003</v>
      </c>
      <c r="EY62" s="227">
        <f t="shared" si="35"/>
        <v>429.40000000000003</v>
      </c>
      <c r="EZ62" s="227">
        <f t="shared" si="36"/>
        <v>549.40000000000009</v>
      </c>
      <c r="FA62" s="227">
        <f t="shared" si="37"/>
        <v>571.40000000000009</v>
      </c>
      <c r="FB62" s="227">
        <f t="shared" si="38"/>
        <v>631.40000000000009</v>
      </c>
      <c r="FC62" s="227">
        <f t="shared" si="39"/>
        <v>686.40000000000009</v>
      </c>
      <c r="FD62" s="227">
        <f t="shared" si="40"/>
        <v>686.40000000000009</v>
      </c>
    </row>
    <row r="63" spans="1:160" ht="13.5" thickBot="1" x14ac:dyDescent="0.25">
      <c r="A63" s="133"/>
      <c r="B63" s="134">
        <v>58</v>
      </c>
      <c r="C63" s="135">
        <v>77</v>
      </c>
      <c r="D63" s="37" t="s">
        <v>172</v>
      </c>
      <c r="E63" s="37" t="s">
        <v>173</v>
      </c>
      <c r="F63" s="37"/>
      <c r="G63" s="136">
        <v>0.33194444444444399</v>
      </c>
      <c r="H63" s="137">
        <v>0.33194444444444443</v>
      </c>
      <c r="I63" s="138" t="str">
        <f t="shared" si="41"/>
        <v/>
      </c>
      <c r="J63" s="139">
        <f t="shared" si="42"/>
        <v>0</v>
      </c>
      <c r="K63" s="136">
        <v>0.4152777777777778</v>
      </c>
      <c r="L63" s="137">
        <v>0.41527777777775399</v>
      </c>
      <c r="M63" s="106" t="str">
        <f t="shared" si="89"/>
        <v/>
      </c>
      <c r="N63" s="107">
        <f t="shared" si="90"/>
        <v>0</v>
      </c>
      <c r="O63" s="110">
        <v>0.45694444444444443</v>
      </c>
      <c r="P63" s="106" t="str">
        <f t="shared" si="43"/>
        <v/>
      </c>
      <c r="Q63" s="107">
        <f t="shared" si="44"/>
        <v>0</v>
      </c>
      <c r="R63" s="136">
        <v>0.46666666666666662</v>
      </c>
      <c r="S63" s="137">
        <v>0.46666666666666662</v>
      </c>
      <c r="T63" s="140">
        <v>50</v>
      </c>
      <c r="U63" s="141">
        <f t="shared" si="45"/>
        <v>50</v>
      </c>
      <c r="V63" s="142">
        <v>300</v>
      </c>
      <c r="W63" s="143">
        <f t="shared" si="46"/>
        <v>0.47777777777777775</v>
      </c>
      <c r="X63" s="106" t="str">
        <f t="shared" si="47"/>
        <v/>
      </c>
      <c r="Y63" s="107">
        <f t="shared" si="48"/>
        <v>0</v>
      </c>
      <c r="Z63" s="108">
        <v>0.51180555555555551</v>
      </c>
      <c r="AA63" s="106" t="str">
        <f t="shared" si="49"/>
        <v>-</v>
      </c>
      <c r="AB63" s="107">
        <f t="shared" si="50"/>
        <v>60</v>
      </c>
      <c r="AC63" s="144">
        <v>0.51597222222222217</v>
      </c>
      <c r="AD63" s="80"/>
      <c r="AE63" s="145">
        <v>0.52047453703703705</v>
      </c>
      <c r="AF63" s="81">
        <f t="shared" si="51"/>
        <v>4.5023148148148895E-3</v>
      </c>
      <c r="AG63" s="81">
        <f t="shared" si="52"/>
        <v>6.4814814814822272E-4</v>
      </c>
      <c r="AH63" s="82" t="str">
        <f t="shared" si="53"/>
        <v>+</v>
      </c>
      <c r="AI63" s="83">
        <f t="shared" si="54"/>
        <v>56</v>
      </c>
      <c r="AJ63" s="143">
        <f t="shared" si="55"/>
        <v>0.53680555555555554</v>
      </c>
      <c r="AK63" s="106" t="str">
        <f t="shared" si="56"/>
        <v/>
      </c>
      <c r="AL63" s="107">
        <f t="shared" si="57"/>
        <v>0</v>
      </c>
      <c r="AM63" s="110">
        <v>0.54722222222222217</v>
      </c>
      <c r="AN63" s="106" t="str">
        <f t="shared" si="58"/>
        <v/>
      </c>
      <c r="AO63" s="107">
        <f t="shared" si="59"/>
        <v>0</v>
      </c>
      <c r="AP63" s="144">
        <v>0.5493055555555556</v>
      </c>
      <c r="AQ63" s="80"/>
      <c r="AR63" s="145">
        <v>0.55570601851851853</v>
      </c>
      <c r="AS63" s="81">
        <f t="shared" si="60"/>
        <v>6.4004629629629273E-3</v>
      </c>
      <c r="AT63" s="81">
        <f t="shared" si="61"/>
        <v>3.5879629629633186E-4</v>
      </c>
      <c r="AU63" s="82" t="str">
        <f t="shared" si="62"/>
        <v>-</v>
      </c>
      <c r="AV63" s="83">
        <f t="shared" si="63"/>
        <v>31</v>
      </c>
      <c r="AW63" s="108">
        <v>0.57708333333333328</v>
      </c>
      <c r="AX63" s="106" t="str">
        <f t="shared" si="64"/>
        <v/>
      </c>
      <c r="AY63" s="107">
        <f t="shared" si="65"/>
        <v>0</v>
      </c>
      <c r="AZ63" s="108">
        <v>0.57916666666666605</v>
      </c>
      <c r="BA63" s="80"/>
      <c r="BB63" s="145">
        <v>0.58494212962962966</v>
      </c>
      <c r="BC63" s="81">
        <f t="shared" si="66"/>
        <v>5.7754629629636067E-3</v>
      </c>
      <c r="BD63" s="81">
        <f t="shared" si="67"/>
        <v>7.7546296296360662E-4</v>
      </c>
      <c r="BE63" s="82" t="str">
        <f t="shared" si="68"/>
        <v>+</v>
      </c>
      <c r="BF63" s="83">
        <f t="shared" si="69"/>
        <v>67</v>
      </c>
      <c r="BG63" s="309">
        <f>AZ63+$BH$3</f>
        <v>0.62430555555555489</v>
      </c>
      <c r="BH63" s="106" t="str">
        <f t="shared" si="71"/>
        <v/>
      </c>
      <c r="BI63" s="107">
        <f t="shared" si="72"/>
        <v>0</v>
      </c>
      <c r="BJ63" s="136">
        <v>0.63472222222222219</v>
      </c>
      <c r="BK63" s="137">
        <v>0.63472222222222219</v>
      </c>
      <c r="BL63" s="140">
        <v>30.2</v>
      </c>
      <c r="BM63" s="141">
        <f t="shared" si="73"/>
        <v>30.2</v>
      </c>
      <c r="BN63" s="142"/>
      <c r="BO63" s="146" t="s">
        <v>226</v>
      </c>
      <c r="BP63" s="147"/>
      <c r="BQ63" s="126" t="s">
        <v>225</v>
      </c>
      <c r="BR63" s="127"/>
      <c r="BS63" s="108">
        <v>0.71736111111111101</v>
      </c>
      <c r="BT63" s="106" t="str">
        <f t="shared" si="74"/>
        <v>+</v>
      </c>
      <c r="BU63" s="107">
        <f t="shared" si="75"/>
        <v>1440</v>
      </c>
      <c r="BV63" s="108">
        <v>0.71944444444444444</v>
      </c>
      <c r="BW63" s="80"/>
      <c r="BX63" s="145">
        <v>0.7227662037037037</v>
      </c>
      <c r="BY63" s="81">
        <f t="shared" si="76"/>
        <v>3.3217592592592604E-3</v>
      </c>
      <c r="BZ63" s="81">
        <f t="shared" si="77"/>
        <v>8.6805555555555681E-4</v>
      </c>
      <c r="CA63" s="82" t="str">
        <f t="shared" si="78"/>
        <v>+</v>
      </c>
      <c r="CB63" s="83">
        <f t="shared" si="79"/>
        <v>75</v>
      </c>
      <c r="CC63" s="148">
        <v>0.72361111111111109</v>
      </c>
      <c r="CD63" s="93"/>
      <c r="CE63" s="94">
        <f t="shared" si="94"/>
        <v>0</v>
      </c>
      <c r="CF63" s="109"/>
      <c r="CG63" s="148">
        <v>0.73333333333333339</v>
      </c>
      <c r="CH63" s="93"/>
      <c r="CI63" s="94">
        <f t="shared" si="81"/>
        <v>0</v>
      </c>
      <c r="CJ63" s="109"/>
      <c r="CK63" s="136">
        <v>0.78125</v>
      </c>
      <c r="CL63" s="137">
        <v>0.78125</v>
      </c>
      <c r="CM63" s="140">
        <v>64.7</v>
      </c>
      <c r="CN63" s="141">
        <f t="shared" si="82"/>
        <v>64.7</v>
      </c>
      <c r="CO63" s="142"/>
      <c r="CP63" s="92">
        <v>0.78541666666666676</v>
      </c>
      <c r="CQ63" s="95">
        <v>5.5555555555555601E-2</v>
      </c>
      <c r="CR63" s="106" t="str">
        <f t="shared" si="83"/>
        <v>+</v>
      </c>
      <c r="CS63" s="107">
        <f t="shared" si="84"/>
        <v>300</v>
      </c>
      <c r="CT63" s="149"/>
      <c r="CU63" s="111">
        <f t="shared" si="91"/>
        <v>673.9</v>
      </c>
      <c r="CV63" s="112">
        <f t="shared" si="92"/>
        <v>1800</v>
      </c>
      <c r="CW63" s="113"/>
      <c r="CX63" s="114">
        <f t="shared" si="93"/>
        <v>2473.9</v>
      </c>
      <c r="CY63" s="149"/>
      <c r="CZ63" s="102" t="s">
        <v>190</v>
      </c>
      <c r="DA63" s="150" t="s">
        <v>176</v>
      </c>
      <c r="DB63" s="150">
        <v>136</v>
      </c>
      <c r="DC63" s="105"/>
      <c r="DD63" s="103"/>
      <c r="DE63" s="57"/>
      <c r="DF63" s="50"/>
      <c r="DI63" s="41">
        <f t="shared" si="85"/>
        <v>1.1200000000000001</v>
      </c>
      <c r="DJ63" s="17" t="s">
        <v>196</v>
      </c>
      <c r="DK63" s="153">
        <f t="shared" si="86"/>
        <v>462.28800000000001</v>
      </c>
      <c r="DL63" s="41">
        <f t="shared" si="87"/>
        <v>462.28800000000001</v>
      </c>
      <c r="DM63" s="41">
        <f t="shared" si="88"/>
        <v>9999</v>
      </c>
      <c r="DP63" s="41">
        <f t="shared" si="1"/>
        <v>77</v>
      </c>
      <c r="DQ63" s="227">
        <f t="shared" si="2"/>
        <v>0</v>
      </c>
      <c r="DR63" s="227">
        <f t="shared" si="3"/>
        <v>0</v>
      </c>
      <c r="DS63" s="228">
        <f t="shared" si="4"/>
        <v>350</v>
      </c>
      <c r="DT63" s="227">
        <f t="shared" si="5"/>
        <v>0</v>
      </c>
      <c r="DU63" s="227">
        <f t="shared" si="6"/>
        <v>60</v>
      </c>
      <c r="DV63" s="227">
        <f t="shared" si="7"/>
        <v>56</v>
      </c>
      <c r="DW63" s="227">
        <f t="shared" si="8"/>
        <v>0</v>
      </c>
      <c r="DX63" s="227">
        <f t="shared" si="9"/>
        <v>0</v>
      </c>
      <c r="DY63" s="227">
        <f t="shared" si="10"/>
        <v>31</v>
      </c>
      <c r="DZ63" s="227">
        <f t="shared" si="11"/>
        <v>0</v>
      </c>
      <c r="EA63" s="227">
        <f t="shared" si="12"/>
        <v>67</v>
      </c>
      <c r="EB63" s="227">
        <f t="shared" si="13"/>
        <v>0</v>
      </c>
      <c r="EC63" s="228">
        <f t="shared" si="14"/>
        <v>30.2</v>
      </c>
      <c r="ED63" s="227">
        <f t="shared" si="15"/>
        <v>0</v>
      </c>
      <c r="EE63" s="227">
        <f t="shared" si="16"/>
        <v>1440</v>
      </c>
      <c r="EF63" s="227">
        <f t="shared" si="17"/>
        <v>75</v>
      </c>
      <c r="EG63" s="227">
        <f t="shared" si="18"/>
        <v>0</v>
      </c>
      <c r="EH63" s="228">
        <f t="shared" si="19"/>
        <v>64.7</v>
      </c>
      <c r="EI63" s="227">
        <f t="shared" si="20"/>
        <v>300</v>
      </c>
      <c r="EK63" s="41">
        <f t="shared" si="21"/>
        <v>77</v>
      </c>
      <c r="EL63" s="227">
        <f t="shared" si="22"/>
        <v>0</v>
      </c>
      <c r="EM63" s="227">
        <f t="shared" si="23"/>
        <v>0</v>
      </c>
      <c r="EN63" s="227">
        <f t="shared" si="24"/>
        <v>350</v>
      </c>
      <c r="EO63" s="227">
        <f t="shared" si="25"/>
        <v>350</v>
      </c>
      <c r="EP63" s="227">
        <f t="shared" si="26"/>
        <v>410</v>
      </c>
      <c r="EQ63" s="227">
        <f t="shared" si="27"/>
        <v>466</v>
      </c>
      <c r="ER63" s="227">
        <f t="shared" si="28"/>
        <v>466</v>
      </c>
      <c r="ES63" s="227">
        <f t="shared" si="29"/>
        <v>466</v>
      </c>
      <c r="ET63" s="227">
        <f t="shared" si="30"/>
        <v>497</v>
      </c>
      <c r="EU63" s="227">
        <f t="shared" si="31"/>
        <v>497</v>
      </c>
      <c r="EV63" s="227">
        <f t="shared" si="32"/>
        <v>564</v>
      </c>
      <c r="EW63" s="227">
        <f t="shared" si="33"/>
        <v>564</v>
      </c>
      <c r="EX63" s="227">
        <f t="shared" si="34"/>
        <v>594.20000000000005</v>
      </c>
      <c r="EY63" s="227">
        <f t="shared" si="35"/>
        <v>594.20000000000005</v>
      </c>
      <c r="EZ63" s="227">
        <f t="shared" si="36"/>
        <v>2034.2</v>
      </c>
      <c r="FA63" s="227">
        <f t="shared" si="37"/>
        <v>2109.1999999999998</v>
      </c>
      <c r="FB63" s="227">
        <f t="shared" si="38"/>
        <v>2109.1999999999998</v>
      </c>
      <c r="FC63" s="227">
        <f t="shared" si="39"/>
        <v>2173.8999999999996</v>
      </c>
      <c r="FD63" s="227">
        <f t="shared" si="40"/>
        <v>2473.8999999999996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BQ3:BR3"/>
    <mergeCell ref="BT3:BU3"/>
    <mergeCell ref="BT4:BU4"/>
    <mergeCell ref="BV3:BW3"/>
    <mergeCell ref="CA3:CB3"/>
    <mergeCell ref="DC3:DC4"/>
    <mergeCell ref="DB3:DB4"/>
    <mergeCell ref="CD3:CF3"/>
    <mergeCell ref="CD4:CE4"/>
    <mergeCell ref="CH4:CI4"/>
    <mergeCell ref="CH3:CJ3"/>
    <mergeCell ref="CR4:CS4"/>
    <mergeCell ref="DA3:DA4"/>
    <mergeCell ref="CM3:CO3"/>
    <mergeCell ref="AU3:AV3"/>
    <mergeCell ref="BH4:BI4"/>
    <mergeCell ref="BJ3:BK3"/>
    <mergeCell ref="BL3:BN3"/>
    <mergeCell ref="AX3:AY3"/>
    <mergeCell ref="BE3:BF3"/>
    <mergeCell ref="BO3:BP3"/>
    <mergeCell ref="D2:E2"/>
    <mergeCell ref="K3:N3"/>
    <mergeCell ref="K1:N2"/>
    <mergeCell ref="G3:J3"/>
    <mergeCell ref="BH3:BI3"/>
    <mergeCell ref="P3:Q3"/>
    <mergeCell ref="AK3:AL3"/>
    <mergeCell ref="AC3:AD3"/>
    <mergeCell ref="AN3:AO3"/>
    <mergeCell ref="AP3:AQ3"/>
    <mergeCell ref="DD3:DF3"/>
    <mergeCell ref="CZ3:CZ4"/>
    <mergeCell ref="D3:F3"/>
    <mergeCell ref="M4:N4"/>
    <mergeCell ref="I4:J4"/>
    <mergeCell ref="CR3:CS3"/>
    <mergeCell ref="R3:S3"/>
    <mergeCell ref="T3:V3"/>
    <mergeCell ref="AA3:AB3"/>
    <mergeCell ref="AA4:AB4"/>
    <mergeCell ref="AK4:AL4"/>
    <mergeCell ref="CK3:CL3"/>
    <mergeCell ref="P4:Q4"/>
    <mergeCell ref="X3:Y3"/>
    <mergeCell ref="X4:Y4"/>
    <mergeCell ref="AH3:AI3"/>
    <mergeCell ref="AN4:AO4"/>
    <mergeCell ref="AX4:AY4"/>
    <mergeCell ref="AZ3:BA3"/>
  </mergeCells>
  <phoneticPr fontId="0" type="noConversion"/>
  <printOptions verticalCentered="1"/>
  <pageMargins left="0.23622047244094491" right="0.23622047244094491" top="0.31" bottom="0.36" header="0.31496062992125984" footer="0.16"/>
  <pageSetup paperSize="9" scale="53" fitToWidth="10" orientation="landscape" cellComments="asDisplayed" r:id="rId1"/>
  <headerFooter alignWithMargins="0">
    <oddFooter xml:space="preserve">&amp;L&amp;P из &amp;N&amp;C&amp;D  &amp;T&amp;RПодготовил: Vzzik  </oddFooter>
  </headerFooter>
  <colBreaks count="2" manualBreakCount="2">
    <brk id="43" max="72" man="1"/>
    <brk id="93" max="7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Макрос1">
                <anchor moveWithCells="1" sizeWithCells="1">
                  <from>
                    <xdr:col>1</xdr:col>
                    <xdr:colOff>28575</xdr:colOff>
                    <xdr:row>0</xdr:row>
                    <xdr:rowOff>38100</xdr:rowOff>
                  </from>
                  <to>
                    <xdr:col>3</xdr:col>
                    <xdr:colOff>666750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D73"/>
  <sheetViews>
    <sheetView topLeftCell="B1" workbookViewId="0">
      <selection activeCell="A5" sqref="A5:IV63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s="41" customFormat="1" ht="13.5" thickBot="1" x14ac:dyDescent="0.25">
      <c r="A5" s="131"/>
      <c r="B5" s="34">
        <v>9</v>
      </c>
      <c r="C5" s="10">
        <v>9</v>
      </c>
      <c r="D5" s="37" t="s">
        <v>35</v>
      </c>
      <c r="E5" s="37" t="s">
        <v>99</v>
      </c>
      <c r="F5" s="37"/>
      <c r="G5" s="43">
        <v>0.297916666666667</v>
      </c>
      <c r="H5" s="47">
        <v>0.29791666666666666</v>
      </c>
      <c r="I5" s="58" t="s">
        <v>44</v>
      </c>
      <c r="J5" s="52">
        <v>0</v>
      </c>
      <c r="K5" s="43">
        <v>0.38124999999999998</v>
      </c>
      <c r="L5" s="47">
        <v>0.38124999999999798</v>
      </c>
      <c r="M5" s="42" t="s">
        <v>44</v>
      </c>
      <c r="N5" s="38">
        <v>0</v>
      </c>
      <c r="O5" s="73">
        <v>0.42291666666666666</v>
      </c>
      <c r="P5" s="42" t="s">
        <v>44</v>
      </c>
      <c r="Q5" s="38">
        <v>0</v>
      </c>
      <c r="R5" s="43">
        <v>0.42499999999999999</v>
      </c>
      <c r="S5" s="47">
        <v>0.42499999999999999</v>
      </c>
      <c r="T5" s="70">
        <v>38.5</v>
      </c>
      <c r="U5" s="71">
        <v>38.5</v>
      </c>
      <c r="V5" s="72"/>
      <c r="W5" s="115">
        <v>0.44374999999999998</v>
      </c>
      <c r="X5" s="42" t="s">
        <v>44</v>
      </c>
      <c r="Y5" s="38">
        <v>0</v>
      </c>
      <c r="Z5" s="49">
        <v>0.47847222222222219</v>
      </c>
      <c r="AA5" s="42" t="s">
        <v>44</v>
      </c>
      <c r="AB5" s="38">
        <v>0</v>
      </c>
      <c r="AC5" s="53">
        <v>0.48055555555555557</v>
      </c>
      <c r="AD5" s="61"/>
      <c r="AE5" s="55">
        <v>0.48440972222222217</v>
      </c>
      <c r="AF5" s="35">
        <v>3.854166666666603E-3</v>
      </c>
      <c r="AG5" s="35">
        <v>6.3751087742147661E-17</v>
      </c>
      <c r="AH5" s="44" t="s">
        <v>44</v>
      </c>
      <c r="AI5" s="45">
        <v>0</v>
      </c>
      <c r="AJ5" s="115">
        <v>0.50138888888888888</v>
      </c>
      <c r="AK5" s="42" t="s">
        <v>44</v>
      </c>
      <c r="AL5" s="38">
        <v>0</v>
      </c>
      <c r="AM5" s="73">
        <v>0.51180555555555551</v>
      </c>
      <c r="AN5" s="42" t="s">
        <v>44</v>
      </c>
      <c r="AO5" s="38">
        <v>0</v>
      </c>
      <c r="AP5" s="53">
        <v>0.51388888888888895</v>
      </c>
      <c r="AQ5" s="61"/>
      <c r="AR5" s="55">
        <v>0.52239583333333328</v>
      </c>
      <c r="AS5" s="35">
        <v>8.506944444444331E-3</v>
      </c>
      <c r="AT5" s="35">
        <v>1.7476851851850718E-3</v>
      </c>
      <c r="AU5" s="44" t="s">
        <v>223</v>
      </c>
      <c r="AV5" s="45">
        <v>151</v>
      </c>
      <c r="AW5" s="49">
        <v>0.54166666666666663</v>
      </c>
      <c r="AX5" s="42" t="s">
        <v>44</v>
      </c>
      <c r="AY5" s="38">
        <v>0</v>
      </c>
      <c r="AZ5" s="49">
        <v>0.54374999999999996</v>
      </c>
      <c r="BA5" s="61"/>
      <c r="BB5" s="55">
        <v>0.54880787037037038</v>
      </c>
      <c r="BC5" s="35">
        <v>5.0578703703704209E-3</v>
      </c>
      <c r="BD5" s="35">
        <v>5.7870370370420761E-5</v>
      </c>
      <c r="BE5" s="44" t="s">
        <v>223</v>
      </c>
      <c r="BF5" s="45">
        <v>5</v>
      </c>
      <c r="BG5" s="308">
        <v>0.5888888888888888</v>
      </c>
      <c r="BH5" s="42" t="s">
        <v>44</v>
      </c>
      <c r="BI5" s="38">
        <v>0</v>
      </c>
      <c r="BJ5" s="43">
        <v>0.58958333333333335</v>
      </c>
      <c r="BK5" s="47">
        <v>0.59027777777777779</v>
      </c>
      <c r="BL5" s="70">
        <v>27.8</v>
      </c>
      <c r="BM5" s="71">
        <v>27.8</v>
      </c>
      <c r="BN5" s="72"/>
      <c r="BO5" s="118" t="s">
        <v>226</v>
      </c>
      <c r="BP5" s="120"/>
      <c r="BQ5" s="122" t="s">
        <v>225</v>
      </c>
      <c r="BR5" s="123"/>
      <c r="BS5" s="49">
        <v>0.66527777777777775</v>
      </c>
      <c r="BT5" s="42" t="s">
        <v>44</v>
      </c>
      <c r="BU5" s="38">
        <v>0</v>
      </c>
      <c r="BV5" s="49">
        <v>0.66736111111111096</v>
      </c>
      <c r="BW5" s="61"/>
      <c r="BX5" s="55">
        <v>0.66990740740740751</v>
      </c>
      <c r="BY5" s="35">
        <v>2.5462962962965463E-3</v>
      </c>
      <c r="BZ5" s="35">
        <v>9.25925925928427E-5</v>
      </c>
      <c r="CA5" s="44" t="s">
        <v>223</v>
      </c>
      <c r="CB5" s="45">
        <v>8</v>
      </c>
      <c r="CC5" s="85">
        <v>0.67083333333333339</v>
      </c>
      <c r="CD5" s="86"/>
      <c r="CE5" s="87">
        <v>60</v>
      </c>
      <c r="CF5" s="88"/>
      <c r="CG5" s="85">
        <v>0.6791666666666667</v>
      </c>
      <c r="CH5" s="86"/>
      <c r="CI5" s="87">
        <v>0</v>
      </c>
      <c r="CJ5" s="88"/>
      <c r="CK5" s="43">
        <v>0.72291666666666676</v>
      </c>
      <c r="CL5" s="47">
        <v>0.72291666666666676</v>
      </c>
      <c r="CM5" s="70">
        <v>42.8</v>
      </c>
      <c r="CN5" s="71">
        <v>42.8</v>
      </c>
      <c r="CO5" s="72"/>
      <c r="CP5" s="91">
        <v>0.72291666666666676</v>
      </c>
      <c r="CQ5" s="95">
        <v>5.5555555555555601E-2</v>
      </c>
      <c r="CR5" s="42" t="s">
        <v>44</v>
      </c>
      <c r="CS5" s="38">
        <v>0</v>
      </c>
      <c r="CT5" s="64"/>
      <c r="CU5" s="39">
        <v>273.10000000000002</v>
      </c>
      <c r="CV5" s="46">
        <v>60</v>
      </c>
      <c r="CW5" s="40"/>
      <c r="CX5" s="63">
        <v>333.1</v>
      </c>
      <c r="CY5" s="43"/>
      <c r="CZ5" s="101" t="s">
        <v>189</v>
      </c>
      <c r="DA5" s="129" t="s">
        <v>177</v>
      </c>
      <c r="DB5" s="129">
        <v>78</v>
      </c>
      <c r="DC5" s="104" t="s">
        <v>182</v>
      </c>
      <c r="DD5" s="96"/>
      <c r="DE5" s="97"/>
      <c r="DF5" s="98"/>
      <c r="DI5" s="41">
        <v>1.06</v>
      </c>
      <c r="DJ5" s="41" t="s">
        <v>196</v>
      </c>
      <c r="DK5" s="153">
        <v>115.646</v>
      </c>
      <c r="DL5" s="41">
        <v>115.646</v>
      </c>
      <c r="DM5" s="41">
        <v>9999</v>
      </c>
      <c r="DP5" s="41">
        <v>9</v>
      </c>
      <c r="DQ5" s="227">
        <v>0</v>
      </c>
      <c r="DR5" s="227">
        <v>0</v>
      </c>
      <c r="DS5" s="228">
        <v>38.5</v>
      </c>
      <c r="DT5" s="227">
        <v>0</v>
      </c>
      <c r="DU5" s="227">
        <v>0</v>
      </c>
      <c r="DV5" s="227">
        <v>0</v>
      </c>
      <c r="DW5" s="227">
        <v>0</v>
      </c>
      <c r="DX5" s="227">
        <v>0</v>
      </c>
      <c r="DY5" s="227">
        <v>151</v>
      </c>
      <c r="DZ5" s="227">
        <v>0</v>
      </c>
      <c r="EA5" s="227">
        <v>5</v>
      </c>
      <c r="EB5" s="227">
        <v>0</v>
      </c>
      <c r="EC5" s="228">
        <v>27.8</v>
      </c>
      <c r="ED5" s="227">
        <v>0</v>
      </c>
      <c r="EE5" s="227">
        <v>0</v>
      </c>
      <c r="EF5" s="227">
        <v>8</v>
      </c>
      <c r="EG5" s="227">
        <v>60</v>
      </c>
      <c r="EH5" s="228">
        <v>42.8</v>
      </c>
      <c r="EI5" s="227">
        <v>0</v>
      </c>
      <c r="EK5" s="41">
        <v>9</v>
      </c>
      <c r="EL5" s="227">
        <v>0</v>
      </c>
      <c r="EM5" s="227">
        <v>0</v>
      </c>
      <c r="EN5" s="227">
        <v>38.5</v>
      </c>
      <c r="EO5" s="227">
        <v>38.5</v>
      </c>
      <c r="EP5" s="227">
        <v>38.5</v>
      </c>
      <c r="EQ5" s="227">
        <v>38.5</v>
      </c>
      <c r="ER5" s="227">
        <v>38.5</v>
      </c>
      <c r="ES5" s="227">
        <v>38.5</v>
      </c>
      <c r="ET5" s="227">
        <v>189.5</v>
      </c>
      <c r="EU5" s="227">
        <v>189.5</v>
      </c>
      <c r="EV5" s="227">
        <v>194.5</v>
      </c>
      <c r="EW5" s="227">
        <v>194.5</v>
      </c>
      <c r="EX5" s="227">
        <v>222.3</v>
      </c>
      <c r="EY5" s="227">
        <v>222.3</v>
      </c>
      <c r="EZ5" s="227">
        <v>222.3</v>
      </c>
      <c r="FA5" s="227">
        <v>230.3</v>
      </c>
      <c r="FB5" s="227">
        <v>290.3</v>
      </c>
      <c r="FC5" s="227">
        <v>333.1</v>
      </c>
      <c r="FD5" s="227">
        <v>333.1</v>
      </c>
    </row>
    <row r="6" spans="1:160" ht="13.5" thickBot="1" x14ac:dyDescent="0.25">
      <c r="A6" s="132"/>
      <c r="B6" s="34">
        <v>35</v>
      </c>
      <c r="C6" s="10">
        <v>35</v>
      </c>
      <c r="D6" s="37" t="s">
        <v>50</v>
      </c>
      <c r="E6" s="37" t="s">
        <v>59</v>
      </c>
      <c r="F6" s="37"/>
      <c r="G6" s="43">
        <v>0.31597222222222199</v>
      </c>
      <c r="H6" s="47">
        <v>0.31597222222222221</v>
      </c>
      <c r="I6" s="58" t="s">
        <v>44</v>
      </c>
      <c r="J6" s="52">
        <v>0</v>
      </c>
      <c r="K6" s="43">
        <v>0.39930555555555403</v>
      </c>
      <c r="L6" s="47">
        <v>0.39930555555554198</v>
      </c>
      <c r="M6" s="42" t="s">
        <v>44</v>
      </c>
      <c r="N6" s="38">
        <v>0</v>
      </c>
      <c r="O6" s="73">
        <v>0.44097222222222227</v>
      </c>
      <c r="P6" s="42" t="s">
        <v>44</v>
      </c>
      <c r="Q6" s="38">
        <v>0</v>
      </c>
      <c r="R6" s="43">
        <v>0.44236111111111115</v>
      </c>
      <c r="S6" s="47">
        <v>0.44791666666666669</v>
      </c>
      <c r="T6" s="70">
        <v>40.700000000000003</v>
      </c>
      <c r="U6" s="71">
        <v>40.700000000000003</v>
      </c>
      <c r="V6" s="72"/>
      <c r="W6" s="115">
        <v>0.46180555555555558</v>
      </c>
      <c r="X6" s="42" t="s">
        <v>44</v>
      </c>
      <c r="Y6" s="38">
        <v>0</v>
      </c>
      <c r="Z6" s="49">
        <v>0.49652777777777773</v>
      </c>
      <c r="AA6" s="42" t="s">
        <v>44</v>
      </c>
      <c r="AB6" s="38">
        <v>0</v>
      </c>
      <c r="AC6" s="53">
        <v>0.49861111111111112</v>
      </c>
      <c r="AD6" s="61"/>
      <c r="AE6" s="55">
        <v>0.50246527777777772</v>
      </c>
      <c r="AF6" s="35">
        <v>3.854166666666603E-3</v>
      </c>
      <c r="AG6" s="35">
        <v>6.3751087742147661E-17</v>
      </c>
      <c r="AH6" s="44" t="s">
        <v>44</v>
      </c>
      <c r="AI6" s="45">
        <v>0</v>
      </c>
      <c r="AJ6" s="115">
        <v>0.51944444444444449</v>
      </c>
      <c r="AK6" s="42" t="s">
        <v>44</v>
      </c>
      <c r="AL6" s="38">
        <v>0</v>
      </c>
      <c r="AM6" s="73">
        <v>0.52986111111111112</v>
      </c>
      <c r="AN6" s="42" t="s">
        <v>44</v>
      </c>
      <c r="AO6" s="38">
        <v>0</v>
      </c>
      <c r="AP6" s="53">
        <v>0.53263888888888888</v>
      </c>
      <c r="AQ6" s="61"/>
      <c r="AR6" s="55">
        <v>0.53998842592592589</v>
      </c>
      <c r="AS6" s="35">
        <v>7.3495370370370017E-3</v>
      </c>
      <c r="AT6" s="35">
        <v>5.9027777777774255E-4</v>
      </c>
      <c r="AU6" s="44" t="s">
        <v>223</v>
      </c>
      <c r="AV6" s="45">
        <v>51</v>
      </c>
      <c r="AW6" s="49">
        <v>0.56041666666666667</v>
      </c>
      <c r="AX6" s="42" t="s">
        <v>44</v>
      </c>
      <c r="AY6" s="38">
        <v>0</v>
      </c>
      <c r="AZ6" s="49">
        <v>0.5625</v>
      </c>
      <c r="BA6" s="61"/>
      <c r="BB6" s="55">
        <v>0.56726851851851856</v>
      </c>
      <c r="BC6" s="35">
        <v>4.7685185185185608E-3</v>
      </c>
      <c r="BD6" s="35">
        <v>2.3148148148143931E-4</v>
      </c>
      <c r="BE6" s="44" t="s">
        <v>45</v>
      </c>
      <c r="BF6" s="45">
        <v>20</v>
      </c>
      <c r="BG6" s="308">
        <v>0.60763888888888884</v>
      </c>
      <c r="BH6" s="42" t="s">
        <v>44</v>
      </c>
      <c r="BI6" s="38">
        <v>0</v>
      </c>
      <c r="BJ6" s="43">
        <v>0.60763888888888895</v>
      </c>
      <c r="BK6" s="47">
        <v>0.61249999999999993</v>
      </c>
      <c r="BL6" s="70">
        <v>29.7</v>
      </c>
      <c r="BM6" s="71">
        <v>29.7</v>
      </c>
      <c r="BN6" s="72"/>
      <c r="BO6" s="117" t="s">
        <v>226</v>
      </c>
      <c r="BP6" s="121"/>
      <c r="BQ6" s="124" t="s">
        <v>225</v>
      </c>
      <c r="BR6" s="125"/>
      <c r="BS6" s="49">
        <v>0.68402777777777779</v>
      </c>
      <c r="BT6" s="42" t="s">
        <v>44</v>
      </c>
      <c r="BU6" s="38">
        <v>0</v>
      </c>
      <c r="BV6" s="49">
        <v>0.68611111111111101</v>
      </c>
      <c r="BW6" s="61"/>
      <c r="BX6" s="55">
        <v>0.68931712962962965</v>
      </c>
      <c r="BY6" s="35">
        <v>3.2060185185186496E-3</v>
      </c>
      <c r="BZ6" s="35">
        <v>7.52314814814946E-4</v>
      </c>
      <c r="CA6" s="44" t="s">
        <v>223</v>
      </c>
      <c r="CB6" s="45">
        <v>65</v>
      </c>
      <c r="CC6" s="85">
        <v>0.69027777777777777</v>
      </c>
      <c r="CD6" s="86"/>
      <c r="CE6" s="87">
        <v>0</v>
      </c>
      <c r="CF6" s="88"/>
      <c r="CG6" s="85">
        <v>0.69930555555555562</v>
      </c>
      <c r="CH6" s="86"/>
      <c r="CI6" s="87">
        <v>0</v>
      </c>
      <c r="CJ6" s="88"/>
      <c r="CK6" s="43">
        <v>0.74305555555555547</v>
      </c>
      <c r="CL6" s="47">
        <v>0.74583333333333324</v>
      </c>
      <c r="CM6" s="70">
        <v>50.8</v>
      </c>
      <c r="CN6" s="71">
        <v>50.8</v>
      </c>
      <c r="CO6" s="72"/>
      <c r="CP6" s="91">
        <v>0.74861111111111101</v>
      </c>
      <c r="CQ6" s="95">
        <v>5.5555555555555601E-2</v>
      </c>
      <c r="CR6" s="42" t="s">
        <v>44</v>
      </c>
      <c r="CS6" s="38">
        <v>0</v>
      </c>
      <c r="CT6" s="65"/>
      <c r="CU6" s="39">
        <v>257.2</v>
      </c>
      <c r="CV6" s="46">
        <v>0</v>
      </c>
      <c r="CW6" s="40"/>
      <c r="CX6" s="63">
        <v>257.2</v>
      </c>
      <c r="CY6" s="128"/>
      <c r="CZ6" s="101" t="s">
        <v>191</v>
      </c>
      <c r="DA6" s="129" t="s">
        <v>178</v>
      </c>
      <c r="DB6" s="129">
        <v>71</v>
      </c>
      <c r="DC6" s="104" t="s">
        <v>180</v>
      </c>
      <c r="DD6" s="77"/>
      <c r="DE6" s="56"/>
      <c r="DF6" s="36"/>
      <c r="DI6" s="41">
        <v>1</v>
      </c>
      <c r="DJ6" s="17" t="s">
        <v>196</v>
      </c>
      <c r="DK6" s="153">
        <v>121.2</v>
      </c>
      <c r="DL6" s="41">
        <v>121.2</v>
      </c>
      <c r="DM6" s="41">
        <v>9999</v>
      </c>
      <c r="DP6" s="41">
        <v>35</v>
      </c>
      <c r="DQ6" s="227">
        <v>0</v>
      </c>
      <c r="DR6" s="227">
        <v>0</v>
      </c>
      <c r="DS6" s="228">
        <v>40.700000000000003</v>
      </c>
      <c r="DT6" s="227">
        <v>0</v>
      </c>
      <c r="DU6" s="227">
        <v>0</v>
      </c>
      <c r="DV6" s="227">
        <v>0</v>
      </c>
      <c r="DW6" s="227">
        <v>0</v>
      </c>
      <c r="DX6" s="227">
        <v>0</v>
      </c>
      <c r="DY6" s="227">
        <v>51</v>
      </c>
      <c r="DZ6" s="227">
        <v>0</v>
      </c>
      <c r="EA6" s="227">
        <v>20</v>
      </c>
      <c r="EB6" s="227">
        <v>0</v>
      </c>
      <c r="EC6" s="228">
        <v>29.7</v>
      </c>
      <c r="ED6" s="227">
        <v>0</v>
      </c>
      <c r="EE6" s="227">
        <v>0</v>
      </c>
      <c r="EF6" s="227">
        <v>65</v>
      </c>
      <c r="EG6" s="227">
        <v>0</v>
      </c>
      <c r="EH6" s="228">
        <v>50.8</v>
      </c>
      <c r="EI6" s="227">
        <v>0</v>
      </c>
      <c r="EK6" s="41">
        <v>35</v>
      </c>
      <c r="EL6" s="227">
        <v>0</v>
      </c>
      <c r="EM6" s="227">
        <v>0</v>
      </c>
      <c r="EN6" s="227">
        <v>40.700000000000003</v>
      </c>
      <c r="EO6" s="227">
        <v>40.700000000000003</v>
      </c>
      <c r="EP6" s="227">
        <v>40.700000000000003</v>
      </c>
      <c r="EQ6" s="227">
        <v>40.700000000000003</v>
      </c>
      <c r="ER6" s="227">
        <v>40.700000000000003</v>
      </c>
      <c r="ES6" s="227">
        <v>40.700000000000003</v>
      </c>
      <c r="ET6" s="227">
        <v>91.7</v>
      </c>
      <c r="EU6" s="227">
        <v>91.7</v>
      </c>
      <c r="EV6" s="227">
        <v>111.7</v>
      </c>
      <c r="EW6" s="227">
        <v>111.7</v>
      </c>
      <c r="EX6" s="227">
        <v>141.4</v>
      </c>
      <c r="EY6" s="227">
        <v>141.4</v>
      </c>
      <c r="EZ6" s="227">
        <v>141.4</v>
      </c>
      <c r="FA6" s="227">
        <v>206.4</v>
      </c>
      <c r="FB6" s="227">
        <v>206.4</v>
      </c>
      <c r="FC6" s="227">
        <v>257.2</v>
      </c>
      <c r="FD6" s="227">
        <v>257.2</v>
      </c>
    </row>
    <row r="7" spans="1:160" s="41" customFormat="1" ht="13.5" thickBot="1" x14ac:dyDescent="0.25">
      <c r="A7" s="131"/>
      <c r="B7" s="34">
        <v>1</v>
      </c>
      <c r="C7" s="10">
        <v>1</v>
      </c>
      <c r="D7" s="37" t="s">
        <v>89</v>
      </c>
      <c r="E7" s="37" t="s">
        <v>30</v>
      </c>
      <c r="F7" s="37"/>
      <c r="G7" s="43">
        <v>0.29236111111111113</v>
      </c>
      <c r="H7" s="47">
        <v>0.29236111111111113</v>
      </c>
      <c r="I7" s="58" t="s">
        <v>44</v>
      </c>
      <c r="J7" s="52">
        <v>0</v>
      </c>
      <c r="K7" s="43">
        <v>0.3756944444444445</v>
      </c>
      <c r="L7" s="47">
        <v>0.3756944444444445</v>
      </c>
      <c r="M7" s="42" t="s">
        <v>44</v>
      </c>
      <c r="N7" s="38">
        <v>0</v>
      </c>
      <c r="O7" s="73">
        <v>0.41736111111111113</v>
      </c>
      <c r="P7" s="42" t="s">
        <v>44</v>
      </c>
      <c r="Q7" s="38">
        <v>0</v>
      </c>
      <c r="R7" s="43">
        <v>0.41805555555555557</v>
      </c>
      <c r="S7" s="47">
        <v>0.41875000000000001</v>
      </c>
      <c r="T7" s="70">
        <v>31.6</v>
      </c>
      <c r="U7" s="71">
        <v>31.6</v>
      </c>
      <c r="V7" s="72"/>
      <c r="W7" s="115">
        <v>0.43819444444444444</v>
      </c>
      <c r="X7" s="42" t="s">
        <v>44</v>
      </c>
      <c r="Y7" s="38">
        <v>0</v>
      </c>
      <c r="Z7" s="49">
        <v>0.47291666666666665</v>
      </c>
      <c r="AA7" s="42" t="s">
        <v>44</v>
      </c>
      <c r="AB7" s="38">
        <v>0</v>
      </c>
      <c r="AC7" s="53">
        <v>0.47500000000000003</v>
      </c>
      <c r="AD7" s="61"/>
      <c r="AE7" s="55">
        <v>0.47886574074074079</v>
      </c>
      <c r="AF7" s="35">
        <v>3.8657407407407529E-3</v>
      </c>
      <c r="AG7" s="35">
        <v>1.1574074074086147E-5</v>
      </c>
      <c r="AH7" s="44" t="s">
        <v>223</v>
      </c>
      <c r="AI7" s="45">
        <v>1</v>
      </c>
      <c r="AJ7" s="115">
        <v>0.49583333333333335</v>
      </c>
      <c r="AK7" s="42" t="s">
        <v>44</v>
      </c>
      <c r="AL7" s="38">
        <v>0</v>
      </c>
      <c r="AM7" s="73">
        <v>0.50624999999999998</v>
      </c>
      <c r="AN7" s="42" t="s">
        <v>44</v>
      </c>
      <c r="AO7" s="38">
        <v>0</v>
      </c>
      <c r="AP7" s="53">
        <v>0.5083333333333333</v>
      </c>
      <c r="AQ7" s="61"/>
      <c r="AR7" s="55">
        <v>0.51511574074074074</v>
      </c>
      <c r="AS7" s="35">
        <v>6.7824074074074314E-3</v>
      </c>
      <c r="AT7" s="35">
        <v>2.3148148148172294E-5</v>
      </c>
      <c r="AU7" s="44" t="s">
        <v>223</v>
      </c>
      <c r="AV7" s="45">
        <v>2</v>
      </c>
      <c r="AW7" s="49">
        <v>0.53611111111111109</v>
      </c>
      <c r="AX7" s="42" t="s">
        <v>44</v>
      </c>
      <c r="AY7" s="38">
        <v>0</v>
      </c>
      <c r="AZ7" s="49">
        <v>0.53819444444444442</v>
      </c>
      <c r="BA7" s="61"/>
      <c r="BB7" s="55">
        <v>0.54317129629629635</v>
      </c>
      <c r="BC7" s="35">
        <v>4.9768518518519267E-3</v>
      </c>
      <c r="BD7" s="35">
        <v>2.3148148148073415E-5</v>
      </c>
      <c r="BE7" s="44" t="s">
        <v>45</v>
      </c>
      <c r="BF7" s="45">
        <v>2</v>
      </c>
      <c r="BG7" s="308">
        <v>0.58333333333333326</v>
      </c>
      <c r="BH7" s="42" t="s">
        <v>44</v>
      </c>
      <c r="BI7" s="38">
        <v>0</v>
      </c>
      <c r="BJ7" s="43">
        <v>0.58333333333333337</v>
      </c>
      <c r="BK7" s="47">
        <v>0.58333333333333337</v>
      </c>
      <c r="BL7" s="70">
        <v>22.6</v>
      </c>
      <c r="BM7" s="71">
        <v>22.6</v>
      </c>
      <c r="BN7" s="72">
        <v>20</v>
      </c>
      <c r="BO7" s="117" t="s">
        <v>226</v>
      </c>
      <c r="BP7" s="121"/>
      <c r="BQ7" s="124" t="s">
        <v>225</v>
      </c>
      <c r="BR7" s="125"/>
      <c r="BS7" s="49">
        <v>0.65972222222222221</v>
      </c>
      <c r="BT7" s="42" t="s">
        <v>44</v>
      </c>
      <c r="BU7" s="38">
        <v>0</v>
      </c>
      <c r="BV7" s="49">
        <v>0.66180555555555554</v>
      </c>
      <c r="BW7" s="61"/>
      <c r="BX7" s="55">
        <v>0.66427083333333337</v>
      </c>
      <c r="BY7" s="35">
        <v>2.4652777777778301E-3</v>
      </c>
      <c r="BZ7" s="35">
        <v>1.1574074074126479E-5</v>
      </c>
      <c r="CA7" s="44" t="s">
        <v>223</v>
      </c>
      <c r="CB7" s="45">
        <v>1</v>
      </c>
      <c r="CC7" s="85">
        <v>0.66527777777777775</v>
      </c>
      <c r="CD7" s="86"/>
      <c r="CE7" s="87">
        <v>60</v>
      </c>
      <c r="CF7" s="88"/>
      <c r="CG7" s="85">
        <v>0.67291666666666661</v>
      </c>
      <c r="CH7" s="86"/>
      <c r="CI7" s="87">
        <v>60</v>
      </c>
      <c r="CJ7" s="88"/>
      <c r="CK7" s="43">
        <v>0.71111111111111114</v>
      </c>
      <c r="CL7" s="47">
        <v>0.71250000000000002</v>
      </c>
      <c r="CM7" s="70">
        <v>41.7</v>
      </c>
      <c r="CN7" s="71">
        <v>41.7</v>
      </c>
      <c r="CO7" s="72"/>
      <c r="CP7" s="91">
        <v>0.71458333333333324</v>
      </c>
      <c r="CQ7" s="95">
        <v>5.5555555555555552E-2</v>
      </c>
      <c r="CR7" s="42" t="s">
        <v>44</v>
      </c>
      <c r="CS7" s="38">
        <v>0</v>
      </c>
      <c r="CT7" s="64"/>
      <c r="CU7" s="39">
        <v>121.9</v>
      </c>
      <c r="CV7" s="46">
        <v>120</v>
      </c>
      <c r="CW7" s="40"/>
      <c r="CX7" s="63">
        <v>241.9</v>
      </c>
      <c r="CY7" s="43"/>
      <c r="CZ7" s="101" t="s">
        <v>189</v>
      </c>
      <c r="DA7" s="129" t="s">
        <v>176</v>
      </c>
      <c r="DB7" s="129">
        <v>295</v>
      </c>
      <c r="DC7" s="104" t="s">
        <v>180</v>
      </c>
      <c r="DD7" s="77"/>
      <c r="DE7" s="56"/>
      <c r="DF7" s="36"/>
      <c r="DI7" s="41">
        <v>1.1499999999999999</v>
      </c>
      <c r="DJ7" s="41" t="s">
        <v>196</v>
      </c>
      <c r="DK7" s="153">
        <v>130.285</v>
      </c>
      <c r="DL7" s="41">
        <v>130.285</v>
      </c>
      <c r="DM7" s="41">
        <v>9999</v>
      </c>
      <c r="DP7" s="41">
        <v>1</v>
      </c>
      <c r="DQ7" s="227">
        <v>0</v>
      </c>
      <c r="DR7" s="227">
        <v>0</v>
      </c>
      <c r="DS7" s="228">
        <v>31.6</v>
      </c>
      <c r="DT7" s="227">
        <v>0</v>
      </c>
      <c r="DU7" s="227">
        <v>0</v>
      </c>
      <c r="DV7" s="227">
        <v>1</v>
      </c>
      <c r="DW7" s="227">
        <v>0</v>
      </c>
      <c r="DX7" s="227">
        <v>0</v>
      </c>
      <c r="DY7" s="227">
        <v>2</v>
      </c>
      <c r="DZ7" s="227">
        <v>0</v>
      </c>
      <c r="EA7" s="227">
        <v>2</v>
      </c>
      <c r="EB7" s="227">
        <v>0</v>
      </c>
      <c r="EC7" s="228">
        <v>42.6</v>
      </c>
      <c r="ED7" s="227">
        <v>0</v>
      </c>
      <c r="EE7" s="227">
        <v>0</v>
      </c>
      <c r="EF7" s="227">
        <v>1</v>
      </c>
      <c r="EG7" s="227">
        <v>120</v>
      </c>
      <c r="EH7" s="228">
        <v>41.7</v>
      </c>
      <c r="EI7" s="227">
        <v>0</v>
      </c>
      <c r="EK7" s="41">
        <v>1</v>
      </c>
      <c r="EL7" s="227">
        <v>0</v>
      </c>
      <c r="EM7" s="227">
        <v>0</v>
      </c>
      <c r="EN7" s="227">
        <v>31.6</v>
      </c>
      <c r="EO7" s="227">
        <v>31.6</v>
      </c>
      <c r="EP7" s="227">
        <v>31.6</v>
      </c>
      <c r="EQ7" s="227">
        <v>32.6</v>
      </c>
      <c r="ER7" s="227">
        <v>32.6</v>
      </c>
      <c r="ES7" s="227">
        <v>32.6</v>
      </c>
      <c r="ET7" s="227">
        <v>34.6</v>
      </c>
      <c r="EU7" s="227">
        <v>34.6</v>
      </c>
      <c r="EV7" s="227">
        <v>36.6</v>
      </c>
      <c r="EW7" s="227">
        <v>36.6</v>
      </c>
      <c r="EX7" s="227">
        <v>79.2</v>
      </c>
      <c r="EY7" s="227">
        <v>79.2</v>
      </c>
      <c r="EZ7" s="227">
        <v>79.2</v>
      </c>
      <c r="FA7" s="227">
        <v>80.2</v>
      </c>
      <c r="FB7" s="227">
        <v>200.2</v>
      </c>
      <c r="FC7" s="227">
        <v>241.9</v>
      </c>
      <c r="FD7" s="227">
        <v>241.9</v>
      </c>
    </row>
    <row r="8" spans="1:160" ht="13.5" thickBot="1" x14ac:dyDescent="0.25">
      <c r="A8" s="132"/>
      <c r="B8" s="34">
        <v>57</v>
      </c>
      <c r="C8" s="10">
        <v>60</v>
      </c>
      <c r="D8" s="37" t="s">
        <v>170</v>
      </c>
      <c r="E8" s="37" t="s">
        <v>171</v>
      </c>
      <c r="F8" s="37"/>
      <c r="G8" s="43">
        <v>0.33124999999999999</v>
      </c>
      <c r="H8" s="47">
        <v>0.33124999999999999</v>
      </c>
      <c r="I8" s="58" t="s">
        <v>44</v>
      </c>
      <c r="J8" s="52">
        <v>0</v>
      </c>
      <c r="K8" s="43">
        <v>0.41458333333332997</v>
      </c>
      <c r="L8" s="47">
        <v>0.41458333333330999</v>
      </c>
      <c r="M8" s="42" t="s">
        <v>44</v>
      </c>
      <c r="N8" s="38">
        <v>0</v>
      </c>
      <c r="O8" s="73">
        <v>0.45624999999999999</v>
      </c>
      <c r="P8" s="42" t="s">
        <v>44</v>
      </c>
      <c r="Q8" s="38">
        <v>0</v>
      </c>
      <c r="R8" s="43">
        <v>0.46597222222222223</v>
      </c>
      <c r="S8" s="47">
        <v>0.46597222222222223</v>
      </c>
      <c r="T8" s="70">
        <v>51.1</v>
      </c>
      <c r="U8" s="71">
        <v>51.1</v>
      </c>
      <c r="V8" s="72">
        <v>300</v>
      </c>
      <c r="W8" s="115">
        <v>0.4770833333333333</v>
      </c>
      <c r="X8" s="42" t="s">
        <v>44</v>
      </c>
      <c r="Y8" s="38">
        <v>0</v>
      </c>
      <c r="Z8" s="49">
        <v>0.51180555555555551</v>
      </c>
      <c r="AA8" s="42" t="s">
        <v>44</v>
      </c>
      <c r="AB8" s="38">
        <v>0</v>
      </c>
      <c r="AC8" s="53">
        <v>0.51527777777777783</v>
      </c>
      <c r="AD8" s="61"/>
      <c r="AE8" s="55">
        <v>0.51914351851851859</v>
      </c>
      <c r="AF8" s="35">
        <v>3.8657407407407529E-3</v>
      </c>
      <c r="AG8" s="35">
        <v>1.1574074074086147E-5</v>
      </c>
      <c r="AH8" s="44" t="s">
        <v>223</v>
      </c>
      <c r="AI8" s="45">
        <v>1</v>
      </c>
      <c r="AJ8" s="115">
        <v>0.5361111111111112</v>
      </c>
      <c r="AK8" s="42" t="s">
        <v>44</v>
      </c>
      <c r="AL8" s="38">
        <v>0</v>
      </c>
      <c r="AM8" s="73">
        <v>0.54652777777777783</v>
      </c>
      <c r="AN8" s="42" t="s">
        <v>44</v>
      </c>
      <c r="AO8" s="38">
        <v>0</v>
      </c>
      <c r="AP8" s="53">
        <v>0.54861111111111105</v>
      </c>
      <c r="AQ8" s="61"/>
      <c r="AR8" s="55">
        <v>0.55482638888888891</v>
      </c>
      <c r="AS8" s="35">
        <v>6.2152777777778612E-3</v>
      </c>
      <c r="AT8" s="35">
        <v>5.4398148148139796E-4</v>
      </c>
      <c r="AU8" s="44" t="s">
        <v>45</v>
      </c>
      <c r="AV8" s="45">
        <v>47</v>
      </c>
      <c r="AW8" s="49">
        <v>0.57638888888888895</v>
      </c>
      <c r="AX8" s="42" t="s">
        <v>44</v>
      </c>
      <c r="AY8" s="38">
        <v>0</v>
      </c>
      <c r="AZ8" s="49">
        <v>0.57847222222222205</v>
      </c>
      <c r="BA8" s="61"/>
      <c r="BB8" s="55">
        <v>0.58346064814814813</v>
      </c>
      <c r="BC8" s="35">
        <v>4.9884259259260766E-3</v>
      </c>
      <c r="BD8" s="35">
        <v>1.1574074073923517E-5</v>
      </c>
      <c r="BE8" s="44" t="s">
        <v>45</v>
      </c>
      <c r="BF8" s="45">
        <v>1</v>
      </c>
      <c r="BG8" s="308">
        <v>0.62361111111111089</v>
      </c>
      <c r="BH8" s="42" t="s">
        <v>44</v>
      </c>
      <c r="BI8" s="38">
        <v>0</v>
      </c>
      <c r="BJ8" s="43">
        <v>0.63402777777777775</v>
      </c>
      <c r="BK8" s="47">
        <v>0.63402777777777775</v>
      </c>
      <c r="BL8" s="70">
        <v>29.3</v>
      </c>
      <c r="BM8" s="71">
        <v>29.3</v>
      </c>
      <c r="BN8" s="72"/>
      <c r="BO8" s="117" t="s">
        <v>226</v>
      </c>
      <c r="BP8" s="121"/>
      <c r="BQ8" s="124" t="s">
        <v>225</v>
      </c>
      <c r="BR8" s="125"/>
      <c r="BS8" s="49">
        <v>0.70138888888888884</v>
      </c>
      <c r="BT8" s="42" t="s">
        <v>223</v>
      </c>
      <c r="BU8" s="38">
        <v>120</v>
      </c>
      <c r="BV8" s="49">
        <v>0.70347222222222205</v>
      </c>
      <c r="BW8" s="61"/>
      <c r="BX8" s="55">
        <v>0.70618055555555559</v>
      </c>
      <c r="BY8" s="35">
        <v>2.7083333333335347E-3</v>
      </c>
      <c r="BZ8" s="35">
        <v>2.5462962962983105E-4</v>
      </c>
      <c r="CA8" s="44" t="s">
        <v>223</v>
      </c>
      <c r="CB8" s="45">
        <v>22</v>
      </c>
      <c r="CC8" s="85">
        <v>0.70694444444444438</v>
      </c>
      <c r="CD8" s="86"/>
      <c r="CE8" s="87">
        <v>60</v>
      </c>
      <c r="CF8" s="88"/>
      <c r="CG8" s="85">
        <v>0.71875</v>
      </c>
      <c r="CH8" s="86"/>
      <c r="CI8" s="87">
        <v>0</v>
      </c>
      <c r="CJ8" s="88"/>
      <c r="CK8" s="43">
        <v>0.76180555555555562</v>
      </c>
      <c r="CL8" s="47">
        <v>0.76180555555555562</v>
      </c>
      <c r="CM8" s="70">
        <v>55</v>
      </c>
      <c r="CN8" s="71">
        <v>55</v>
      </c>
      <c r="CO8" s="72"/>
      <c r="CP8" s="91">
        <v>0.76388888888888884</v>
      </c>
      <c r="CQ8" s="95">
        <v>5.5555555555555601E-2</v>
      </c>
      <c r="CR8" s="42" t="s">
        <v>44</v>
      </c>
      <c r="CS8" s="38">
        <v>0</v>
      </c>
      <c r="CT8" s="65"/>
      <c r="CU8" s="39">
        <v>506.4</v>
      </c>
      <c r="CV8" s="46">
        <v>180</v>
      </c>
      <c r="CW8" s="40"/>
      <c r="CX8" s="63">
        <v>686.4</v>
      </c>
      <c r="CY8" s="128"/>
      <c r="CZ8" s="101" t="s">
        <v>189</v>
      </c>
      <c r="DA8" s="129" t="s">
        <v>177</v>
      </c>
      <c r="DB8" s="129">
        <v>98</v>
      </c>
      <c r="DC8" s="104" t="s">
        <v>183</v>
      </c>
      <c r="DD8" s="77"/>
      <c r="DE8" s="56"/>
      <c r="DF8" s="36"/>
      <c r="DI8" s="41">
        <v>1.06</v>
      </c>
      <c r="DJ8" s="17" t="s">
        <v>196</v>
      </c>
      <c r="DK8" s="153">
        <v>443.524</v>
      </c>
      <c r="DL8" s="41">
        <v>443.524</v>
      </c>
      <c r="DM8" s="41">
        <v>9999</v>
      </c>
      <c r="DP8" s="41">
        <v>60</v>
      </c>
      <c r="DQ8" s="227">
        <v>0</v>
      </c>
      <c r="DR8" s="227">
        <v>0</v>
      </c>
      <c r="DS8" s="228">
        <v>351.1</v>
      </c>
      <c r="DT8" s="227">
        <v>0</v>
      </c>
      <c r="DU8" s="227">
        <v>0</v>
      </c>
      <c r="DV8" s="227">
        <v>1</v>
      </c>
      <c r="DW8" s="227">
        <v>0</v>
      </c>
      <c r="DX8" s="227">
        <v>0</v>
      </c>
      <c r="DY8" s="227">
        <v>47</v>
      </c>
      <c r="DZ8" s="227">
        <v>0</v>
      </c>
      <c r="EA8" s="227">
        <v>1</v>
      </c>
      <c r="EB8" s="227">
        <v>0</v>
      </c>
      <c r="EC8" s="228">
        <v>29.3</v>
      </c>
      <c r="ED8" s="227">
        <v>0</v>
      </c>
      <c r="EE8" s="227">
        <v>120</v>
      </c>
      <c r="EF8" s="227">
        <v>22</v>
      </c>
      <c r="EG8" s="227">
        <v>60</v>
      </c>
      <c r="EH8" s="228">
        <v>55</v>
      </c>
      <c r="EI8" s="227">
        <v>0</v>
      </c>
      <c r="EK8" s="41">
        <v>60</v>
      </c>
      <c r="EL8" s="227">
        <v>0</v>
      </c>
      <c r="EM8" s="227">
        <v>0</v>
      </c>
      <c r="EN8" s="227">
        <v>351.1</v>
      </c>
      <c r="EO8" s="227">
        <v>351.1</v>
      </c>
      <c r="EP8" s="227">
        <v>351.1</v>
      </c>
      <c r="EQ8" s="227">
        <v>352.1</v>
      </c>
      <c r="ER8" s="227">
        <v>352.1</v>
      </c>
      <c r="ES8" s="227">
        <v>352.1</v>
      </c>
      <c r="ET8" s="227">
        <v>399.1</v>
      </c>
      <c r="EU8" s="227">
        <v>399.1</v>
      </c>
      <c r="EV8" s="227">
        <v>400.1</v>
      </c>
      <c r="EW8" s="227">
        <v>400.1</v>
      </c>
      <c r="EX8" s="227">
        <v>429.4</v>
      </c>
      <c r="EY8" s="227">
        <v>429.4</v>
      </c>
      <c r="EZ8" s="227">
        <v>549.4</v>
      </c>
      <c r="FA8" s="227">
        <v>571.4</v>
      </c>
      <c r="FB8" s="227">
        <v>631.4</v>
      </c>
      <c r="FC8" s="227">
        <v>686.4</v>
      </c>
      <c r="FD8" s="227">
        <v>686.4</v>
      </c>
    </row>
    <row r="9" spans="1:160" ht="13.5" thickBot="1" x14ac:dyDescent="0.25">
      <c r="A9" s="132"/>
      <c r="B9" s="34">
        <v>21</v>
      </c>
      <c r="C9" s="10">
        <v>21</v>
      </c>
      <c r="D9" s="37" t="s">
        <v>115</v>
      </c>
      <c r="E9" s="37" t="s">
        <v>116</v>
      </c>
      <c r="F9" s="37"/>
      <c r="G9" s="43">
        <v>0.30625000000000002</v>
      </c>
      <c r="H9" s="47">
        <v>0.30624999999999997</v>
      </c>
      <c r="I9" s="58" t="s">
        <v>44</v>
      </c>
      <c r="J9" s="52">
        <v>0</v>
      </c>
      <c r="K9" s="43">
        <v>0.389583333333332</v>
      </c>
      <c r="L9" s="47">
        <v>0.38958333333332601</v>
      </c>
      <c r="M9" s="42" t="s">
        <v>44</v>
      </c>
      <c r="N9" s="38">
        <v>0</v>
      </c>
      <c r="O9" s="73">
        <v>0.43124999999999997</v>
      </c>
      <c r="P9" s="42" t="s">
        <v>44</v>
      </c>
      <c r="Q9" s="38">
        <v>0</v>
      </c>
      <c r="R9" s="43">
        <v>0.43888888888888888</v>
      </c>
      <c r="S9" s="47">
        <v>0.43888888888888888</v>
      </c>
      <c r="T9" s="70">
        <v>40</v>
      </c>
      <c r="U9" s="71">
        <v>40</v>
      </c>
      <c r="V9" s="72">
        <v>300</v>
      </c>
      <c r="W9" s="115">
        <v>0.45208333333333328</v>
      </c>
      <c r="X9" s="42" t="s">
        <v>44</v>
      </c>
      <c r="Y9" s="38">
        <v>0</v>
      </c>
      <c r="Z9" s="49">
        <v>0.48680555555555555</v>
      </c>
      <c r="AA9" s="42" t="s">
        <v>44</v>
      </c>
      <c r="AB9" s="38">
        <v>0</v>
      </c>
      <c r="AC9" s="53">
        <v>0.48888888888888887</v>
      </c>
      <c r="AD9" s="61"/>
      <c r="AE9" s="55">
        <v>0.4927199074074074</v>
      </c>
      <c r="AF9" s="35">
        <v>3.8310185185185253E-3</v>
      </c>
      <c r="AG9" s="35">
        <v>2.3148148148141503E-5</v>
      </c>
      <c r="AH9" s="44" t="s">
        <v>45</v>
      </c>
      <c r="AI9" s="45">
        <v>2</v>
      </c>
      <c r="AJ9" s="115">
        <v>0.50972222222222219</v>
      </c>
      <c r="AK9" s="42" t="s">
        <v>44</v>
      </c>
      <c r="AL9" s="38">
        <v>0</v>
      </c>
      <c r="AM9" s="73">
        <v>0.52013888888888882</v>
      </c>
      <c r="AN9" s="42" t="s">
        <v>44</v>
      </c>
      <c r="AO9" s="38">
        <v>0</v>
      </c>
      <c r="AP9" s="53">
        <v>0.52222222222222225</v>
      </c>
      <c r="AQ9" s="61"/>
      <c r="AR9" s="55">
        <v>0.5289814814814815</v>
      </c>
      <c r="AS9" s="35">
        <v>6.7592592592592426E-3</v>
      </c>
      <c r="AT9" s="35">
        <v>1.6479873021779667E-17</v>
      </c>
      <c r="AU9" s="44" t="s">
        <v>44</v>
      </c>
      <c r="AV9" s="45">
        <v>0</v>
      </c>
      <c r="AW9" s="49">
        <v>0.54999999999999993</v>
      </c>
      <c r="AX9" s="42" t="s">
        <v>44</v>
      </c>
      <c r="AY9" s="38">
        <v>0</v>
      </c>
      <c r="AZ9" s="49">
        <v>0.55208333333333304</v>
      </c>
      <c r="BA9" s="61"/>
      <c r="BB9" s="55">
        <v>0.55743055555555554</v>
      </c>
      <c r="BC9" s="35">
        <v>5.347222222222503E-3</v>
      </c>
      <c r="BD9" s="35">
        <v>3.4722222222250288E-4</v>
      </c>
      <c r="BE9" s="44" t="s">
        <v>223</v>
      </c>
      <c r="BF9" s="45">
        <v>30</v>
      </c>
      <c r="BG9" s="308">
        <v>0.59722222222222188</v>
      </c>
      <c r="BH9" s="42" t="s">
        <v>44</v>
      </c>
      <c r="BI9" s="38">
        <v>0</v>
      </c>
      <c r="BJ9" s="43">
        <v>0.59722222222222221</v>
      </c>
      <c r="BK9" s="47">
        <v>0.60138888888888886</v>
      </c>
      <c r="BL9" s="70">
        <v>24.5</v>
      </c>
      <c r="BM9" s="71">
        <v>24.5</v>
      </c>
      <c r="BN9" s="72"/>
      <c r="BO9" s="117" t="s">
        <v>226</v>
      </c>
      <c r="BP9" s="121"/>
      <c r="BQ9" s="124" t="s">
        <v>225</v>
      </c>
      <c r="BR9" s="125"/>
      <c r="BS9" s="49">
        <v>0.67361111111111116</v>
      </c>
      <c r="BT9" s="42" t="s">
        <v>44</v>
      </c>
      <c r="BU9" s="38">
        <v>0</v>
      </c>
      <c r="BV9" s="49">
        <v>0.67569444444444404</v>
      </c>
      <c r="BW9" s="61"/>
      <c r="BX9" s="55">
        <v>0.67811342592592594</v>
      </c>
      <c r="BY9" s="35">
        <v>2.4189814814818966E-3</v>
      </c>
      <c r="BZ9" s="35">
        <v>3.472222222180698E-5</v>
      </c>
      <c r="CA9" s="44" t="s">
        <v>45</v>
      </c>
      <c r="CB9" s="45">
        <v>3</v>
      </c>
      <c r="CC9" s="85">
        <v>0.68125000000000002</v>
      </c>
      <c r="CD9" s="86"/>
      <c r="CE9" s="87">
        <v>0</v>
      </c>
      <c r="CF9" s="88"/>
      <c r="CG9" s="85">
        <v>0.68819444444444444</v>
      </c>
      <c r="CH9" s="86"/>
      <c r="CI9" s="87">
        <v>0</v>
      </c>
      <c r="CJ9" s="88"/>
      <c r="CK9" s="43">
        <v>0.73402777777777783</v>
      </c>
      <c r="CL9" s="47">
        <v>0.73402777777777783</v>
      </c>
      <c r="CM9" s="70">
        <v>46</v>
      </c>
      <c r="CN9" s="71">
        <v>46</v>
      </c>
      <c r="CO9" s="72"/>
      <c r="CP9" s="91">
        <v>0.73819444444444438</v>
      </c>
      <c r="CQ9" s="95">
        <v>5.5555555555555601E-2</v>
      </c>
      <c r="CR9" s="42" t="s">
        <v>44</v>
      </c>
      <c r="CS9" s="38">
        <v>0</v>
      </c>
      <c r="CT9" s="74"/>
      <c r="CU9" s="39">
        <v>445.5</v>
      </c>
      <c r="CV9" s="46">
        <v>0</v>
      </c>
      <c r="CW9" s="40"/>
      <c r="CX9" s="63">
        <v>445.5</v>
      </c>
      <c r="CY9" s="132"/>
      <c r="CZ9" s="101" t="s">
        <v>189</v>
      </c>
      <c r="DA9" s="129" t="s">
        <v>176</v>
      </c>
      <c r="DB9" s="129">
        <v>125</v>
      </c>
      <c r="DC9" s="104" t="s">
        <v>182</v>
      </c>
      <c r="DD9" s="77"/>
      <c r="DE9" s="56"/>
      <c r="DF9" s="36"/>
      <c r="DI9" s="41">
        <v>1.1200000000000001</v>
      </c>
      <c r="DJ9" s="17" t="s">
        <v>196</v>
      </c>
      <c r="DK9" s="153">
        <v>423.76</v>
      </c>
      <c r="DL9" s="41">
        <v>423.76</v>
      </c>
      <c r="DM9" s="41">
        <v>9999</v>
      </c>
      <c r="DP9" s="41">
        <v>21</v>
      </c>
      <c r="DQ9" s="227">
        <v>0</v>
      </c>
      <c r="DR9" s="227">
        <v>0</v>
      </c>
      <c r="DS9" s="228">
        <v>340</v>
      </c>
      <c r="DT9" s="227">
        <v>0</v>
      </c>
      <c r="DU9" s="227">
        <v>0</v>
      </c>
      <c r="DV9" s="227">
        <v>2</v>
      </c>
      <c r="DW9" s="227">
        <v>0</v>
      </c>
      <c r="DX9" s="227">
        <v>0</v>
      </c>
      <c r="DY9" s="227">
        <v>0</v>
      </c>
      <c r="DZ9" s="227">
        <v>0</v>
      </c>
      <c r="EA9" s="227">
        <v>30</v>
      </c>
      <c r="EB9" s="227">
        <v>0</v>
      </c>
      <c r="EC9" s="228">
        <v>24.5</v>
      </c>
      <c r="ED9" s="227">
        <v>0</v>
      </c>
      <c r="EE9" s="227">
        <v>0</v>
      </c>
      <c r="EF9" s="227">
        <v>3</v>
      </c>
      <c r="EG9" s="227">
        <v>0</v>
      </c>
      <c r="EH9" s="228">
        <v>46</v>
      </c>
      <c r="EI9" s="227">
        <v>0</v>
      </c>
      <c r="EK9" s="41">
        <v>21</v>
      </c>
      <c r="EL9" s="227">
        <v>0</v>
      </c>
      <c r="EM9" s="227">
        <v>0</v>
      </c>
      <c r="EN9" s="227">
        <v>340</v>
      </c>
      <c r="EO9" s="227">
        <v>340</v>
      </c>
      <c r="EP9" s="227">
        <v>340</v>
      </c>
      <c r="EQ9" s="227">
        <v>342</v>
      </c>
      <c r="ER9" s="227">
        <v>342</v>
      </c>
      <c r="ES9" s="227">
        <v>342</v>
      </c>
      <c r="ET9" s="227">
        <v>342</v>
      </c>
      <c r="EU9" s="227">
        <v>342</v>
      </c>
      <c r="EV9" s="227">
        <v>372</v>
      </c>
      <c r="EW9" s="227">
        <v>372</v>
      </c>
      <c r="EX9" s="227">
        <v>396.5</v>
      </c>
      <c r="EY9" s="227">
        <v>396.5</v>
      </c>
      <c r="EZ9" s="227">
        <v>396.5</v>
      </c>
      <c r="FA9" s="227">
        <v>399.5</v>
      </c>
      <c r="FB9" s="227">
        <v>399.5</v>
      </c>
      <c r="FC9" s="227">
        <v>445.5</v>
      </c>
      <c r="FD9" s="227">
        <v>445.5</v>
      </c>
    </row>
    <row r="10" spans="1:160" ht="13.5" thickBot="1" x14ac:dyDescent="0.25">
      <c r="A10" s="132"/>
      <c r="B10" s="34">
        <v>47</v>
      </c>
      <c r="C10" s="10">
        <v>47</v>
      </c>
      <c r="D10" s="37" t="s">
        <v>49</v>
      </c>
      <c r="E10" s="37" t="s">
        <v>57</v>
      </c>
      <c r="F10" s="37"/>
      <c r="G10" s="43">
        <v>0.32430555555555501</v>
      </c>
      <c r="H10" s="47">
        <v>0.32430555555555557</v>
      </c>
      <c r="I10" s="58" t="s">
        <v>44</v>
      </c>
      <c r="J10" s="52">
        <v>0</v>
      </c>
      <c r="K10" s="43">
        <v>0.407638888888886</v>
      </c>
      <c r="L10" s="47">
        <v>0.40763888888887001</v>
      </c>
      <c r="M10" s="42" t="s">
        <v>44</v>
      </c>
      <c r="N10" s="38">
        <v>0</v>
      </c>
      <c r="O10" s="73">
        <v>0.44930555555555557</v>
      </c>
      <c r="P10" s="42" t="s">
        <v>44</v>
      </c>
      <c r="Q10" s="38">
        <v>0</v>
      </c>
      <c r="R10" s="43">
        <v>0.45833333333333331</v>
      </c>
      <c r="S10" s="47">
        <v>0.45833333333333331</v>
      </c>
      <c r="T10" s="70">
        <v>46.7</v>
      </c>
      <c r="U10" s="71">
        <v>46.7</v>
      </c>
      <c r="V10" s="72"/>
      <c r="W10" s="115">
        <v>0.47013888888888888</v>
      </c>
      <c r="X10" s="42" t="s">
        <v>44</v>
      </c>
      <c r="Y10" s="38">
        <v>0</v>
      </c>
      <c r="Z10" s="49">
        <v>0.50486111111111109</v>
      </c>
      <c r="AA10" s="42" t="s">
        <v>44</v>
      </c>
      <c r="AB10" s="38">
        <v>0</v>
      </c>
      <c r="AC10" s="53">
        <v>0.5083333333333333</v>
      </c>
      <c r="AD10" s="61"/>
      <c r="AE10" s="55">
        <v>0.51221064814814821</v>
      </c>
      <c r="AF10" s="35">
        <v>3.8773148148149028E-3</v>
      </c>
      <c r="AG10" s="35">
        <v>2.3148148148236045E-5</v>
      </c>
      <c r="AH10" s="44" t="s">
        <v>223</v>
      </c>
      <c r="AI10" s="45">
        <v>2</v>
      </c>
      <c r="AJ10" s="115">
        <v>0.52916666666666667</v>
      </c>
      <c r="AK10" s="42" t="s">
        <v>44</v>
      </c>
      <c r="AL10" s="38">
        <v>0</v>
      </c>
      <c r="AM10" s="73">
        <v>0.5395833333333333</v>
      </c>
      <c r="AN10" s="42" t="s">
        <v>44</v>
      </c>
      <c r="AO10" s="38">
        <v>0</v>
      </c>
      <c r="AP10" s="53">
        <v>0.54236111111111118</v>
      </c>
      <c r="AQ10" s="61"/>
      <c r="AR10" s="55">
        <v>0.5491435185185185</v>
      </c>
      <c r="AS10" s="35">
        <v>6.7824074074073204E-3</v>
      </c>
      <c r="AT10" s="35">
        <v>2.3148148148061272E-5</v>
      </c>
      <c r="AU10" s="44" t="s">
        <v>223</v>
      </c>
      <c r="AV10" s="45">
        <v>2</v>
      </c>
      <c r="AW10" s="49">
        <v>0.57013888888888886</v>
      </c>
      <c r="AX10" s="42" t="s">
        <v>44</v>
      </c>
      <c r="AY10" s="38">
        <v>0</v>
      </c>
      <c r="AZ10" s="49">
        <v>0.57291666666666696</v>
      </c>
      <c r="BA10" s="61"/>
      <c r="BB10" s="55">
        <v>0.57840277777777771</v>
      </c>
      <c r="BC10" s="35">
        <v>5.4861111111107475E-3</v>
      </c>
      <c r="BD10" s="35">
        <v>4.8611111111074735E-4</v>
      </c>
      <c r="BE10" s="44" t="s">
        <v>223</v>
      </c>
      <c r="BF10" s="45">
        <v>42</v>
      </c>
      <c r="BG10" s="308">
        <v>0.6180555555555558</v>
      </c>
      <c r="BH10" s="42" t="s">
        <v>44</v>
      </c>
      <c r="BI10" s="38">
        <v>0</v>
      </c>
      <c r="BJ10" s="43">
        <v>0.61805555555555558</v>
      </c>
      <c r="BK10" s="47">
        <v>0.62847222222222221</v>
      </c>
      <c r="BL10" s="70">
        <v>28.3</v>
      </c>
      <c r="BM10" s="71">
        <v>28.3</v>
      </c>
      <c r="BN10" s="72"/>
      <c r="BO10" s="117" t="s">
        <v>226</v>
      </c>
      <c r="BP10" s="121"/>
      <c r="BQ10" s="124" t="s">
        <v>225</v>
      </c>
      <c r="BR10" s="125"/>
      <c r="BS10" s="49">
        <v>0.69444444444444453</v>
      </c>
      <c r="BT10" s="42" t="s">
        <v>44</v>
      </c>
      <c r="BU10" s="38">
        <v>0</v>
      </c>
      <c r="BV10" s="49">
        <v>0.69652777777777797</v>
      </c>
      <c r="BW10" s="61"/>
      <c r="BX10" s="55">
        <v>0.69969907407407417</v>
      </c>
      <c r="BY10" s="35">
        <v>3.1712962962961999E-3</v>
      </c>
      <c r="BZ10" s="35">
        <v>7.1759259259249631E-4</v>
      </c>
      <c r="CA10" s="44" t="s">
        <v>223</v>
      </c>
      <c r="CB10" s="45">
        <v>62</v>
      </c>
      <c r="CC10" s="85">
        <v>0.7006944444444444</v>
      </c>
      <c r="CD10" s="86"/>
      <c r="CE10" s="87">
        <v>0</v>
      </c>
      <c r="CF10" s="88"/>
      <c r="CG10" s="85">
        <v>0.70972222222222225</v>
      </c>
      <c r="CH10" s="86"/>
      <c r="CI10" s="87">
        <v>0</v>
      </c>
      <c r="CJ10" s="88"/>
      <c r="CK10" s="43">
        <v>0.75347222222222221</v>
      </c>
      <c r="CL10" s="47">
        <v>0.75347222222222221</v>
      </c>
      <c r="CM10" s="70">
        <v>52.3</v>
      </c>
      <c r="CN10" s="71">
        <v>52.3</v>
      </c>
      <c r="CO10" s="72">
        <v>30</v>
      </c>
      <c r="CP10" s="91">
        <v>0.75902777777777775</v>
      </c>
      <c r="CQ10" s="95">
        <v>5.5555555555555601E-2</v>
      </c>
      <c r="CR10" s="42" t="s">
        <v>44</v>
      </c>
      <c r="CS10" s="38">
        <v>0</v>
      </c>
      <c r="CT10" s="65"/>
      <c r="CU10" s="39">
        <v>265.3</v>
      </c>
      <c r="CV10" s="46">
        <v>0</v>
      </c>
      <c r="CW10" s="40"/>
      <c r="CX10" s="63">
        <v>265.3</v>
      </c>
      <c r="CY10" s="128"/>
      <c r="CZ10" s="101" t="s">
        <v>190</v>
      </c>
      <c r="DA10" s="129" t="s">
        <v>177</v>
      </c>
      <c r="DB10" s="129">
        <v>77</v>
      </c>
      <c r="DC10" s="104"/>
      <c r="DD10" s="77"/>
      <c r="DE10" s="56"/>
      <c r="DF10" s="36"/>
      <c r="DI10" s="41">
        <v>1.06</v>
      </c>
      <c r="DJ10" s="17" t="s">
        <v>196</v>
      </c>
      <c r="DK10" s="153">
        <v>164.93800000000002</v>
      </c>
      <c r="DL10" s="41">
        <v>164.93800000000002</v>
      </c>
      <c r="DM10" s="41">
        <v>9999</v>
      </c>
      <c r="DP10" s="41">
        <v>47</v>
      </c>
      <c r="DQ10" s="227">
        <v>0</v>
      </c>
      <c r="DR10" s="227">
        <v>0</v>
      </c>
      <c r="DS10" s="228">
        <v>46.7</v>
      </c>
      <c r="DT10" s="227">
        <v>0</v>
      </c>
      <c r="DU10" s="227">
        <v>0</v>
      </c>
      <c r="DV10" s="227">
        <v>2</v>
      </c>
      <c r="DW10" s="227">
        <v>0</v>
      </c>
      <c r="DX10" s="227">
        <v>0</v>
      </c>
      <c r="DY10" s="227">
        <v>2</v>
      </c>
      <c r="DZ10" s="227">
        <v>0</v>
      </c>
      <c r="EA10" s="227">
        <v>42</v>
      </c>
      <c r="EB10" s="227">
        <v>0</v>
      </c>
      <c r="EC10" s="228">
        <v>28.3</v>
      </c>
      <c r="ED10" s="227">
        <v>0</v>
      </c>
      <c r="EE10" s="227">
        <v>0</v>
      </c>
      <c r="EF10" s="227">
        <v>62</v>
      </c>
      <c r="EG10" s="227">
        <v>0</v>
      </c>
      <c r="EH10" s="228">
        <v>82.3</v>
      </c>
      <c r="EI10" s="227">
        <v>0</v>
      </c>
      <c r="EK10" s="41">
        <v>47</v>
      </c>
      <c r="EL10" s="227">
        <v>0</v>
      </c>
      <c r="EM10" s="227">
        <v>0</v>
      </c>
      <c r="EN10" s="227">
        <v>46.7</v>
      </c>
      <c r="EO10" s="227">
        <v>46.7</v>
      </c>
      <c r="EP10" s="227">
        <v>46.7</v>
      </c>
      <c r="EQ10" s="227">
        <v>48.7</v>
      </c>
      <c r="ER10" s="227">
        <v>48.7</v>
      </c>
      <c r="ES10" s="227">
        <v>48.7</v>
      </c>
      <c r="ET10" s="227">
        <v>50.7</v>
      </c>
      <c r="EU10" s="227">
        <v>50.7</v>
      </c>
      <c r="EV10" s="227">
        <v>92.7</v>
      </c>
      <c r="EW10" s="227">
        <v>92.7</v>
      </c>
      <c r="EX10" s="227">
        <v>121</v>
      </c>
      <c r="EY10" s="227">
        <v>121</v>
      </c>
      <c r="EZ10" s="227">
        <v>121</v>
      </c>
      <c r="FA10" s="227">
        <v>183</v>
      </c>
      <c r="FB10" s="227">
        <v>183</v>
      </c>
      <c r="FC10" s="227">
        <v>265.3</v>
      </c>
      <c r="FD10" s="227">
        <v>265.3</v>
      </c>
    </row>
    <row r="11" spans="1:160" ht="13.5" thickBot="1" x14ac:dyDescent="0.25">
      <c r="A11" s="132"/>
      <c r="B11" s="34">
        <v>46</v>
      </c>
      <c r="C11" s="10">
        <v>46</v>
      </c>
      <c r="D11" s="37" t="s">
        <v>38</v>
      </c>
      <c r="E11" s="37" t="s">
        <v>58</v>
      </c>
      <c r="F11" s="37"/>
      <c r="G11" s="43">
        <v>0.32361111111111102</v>
      </c>
      <c r="H11" s="47">
        <v>0.32361111111111113</v>
      </c>
      <c r="I11" s="58" t="s">
        <v>44</v>
      </c>
      <c r="J11" s="52">
        <v>0</v>
      </c>
      <c r="K11" s="43">
        <v>0.406944444444442</v>
      </c>
      <c r="L11" s="47">
        <v>0.40694444444442601</v>
      </c>
      <c r="M11" s="42" t="s">
        <v>44</v>
      </c>
      <c r="N11" s="38">
        <v>0</v>
      </c>
      <c r="O11" s="73">
        <v>0.44861111111111113</v>
      </c>
      <c r="P11" s="42" t="s">
        <v>44</v>
      </c>
      <c r="Q11" s="38">
        <v>0</v>
      </c>
      <c r="R11" s="43">
        <v>0.45763888888888887</v>
      </c>
      <c r="S11" s="47">
        <v>0.45763888888888887</v>
      </c>
      <c r="T11" s="70">
        <v>110</v>
      </c>
      <c r="U11" s="71">
        <v>110</v>
      </c>
      <c r="V11" s="72"/>
      <c r="W11" s="115">
        <v>0.46944444444444444</v>
      </c>
      <c r="X11" s="42" t="s">
        <v>44</v>
      </c>
      <c r="Y11" s="38">
        <v>0</v>
      </c>
      <c r="Z11" s="49">
        <v>0.50416666666666665</v>
      </c>
      <c r="AA11" s="42" t="s">
        <v>44</v>
      </c>
      <c r="AB11" s="38">
        <v>0</v>
      </c>
      <c r="AC11" s="53">
        <v>0.50763888888888886</v>
      </c>
      <c r="AD11" s="61"/>
      <c r="AE11" s="55">
        <v>0.5115277777777778</v>
      </c>
      <c r="AF11" s="35">
        <v>3.8888888888889417E-3</v>
      </c>
      <c r="AG11" s="35">
        <v>3.4722222222274921E-5</v>
      </c>
      <c r="AH11" s="44" t="s">
        <v>223</v>
      </c>
      <c r="AI11" s="45">
        <v>3</v>
      </c>
      <c r="AJ11" s="115">
        <v>0.52847222222222223</v>
      </c>
      <c r="AK11" s="42" t="s">
        <v>44</v>
      </c>
      <c r="AL11" s="38">
        <v>0</v>
      </c>
      <c r="AM11" s="73">
        <v>0.53888888888888886</v>
      </c>
      <c r="AN11" s="42" t="s">
        <v>44</v>
      </c>
      <c r="AO11" s="38">
        <v>0</v>
      </c>
      <c r="AP11" s="53">
        <v>0.54166666666666663</v>
      </c>
      <c r="AQ11" s="61"/>
      <c r="AR11" s="55">
        <v>0.54853009259259256</v>
      </c>
      <c r="AS11" s="35">
        <v>6.8634259259259256E-3</v>
      </c>
      <c r="AT11" s="35">
        <v>1.0416666666666647E-4</v>
      </c>
      <c r="AU11" s="44" t="s">
        <v>223</v>
      </c>
      <c r="AV11" s="45">
        <v>9</v>
      </c>
      <c r="AW11" s="49">
        <v>0.56944444444444442</v>
      </c>
      <c r="AX11" s="42" t="s">
        <v>44</v>
      </c>
      <c r="AY11" s="38">
        <v>0</v>
      </c>
      <c r="AZ11" s="49">
        <v>0.57152777777777797</v>
      </c>
      <c r="BA11" s="61"/>
      <c r="BB11" s="55">
        <v>0.57660879629629636</v>
      </c>
      <c r="BC11" s="35">
        <v>5.0810185185183876E-3</v>
      </c>
      <c r="BD11" s="35">
        <v>8.101851851838749E-5</v>
      </c>
      <c r="BE11" s="44" t="s">
        <v>223</v>
      </c>
      <c r="BF11" s="45">
        <v>7</v>
      </c>
      <c r="BG11" s="308">
        <v>0.61666666666666681</v>
      </c>
      <c r="BH11" s="42" t="s">
        <v>44</v>
      </c>
      <c r="BI11" s="38">
        <v>0</v>
      </c>
      <c r="BJ11" s="43">
        <v>0.6166666666666667</v>
      </c>
      <c r="BK11" s="47">
        <v>0.62777777777777777</v>
      </c>
      <c r="BL11" s="70">
        <v>29.5</v>
      </c>
      <c r="BM11" s="71">
        <v>29.5</v>
      </c>
      <c r="BN11" s="72"/>
      <c r="BO11" s="117" t="s">
        <v>226</v>
      </c>
      <c r="BP11" s="121"/>
      <c r="BQ11" s="124" t="s">
        <v>225</v>
      </c>
      <c r="BR11" s="125"/>
      <c r="BS11" s="49">
        <v>0.70416666666666661</v>
      </c>
      <c r="BT11" s="42" t="s">
        <v>44</v>
      </c>
      <c r="BU11" s="38">
        <v>0</v>
      </c>
      <c r="BV11" s="49">
        <v>0.70694444444444404</v>
      </c>
      <c r="BW11" s="61"/>
      <c r="BX11" s="55">
        <v>0.71023148148148152</v>
      </c>
      <c r="BY11" s="35">
        <v>3.2870370370374768E-3</v>
      </c>
      <c r="BZ11" s="35">
        <v>8.3333333333377325E-4</v>
      </c>
      <c r="CA11" s="44" t="s">
        <v>223</v>
      </c>
      <c r="CB11" s="45">
        <v>72</v>
      </c>
      <c r="CC11" s="85">
        <v>0.71319444444444446</v>
      </c>
      <c r="CD11" s="86"/>
      <c r="CE11" s="87">
        <v>0</v>
      </c>
      <c r="CF11" s="88"/>
      <c r="CG11" s="85">
        <v>0.72152777777777777</v>
      </c>
      <c r="CH11" s="86"/>
      <c r="CI11" s="87">
        <v>0</v>
      </c>
      <c r="CJ11" s="88"/>
      <c r="CK11" s="43">
        <v>0.76944444444444438</v>
      </c>
      <c r="CL11" s="47">
        <v>0.76944444444444438</v>
      </c>
      <c r="CM11" s="70">
        <v>58.1</v>
      </c>
      <c r="CN11" s="71">
        <v>58.1</v>
      </c>
      <c r="CO11" s="72"/>
      <c r="CP11" s="91">
        <v>0.77083333333333337</v>
      </c>
      <c r="CQ11" s="95">
        <v>5.5555555555555601E-2</v>
      </c>
      <c r="CR11" s="42" t="s">
        <v>223</v>
      </c>
      <c r="CS11" s="38">
        <v>120</v>
      </c>
      <c r="CT11" s="65"/>
      <c r="CU11" s="39">
        <v>288.60000000000002</v>
      </c>
      <c r="CV11" s="46">
        <v>120</v>
      </c>
      <c r="CW11" s="40"/>
      <c r="CX11" s="63">
        <v>408.6</v>
      </c>
      <c r="CY11" s="128"/>
      <c r="CZ11" s="101" t="s">
        <v>191</v>
      </c>
      <c r="DA11" s="129" t="s">
        <v>178</v>
      </c>
      <c r="DB11" s="129">
        <v>64</v>
      </c>
      <c r="DC11" s="104" t="s">
        <v>181</v>
      </c>
      <c r="DD11" s="77"/>
      <c r="DE11" s="56"/>
      <c r="DF11" s="36"/>
      <c r="DI11" s="41">
        <v>1</v>
      </c>
      <c r="DJ11" s="17" t="s">
        <v>196</v>
      </c>
      <c r="DK11" s="153">
        <v>197.6</v>
      </c>
      <c r="DL11" s="41">
        <v>197.6</v>
      </c>
      <c r="DM11" s="41">
        <v>9999</v>
      </c>
      <c r="DP11" s="41">
        <v>46</v>
      </c>
      <c r="DQ11" s="227">
        <v>0</v>
      </c>
      <c r="DR11" s="227">
        <v>0</v>
      </c>
      <c r="DS11" s="228">
        <v>110</v>
      </c>
      <c r="DT11" s="227">
        <v>0</v>
      </c>
      <c r="DU11" s="227">
        <v>0</v>
      </c>
      <c r="DV11" s="227">
        <v>3</v>
      </c>
      <c r="DW11" s="227">
        <v>0</v>
      </c>
      <c r="DX11" s="227">
        <v>0</v>
      </c>
      <c r="DY11" s="227">
        <v>9</v>
      </c>
      <c r="DZ11" s="227">
        <v>0</v>
      </c>
      <c r="EA11" s="227">
        <v>7</v>
      </c>
      <c r="EB11" s="227">
        <v>0</v>
      </c>
      <c r="EC11" s="228">
        <v>29.5</v>
      </c>
      <c r="ED11" s="227">
        <v>0</v>
      </c>
      <c r="EE11" s="227">
        <v>0</v>
      </c>
      <c r="EF11" s="227">
        <v>72</v>
      </c>
      <c r="EG11" s="227">
        <v>0</v>
      </c>
      <c r="EH11" s="228">
        <v>58.1</v>
      </c>
      <c r="EI11" s="227">
        <v>120</v>
      </c>
      <c r="EK11" s="41">
        <v>46</v>
      </c>
      <c r="EL11" s="227">
        <v>0</v>
      </c>
      <c r="EM11" s="227">
        <v>0</v>
      </c>
      <c r="EN11" s="227">
        <v>110</v>
      </c>
      <c r="EO11" s="227">
        <v>110</v>
      </c>
      <c r="EP11" s="227">
        <v>110</v>
      </c>
      <c r="EQ11" s="227">
        <v>113</v>
      </c>
      <c r="ER11" s="227">
        <v>113</v>
      </c>
      <c r="ES11" s="227">
        <v>113</v>
      </c>
      <c r="ET11" s="227">
        <v>122</v>
      </c>
      <c r="EU11" s="227">
        <v>122</v>
      </c>
      <c r="EV11" s="227">
        <v>129</v>
      </c>
      <c r="EW11" s="227">
        <v>129</v>
      </c>
      <c r="EX11" s="227">
        <v>158.5</v>
      </c>
      <c r="EY11" s="227">
        <v>158.5</v>
      </c>
      <c r="EZ11" s="227">
        <v>158.5</v>
      </c>
      <c r="FA11" s="227">
        <v>230.5</v>
      </c>
      <c r="FB11" s="227">
        <v>230.5</v>
      </c>
      <c r="FC11" s="227">
        <v>288.60000000000002</v>
      </c>
      <c r="FD11" s="227">
        <v>408.6</v>
      </c>
    </row>
    <row r="12" spans="1:160" s="41" customFormat="1" ht="13.5" collapsed="1" thickBot="1" x14ac:dyDescent="0.25">
      <c r="A12" s="131"/>
      <c r="B12" s="34">
        <v>2</v>
      </c>
      <c r="C12" s="10">
        <v>2</v>
      </c>
      <c r="D12" s="37" t="s">
        <v>90</v>
      </c>
      <c r="E12" s="37" t="s">
        <v>91</v>
      </c>
      <c r="F12" s="37"/>
      <c r="G12" s="43">
        <v>0.29305555555555557</v>
      </c>
      <c r="H12" s="47">
        <v>0.29305555555555557</v>
      </c>
      <c r="I12" s="58" t="s">
        <v>44</v>
      </c>
      <c r="J12" s="52">
        <v>0</v>
      </c>
      <c r="K12" s="43">
        <v>0.37638888888888888</v>
      </c>
      <c r="L12" s="47">
        <v>0.37638888888888888</v>
      </c>
      <c r="M12" s="42" t="s">
        <v>44</v>
      </c>
      <c r="N12" s="38">
        <v>0</v>
      </c>
      <c r="O12" s="73">
        <v>0.41805555555555557</v>
      </c>
      <c r="P12" s="42" t="s">
        <v>44</v>
      </c>
      <c r="Q12" s="38">
        <v>0</v>
      </c>
      <c r="R12" s="43">
        <v>0.41944444444444445</v>
      </c>
      <c r="S12" s="47">
        <v>0.41944444444444445</v>
      </c>
      <c r="T12" s="70">
        <v>34.4</v>
      </c>
      <c r="U12" s="71">
        <v>34.4</v>
      </c>
      <c r="V12" s="72"/>
      <c r="W12" s="115">
        <v>0.43888888888888888</v>
      </c>
      <c r="X12" s="42" t="s">
        <v>44</v>
      </c>
      <c r="Y12" s="38">
        <v>0</v>
      </c>
      <c r="Z12" s="49">
        <v>0.47361111111111115</v>
      </c>
      <c r="AA12" s="42" t="s">
        <v>44</v>
      </c>
      <c r="AB12" s="38">
        <v>0</v>
      </c>
      <c r="AC12" s="53">
        <v>0.47569444444444442</v>
      </c>
      <c r="AD12" s="61"/>
      <c r="AE12" s="55">
        <v>0.47950231481481481</v>
      </c>
      <c r="AF12" s="35">
        <v>3.807870370370392E-3</v>
      </c>
      <c r="AG12" s="35">
        <v>4.6296296296274766E-5</v>
      </c>
      <c r="AH12" s="44" t="s">
        <v>45</v>
      </c>
      <c r="AI12" s="45">
        <v>4</v>
      </c>
      <c r="AJ12" s="115">
        <v>0.49652777777777773</v>
      </c>
      <c r="AK12" s="42" t="s">
        <v>44</v>
      </c>
      <c r="AL12" s="38">
        <v>0</v>
      </c>
      <c r="AM12" s="73">
        <v>0.50694444444444442</v>
      </c>
      <c r="AN12" s="42" t="s">
        <v>44</v>
      </c>
      <c r="AO12" s="38">
        <v>0</v>
      </c>
      <c r="AP12" s="53">
        <v>0.50902777777777775</v>
      </c>
      <c r="AQ12" s="61"/>
      <c r="AR12" s="55">
        <v>0.51576388888888891</v>
      </c>
      <c r="AS12" s="35">
        <v>6.7361111111111649E-3</v>
      </c>
      <c r="AT12" s="35">
        <v>2.3148148148094232E-5</v>
      </c>
      <c r="AU12" s="44" t="s">
        <v>45</v>
      </c>
      <c r="AV12" s="45">
        <v>2</v>
      </c>
      <c r="AW12" s="49">
        <v>0.53680555555555554</v>
      </c>
      <c r="AX12" s="42" t="s">
        <v>44</v>
      </c>
      <c r="AY12" s="38">
        <v>0</v>
      </c>
      <c r="AZ12" s="49">
        <v>0.53888888888888886</v>
      </c>
      <c r="BA12" s="61"/>
      <c r="BB12" s="55">
        <v>0.54357638888888882</v>
      </c>
      <c r="BC12" s="35">
        <v>4.6874999999999556E-3</v>
      </c>
      <c r="BD12" s="35">
        <v>3.1250000000004451E-4</v>
      </c>
      <c r="BE12" s="44" t="s">
        <v>45</v>
      </c>
      <c r="BF12" s="45">
        <v>27</v>
      </c>
      <c r="BG12" s="308">
        <v>0.5840277777777777</v>
      </c>
      <c r="BH12" s="42" t="s">
        <v>44</v>
      </c>
      <c r="BI12" s="38">
        <v>0</v>
      </c>
      <c r="BJ12" s="43">
        <v>0.58402777777777781</v>
      </c>
      <c r="BK12" s="47">
        <v>0.58472222222222225</v>
      </c>
      <c r="BL12" s="70">
        <v>25.6</v>
      </c>
      <c r="BM12" s="71">
        <v>25.6</v>
      </c>
      <c r="BN12" s="72"/>
      <c r="BO12" s="117" t="s">
        <v>226</v>
      </c>
      <c r="BP12" s="121"/>
      <c r="BQ12" s="124" t="s">
        <v>225</v>
      </c>
      <c r="BR12" s="125"/>
      <c r="BS12" s="49">
        <v>0.66041666666666665</v>
      </c>
      <c r="BT12" s="42" t="s">
        <v>44</v>
      </c>
      <c r="BU12" s="38">
        <v>0</v>
      </c>
      <c r="BV12" s="49">
        <v>0.66249999999999998</v>
      </c>
      <c r="BW12" s="61"/>
      <c r="BX12" s="55">
        <v>0.66495370370370377</v>
      </c>
      <c r="BY12" s="35">
        <v>2.4537037037037912E-3</v>
      </c>
      <c r="BZ12" s="35">
        <v>8.7603535536828758E-17</v>
      </c>
      <c r="CA12" s="44" t="s">
        <v>44</v>
      </c>
      <c r="CB12" s="45">
        <v>0</v>
      </c>
      <c r="CC12" s="85">
        <v>0.66597222222222219</v>
      </c>
      <c r="CD12" s="86"/>
      <c r="CE12" s="87">
        <v>60</v>
      </c>
      <c r="CF12" s="88"/>
      <c r="CG12" s="85">
        <v>0.67499999999999993</v>
      </c>
      <c r="CH12" s="86"/>
      <c r="CI12" s="87">
        <v>0</v>
      </c>
      <c r="CJ12" s="88"/>
      <c r="CK12" s="43">
        <v>0.70972222222222225</v>
      </c>
      <c r="CL12" s="47">
        <v>0.70972222222222225</v>
      </c>
      <c r="CM12" s="70">
        <v>46.2</v>
      </c>
      <c r="CN12" s="71">
        <v>46.2</v>
      </c>
      <c r="CO12" s="72">
        <v>220</v>
      </c>
      <c r="CP12" s="91">
        <v>0.71111111111111114</v>
      </c>
      <c r="CQ12" s="95">
        <v>5.5555555555555552E-2</v>
      </c>
      <c r="CR12" s="42" t="s">
        <v>44</v>
      </c>
      <c r="CS12" s="38">
        <v>0</v>
      </c>
      <c r="CT12" s="64"/>
      <c r="CU12" s="39">
        <v>359.2</v>
      </c>
      <c r="CV12" s="46">
        <v>60</v>
      </c>
      <c r="CW12" s="40"/>
      <c r="CX12" s="63">
        <v>419.2</v>
      </c>
      <c r="CY12" s="43"/>
      <c r="CZ12" s="101" t="s">
        <v>190</v>
      </c>
      <c r="DA12" s="129" t="s">
        <v>176</v>
      </c>
      <c r="DB12" s="129">
        <v>150</v>
      </c>
      <c r="DC12" s="104" t="s">
        <v>181</v>
      </c>
      <c r="DD12" s="77"/>
      <c r="DE12" s="56"/>
      <c r="DF12" s="36"/>
      <c r="DI12" s="41">
        <v>1.1499999999999999</v>
      </c>
      <c r="DJ12" s="41" t="s">
        <v>196</v>
      </c>
      <c r="DK12" s="153">
        <v>342.13</v>
      </c>
      <c r="DL12" s="41">
        <v>342.13</v>
      </c>
      <c r="DM12" s="41">
        <v>9999</v>
      </c>
      <c r="DP12" s="41">
        <v>2</v>
      </c>
      <c r="DQ12" s="227">
        <v>0</v>
      </c>
      <c r="DR12" s="227">
        <v>0</v>
      </c>
      <c r="DS12" s="228">
        <v>34.4</v>
      </c>
      <c r="DT12" s="227">
        <v>0</v>
      </c>
      <c r="DU12" s="227">
        <v>0</v>
      </c>
      <c r="DV12" s="227">
        <v>4</v>
      </c>
      <c r="DW12" s="227">
        <v>0</v>
      </c>
      <c r="DX12" s="227">
        <v>0</v>
      </c>
      <c r="DY12" s="227">
        <v>2</v>
      </c>
      <c r="DZ12" s="227">
        <v>0</v>
      </c>
      <c r="EA12" s="227">
        <v>27</v>
      </c>
      <c r="EB12" s="227">
        <v>0</v>
      </c>
      <c r="EC12" s="228">
        <v>25.6</v>
      </c>
      <c r="ED12" s="227">
        <v>0</v>
      </c>
      <c r="EE12" s="227">
        <v>0</v>
      </c>
      <c r="EF12" s="227">
        <v>0</v>
      </c>
      <c r="EG12" s="227">
        <v>60</v>
      </c>
      <c r="EH12" s="228">
        <v>266.2</v>
      </c>
      <c r="EI12" s="227">
        <v>0</v>
      </c>
      <c r="EK12" s="41">
        <v>2</v>
      </c>
      <c r="EL12" s="227">
        <v>0</v>
      </c>
      <c r="EM12" s="227">
        <v>0</v>
      </c>
      <c r="EN12" s="227">
        <v>34.4</v>
      </c>
      <c r="EO12" s="227">
        <v>34.4</v>
      </c>
      <c r="EP12" s="227">
        <v>34.4</v>
      </c>
      <c r="EQ12" s="227">
        <v>38.4</v>
      </c>
      <c r="ER12" s="227">
        <v>38.4</v>
      </c>
      <c r="ES12" s="227">
        <v>38.4</v>
      </c>
      <c r="ET12" s="227">
        <v>40.4</v>
      </c>
      <c r="EU12" s="227">
        <v>40.4</v>
      </c>
      <c r="EV12" s="227">
        <v>67.400000000000006</v>
      </c>
      <c r="EW12" s="227">
        <v>67.400000000000006</v>
      </c>
      <c r="EX12" s="227">
        <v>93</v>
      </c>
      <c r="EY12" s="227">
        <v>93</v>
      </c>
      <c r="EZ12" s="227">
        <v>93</v>
      </c>
      <c r="FA12" s="227">
        <v>93</v>
      </c>
      <c r="FB12" s="227">
        <v>153</v>
      </c>
      <c r="FC12" s="227">
        <v>419.2</v>
      </c>
      <c r="FD12" s="227">
        <v>419.2</v>
      </c>
    </row>
    <row r="13" spans="1:160" s="41" customFormat="1" ht="13.5" collapsed="1" thickBot="1" x14ac:dyDescent="0.25">
      <c r="A13" s="131"/>
      <c r="B13" s="34">
        <v>10</v>
      </c>
      <c r="C13" s="10">
        <v>10</v>
      </c>
      <c r="D13" s="37" t="s">
        <v>70</v>
      </c>
      <c r="E13" s="37" t="s">
        <v>55</v>
      </c>
      <c r="F13" s="37"/>
      <c r="G13" s="43">
        <v>0.29861111111111099</v>
      </c>
      <c r="H13" s="47">
        <v>0.2986111111111111</v>
      </c>
      <c r="I13" s="58" t="s">
        <v>44</v>
      </c>
      <c r="J13" s="52">
        <v>0</v>
      </c>
      <c r="K13" s="43">
        <v>0.38194444444444398</v>
      </c>
      <c r="L13" s="47">
        <v>0.38194444444444198</v>
      </c>
      <c r="M13" s="42" t="s">
        <v>44</v>
      </c>
      <c r="N13" s="38">
        <v>0</v>
      </c>
      <c r="O13" s="73">
        <v>0.4236111111111111</v>
      </c>
      <c r="P13" s="42" t="s">
        <v>44</v>
      </c>
      <c r="Q13" s="38">
        <v>0</v>
      </c>
      <c r="R13" s="43">
        <v>0.42638888888888887</v>
      </c>
      <c r="S13" s="47">
        <v>0.42638888888888887</v>
      </c>
      <c r="T13" s="70">
        <v>36.5</v>
      </c>
      <c r="U13" s="71">
        <v>36.5</v>
      </c>
      <c r="V13" s="72">
        <v>30</v>
      </c>
      <c r="W13" s="115">
        <v>0.44444444444444442</v>
      </c>
      <c r="X13" s="42" t="s">
        <v>44</v>
      </c>
      <c r="Y13" s="38">
        <v>0</v>
      </c>
      <c r="Z13" s="49">
        <v>0.47916666666666669</v>
      </c>
      <c r="AA13" s="42" t="s">
        <v>44</v>
      </c>
      <c r="AB13" s="38">
        <v>0</v>
      </c>
      <c r="AC13" s="53">
        <v>0.48125000000000001</v>
      </c>
      <c r="AD13" s="61"/>
      <c r="AE13" s="55">
        <v>0.48515046296296299</v>
      </c>
      <c r="AF13" s="35">
        <v>3.9004629629629806E-3</v>
      </c>
      <c r="AG13" s="35">
        <v>4.6296296296313797E-5</v>
      </c>
      <c r="AH13" s="44" t="s">
        <v>223</v>
      </c>
      <c r="AI13" s="310">
        <v>4</v>
      </c>
      <c r="AJ13" s="115">
        <v>0.50208333333333333</v>
      </c>
      <c r="AK13" s="42" t="s">
        <v>44</v>
      </c>
      <c r="AL13" s="38">
        <v>0</v>
      </c>
      <c r="AM13" s="73">
        <v>0.51250000000000007</v>
      </c>
      <c r="AN13" s="42" t="s">
        <v>44</v>
      </c>
      <c r="AO13" s="38">
        <v>0</v>
      </c>
      <c r="AP13" s="53">
        <v>0.51458333333333328</v>
      </c>
      <c r="AQ13" s="61"/>
      <c r="AR13" s="55">
        <v>0.52209490740740738</v>
      </c>
      <c r="AS13" s="35">
        <v>7.511574074074101E-3</v>
      </c>
      <c r="AT13" s="35">
        <v>7.5231481481484192E-4</v>
      </c>
      <c r="AU13" s="44" t="s">
        <v>223</v>
      </c>
      <c r="AV13" s="310">
        <v>65</v>
      </c>
      <c r="AW13" s="49">
        <v>0.54236111111111118</v>
      </c>
      <c r="AX13" s="42" t="s">
        <v>44</v>
      </c>
      <c r="AY13" s="38">
        <v>0</v>
      </c>
      <c r="AZ13" s="49">
        <v>0.54444444444444395</v>
      </c>
      <c r="BA13" s="61"/>
      <c r="BB13" s="314">
        <v>0.54953703703703705</v>
      </c>
      <c r="BC13" s="35">
        <v>5.0925925925930926E-3</v>
      </c>
      <c r="BD13" s="35">
        <v>9.25925925930925E-5</v>
      </c>
      <c r="BE13" s="44" t="s">
        <v>223</v>
      </c>
      <c r="BF13" s="310">
        <v>8</v>
      </c>
      <c r="BG13" s="308">
        <v>0.58958333333333279</v>
      </c>
      <c r="BH13" s="42" t="s">
        <v>44</v>
      </c>
      <c r="BI13" s="38">
        <v>0</v>
      </c>
      <c r="BJ13" s="43">
        <v>0.59027777777777779</v>
      </c>
      <c r="BK13" s="47">
        <v>0.59097222222222223</v>
      </c>
      <c r="BL13" s="70">
        <v>26.7</v>
      </c>
      <c r="BM13" s="71">
        <v>26.7</v>
      </c>
      <c r="BN13" s="72"/>
      <c r="BO13" s="117" t="s">
        <v>226</v>
      </c>
      <c r="BP13" s="121"/>
      <c r="BQ13" s="124" t="s">
        <v>225</v>
      </c>
      <c r="BR13" s="125"/>
      <c r="BS13" s="49">
        <v>0.66597222222222219</v>
      </c>
      <c r="BT13" s="42" t="s">
        <v>44</v>
      </c>
      <c r="BU13" s="38">
        <v>0</v>
      </c>
      <c r="BV13" s="49">
        <v>0.66805555555555596</v>
      </c>
      <c r="BW13" s="61"/>
      <c r="BX13" s="55">
        <v>0.67087962962962966</v>
      </c>
      <c r="BY13" s="35">
        <v>2.8240740740737014E-3</v>
      </c>
      <c r="BZ13" s="35">
        <v>3.7037037036999777E-4</v>
      </c>
      <c r="CA13" s="44" t="s">
        <v>223</v>
      </c>
      <c r="CB13" s="310">
        <v>32</v>
      </c>
      <c r="CC13" s="85">
        <v>0.67222222222222217</v>
      </c>
      <c r="CD13" s="86"/>
      <c r="CE13" s="87">
        <v>0</v>
      </c>
      <c r="CF13" s="88"/>
      <c r="CG13" s="85">
        <v>0.67986111111111114</v>
      </c>
      <c r="CH13" s="86"/>
      <c r="CI13" s="87">
        <v>0</v>
      </c>
      <c r="CJ13" s="88"/>
      <c r="CK13" s="43">
        <v>0.72638888888888886</v>
      </c>
      <c r="CL13" s="47">
        <v>0.7284722222222223</v>
      </c>
      <c r="CM13" s="70">
        <v>46.5</v>
      </c>
      <c r="CN13" s="71">
        <v>46.5</v>
      </c>
      <c r="CO13" s="72"/>
      <c r="CP13" s="91">
        <v>0.73055555555555562</v>
      </c>
      <c r="CQ13" s="95">
        <v>5.5555555555555601E-2</v>
      </c>
      <c r="CR13" s="42" t="s">
        <v>44</v>
      </c>
      <c r="CS13" s="38">
        <v>0</v>
      </c>
      <c r="CT13" s="64"/>
      <c r="CU13" s="39">
        <v>248.7</v>
      </c>
      <c r="CV13" s="46">
        <v>0</v>
      </c>
      <c r="CW13" s="40"/>
      <c r="CX13" s="63">
        <v>248.7</v>
      </c>
      <c r="CY13" s="43"/>
      <c r="CZ13" s="101" t="s">
        <v>191</v>
      </c>
      <c r="DA13" s="129" t="s">
        <v>177</v>
      </c>
      <c r="DB13" s="129">
        <v>89</v>
      </c>
      <c r="DC13" s="104" t="s">
        <v>182</v>
      </c>
      <c r="DD13" s="77"/>
      <c r="DE13" s="56"/>
      <c r="DF13" s="36"/>
      <c r="DI13" s="41">
        <v>1.06</v>
      </c>
      <c r="DJ13" s="41" t="s">
        <v>196</v>
      </c>
      <c r="DK13" s="153">
        <v>146.28200000000001</v>
      </c>
      <c r="DL13" s="41">
        <v>146.28200000000001</v>
      </c>
      <c r="DM13" s="41">
        <v>9999</v>
      </c>
      <c r="DP13" s="41">
        <v>10</v>
      </c>
      <c r="DQ13" s="227">
        <v>0</v>
      </c>
      <c r="DR13" s="227">
        <v>0</v>
      </c>
      <c r="DS13" s="228">
        <v>66.5</v>
      </c>
      <c r="DT13" s="227">
        <v>0</v>
      </c>
      <c r="DU13" s="227">
        <v>0</v>
      </c>
      <c r="DV13" s="227">
        <v>4</v>
      </c>
      <c r="DW13" s="227">
        <v>0</v>
      </c>
      <c r="DX13" s="227">
        <v>0</v>
      </c>
      <c r="DY13" s="227">
        <v>65</v>
      </c>
      <c r="DZ13" s="227">
        <v>0</v>
      </c>
      <c r="EA13" s="227">
        <v>8</v>
      </c>
      <c r="EB13" s="227">
        <v>0</v>
      </c>
      <c r="EC13" s="228">
        <v>26.7</v>
      </c>
      <c r="ED13" s="227">
        <v>0</v>
      </c>
      <c r="EE13" s="227">
        <v>0</v>
      </c>
      <c r="EF13" s="227">
        <v>32</v>
      </c>
      <c r="EG13" s="227">
        <v>0</v>
      </c>
      <c r="EH13" s="228">
        <v>46.5</v>
      </c>
      <c r="EI13" s="227">
        <v>0</v>
      </c>
      <c r="EK13" s="41">
        <v>10</v>
      </c>
      <c r="EL13" s="227">
        <v>0</v>
      </c>
      <c r="EM13" s="227">
        <v>0</v>
      </c>
      <c r="EN13" s="227">
        <v>66.5</v>
      </c>
      <c r="EO13" s="227">
        <v>66.5</v>
      </c>
      <c r="EP13" s="227">
        <v>66.5</v>
      </c>
      <c r="EQ13" s="227">
        <v>70.5</v>
      </c>
      <c r="ER13" s="227">
        <v>70.5</v>
      </c>
      <c r="ES13" s="227">
        <v>70.5</v>
      </c>
      <c r="ET13" s="227">
        <v>135.5</v>
      </c>
      <c r="EU13" s="227">
        <v>135.5</v>
      </c>
      <c r="EV13" s="227">
        <v>143.5</v>
      </c>
      <c r="EW13" s="227">
        <v>143.5</v>
      </c>
      <c r="EX13" s="227">
        <v>170.2</v>
      </c>
      <c r="EY13" s="227">
        <v>170.2</v>
      </c>
      <c r="EZ13" s="227">
        <v>170.2</v>
      </c>
      <c r="FA13" s="227">
        <v>202.2</v>
      </c>
      <c r="FB13" s="227">
        <v>202.2</v>
      </c>
      <c r="FC13" s="227">
        <v>248.7</v>
      </c>
      <c r="FD13" s="227">
        <v>248.7</v>
      </c>
    </row>
    <row r="14" spans="1:160" ht="13.5" thickBot="1" x14ac:dyDescent="0.25">
      <c r="A14" s="132"/>
      <c r="B14" s="34">
        <v>16</v>
      </c>
      <c r="C14" s="10">
        <v>16</v>
      </c>
      <c r="D14" s="37" t="s">
        <v>108</v>
      </c>
      <c r="E14" s="37" t="s">
        <v>109</v>
      </c>
      <c r="F14" s="37"/>
      <c r="G14" s="43">
        <v>0.30277777777777798</v>
      </c>
      <c r="H14" s="47">
        <v>0.30277777777777776</v>
      </c>
      <c r="I14" s="58" t="s">
        <v>44</v>
      </c>
      <c r="J14" s="52">
        <v>0</v>
      </c>
      <c r="K14" s="43">
        <v>0.38611111111111002</v>
      </c>
      <c r="L14" s="47">
        <v>0.38611111111110602</v>
      </c>
      <c r="M14" s="42" t="s">
        <v>44</v>
      </c>
      <c r="N14" s="38">
        <v>0</v>
      </c>
      <c r="O14" s="73">
        <v>0.42777777777777781</v>
      </c>
      <c r="P14" s="42" t="s">
        <v>44</v>
      </c>
      <c r="Q14" s="38">
        <v>0</v>
      </c>
      <c r="R14" s="43">
        <v>0.43124999999999997</v>
      </c>
      <c r="S14" s="47">
        <v>0.43124999999999997</v>
      </c>
      <c r="T14" s="70">
        <v>39</v>
      </c>
      <c r="U14" s="71">
        <v>39</v>
      </c>
      <c r="V14" s="72">
        <v>300</v>
      </c>
      <c r="W14" s="115">
        <v>0.44861111111111113</v>
      </c>
      <c r="X14" s="42" t="s">
        <v>44</v>
      </c>
      <c r="Y14" s="38">
        <v>0</v>
      </c>
      <c r="Z14" s="49">
        <v>0.48333333333333334</v>
      </c>
      <c r="AA14" s="42" t="s">
        <v>44</v>
      </c>
      <c r="AB14" s="38">
        <v>0</v>
      </c>
      <c r="AC14" s="53">
        <v>0.48541666666666666</v>
      </c>
      <c r="AD14" s="61"/>
      <c r="AE14" s="55">
        <v>0.48931712962962964</v>
      </c>
      <c r="AF14" s="35">
        <v>3.9004629629629806E-3</v>
      </c>
      <c r="AG14" s="35">
        <v>4.6296296296313797E-5</v>
      </c>
      <c r="AH14" s="44" t="s">
        <v>223</v>
      </c>
      <c r="AI14" s="45">
        <v>4</v>
      </c>
      <c r="AJ14" s="115">
        <v>0.50624999999999998</v>
      </c>
      <c r="AK14" s="42" t="s">
        <v>44</v>
      </c>
      <c r="AL14" s="38">
        <v>0</v>
      </c>
      <c r="AM14" s="73">
        <v>0.51666666666666672</v>
      </c>
      <c r="AN14" s="42" t="s">
        <v>44</v>
      </c>
      <c r="AO14" s="38">
        <v>0</v>
      </c>
      <c r="AP14" s="53">
        <v>0.51874999999999993</v>
      </c>
      <c r="AQ14" s="61"/>
      <c r="AR14" s="55">
        <v>0.52538194444444442</v>
      </c>
      <c r="AS14" s="35">
        <v>6.6319444444444819E-3</v>
      </c>
      <c r="AT14" s="35">
        <v>1.2731481481477718E-4</v>
      </c>
      <c r="AU14" s="44" t="s">
        <v>45</v>
      </c>
      <c r="AV14" s="45">
        <v>11</v>
      </c>
      <c r="AW14" s="49">
        <v>0.54652777777777783</v>
      </c>
      <c r="AX14" s="42" t="s">
        <v>44</v>
      </c>
      <c r="AY14" s="38">
        <v>0</v>
      </c>
      <c r="AZ14" s="49">
        <v>0.54861111111111105</v>
      </c>
      <c r="BA14" s="61"/>
      <c r="BB14" s="55">
        <v>0.55344907407407407</v>
      </c>
      <c r="BC14" s="35">
        <v>4.8379629629630161E-3</v>
      </c>
      <c r="BD14" s="35">
        <v>1.6203703703698401E-4</v>
      </c>
      <c r="BE14" s="44" t="s">
        <v>45</v>
      </c>
      <c r="BF14" s="45">
        <v>14</v>
      </c>
      <c r="BG14" s="308">
        <v>0.59375</v>
      </c>
      <c r="BH14" s="42" t="s">
        <v>44</v>
      </c>
      <c r="BI14" s="38">
        <v>0</v>
      </c>
      <c r="BJ14" s="43">
        <v>0.59444444444444444</v>
      </c>
      <c r="BK14" s="47">
        <v>0.59513888888888888</v>
      </c>
      <c r="BL14" s="70">
        <v>26.6</v>
      </c>
      <c r="BM14" s="71">
        <v>26.6</v>
      </c>
      <c r="BN14" s="72"/>
      <c r="BO14" s="117" t="s">
        <v>226</v>
      </c>
      <c r="BP14" s="121"/>
      <c r="BQ14" s="124" t="s">
        <v>225</v>
      </c>
      <c r="BR14" s="125"/>
      <c r="BS14" s="49">
        <v>0.67013888888888884</v>
      </c>
      <c r="BT14" s="42" t="s">
        <v>44</v>
      </c>
      <c r="BU14" s="38">
        <v>0</v>
      </c>
      <c r="BV14" s="49">
        <v>0.67291666666666705</v>
      </c>
      <c r="BW14" s="61"/>
      <c r="BX14" s="55">
        <v>0.67543981481481474</v>
      </c>
      <c r="BY14" s="35">
        <v>2.5231481481476914E-3</v>
      </c>
      <c r="BZ14" s="35">
        <v>6.9444444443987792E-5</v>
      </c>
      <c r="CA14" s="44" t="s">
        <v>223</v>
      </c>
      <c r="CB14" s="45">
        <v>6</v>
      </c>
      <c r="CC14" s="85">
        <v>0.67708333333333337</v>
      </c>
      <c r="CD14" s="86"/>
      <c r="CE14" s="87">
        <v>0</v>
      </c>
      <c r="CF14" s="88"/>
      <c r="CG14" s="85">
        <v>0.68402777777777779</v>
      </c>
      <c r="CH14" s="86"/>
      <c r="CI14" s="87">
        <v>60</v>
      </c>
      <c r="CJ14" s="88"/>
      <c r="CK14" s="43">
        <v>0.7270833333333333</v>
      </c>
      <c r="CL14" s="47">
        <v>0.7270833333333333</v>
      </c>
      <c r="CM14" s="70">
        <v>44.3</v>
      </c>
      <c r="CN14" s="71">
        <v>44.3</v>
      </c>
      <c r="CO14" s="72">
        <v>30</v>
      </c>
      <c r="CP14" s="91">
        <v>0.7284722222222223</v>
      </c>
      <c r="CQ14" s="95">
        <v>5.5555555555555601E-2</v>
      </c>
      <c r="CR14" s="42" t="s">
        <v>44</v>
      </c>
      <c r="CS14" s="38">
        <v>0</v>
      </c>
      <c r="CT14" s="65"/>
      <c r="CU14" s="39">
        <v>474.9</v>
      </c>
      <c r="CV14" s="46">
        <v>60</v>
      </c>
      <c r="CW14" s="40"/>
      <c r="CX14" s="63">
        <v>534.9</v>
      </c>
      <c r="CY14" s="128"/>
      <c r="CZ14" s="101" t="s">
        <v>191</v>
      </c>
      <c r="DA14" s="129" t="s">
        <v>177</v>
      </c>
      <c r="DB14" s="129">
        <v>77</v>
      </c>
      <c r="DC14" s="104" t="s">
        <v>184</v>
      </c>
      <c r="DD14" s="77"/>
      <c r="DE14" s="56"/>
      <c r="DF14" s="36"/>
      <c r="DI14" s="41">
        <v>1.06</v>
      </c>
      <c r="DJ14" s="17" t="s">
        <v>196</v>
      </c>
      <c r="DK14" s="153">
        <v>446.49400000000003</v>
      </c>
      <c r="DL14" s="41">
        <v>446.49400000000003</v>
      </c>
      <c r="DM14" s="41">
        <v>9999</v>
      </c>
      <c r="DP14" s="41">
        <v>16</v>
      </c>
      <c r="DQ14" s="227">
        <v>0</v>
      </c>
      <c r="DR14" s="227">
        <v>0</v>
      </c>
      <c r="DS14" s="228">
        <v>339</v>
      </c>
      <c r="DT14" s="227">
        <v>0</v>
      </c>
      <c r="DU14" s="227">
        <v>0</v>
      </c>
      <c r="DV14" s="227">
        <v>4</v>
      </c>
      <c r="DW14" s="227">
        <v>0</v>
      </c>
      <c r="DX14" s="227">
        <v>0</v>
      </c>
      <c r="DY14" s="227">
        <v>11</v>
      </c>
      <c r="DZ14" s="227">
        <v>0</v>
      </c>
      <c r="EA14" s="227">
        <v>14</v>
      </c>
      <c r="EB14" s="227">
        <v>0</v>
      </c>
      <c r="EC14" s="228">
        <v>26.6</v>
      </c>
      <c r="ED14" s="227">
        <v>0</v>
      </c>
      <c r="EE14" s="227">
        <v>0</v>
      </c>
      <c r="EF14" s="227">
        <v>6</v>
      </c>
      <c r="EG14" s="227">
        <v>60</v>
      </c>
      <c r="EH14" s="228">
        <v>74.3</v>
      </c>
      <c r="EI14" s="227">
        <v>0</v>
      </c>
      <c r="EK14" s="41">
        <v>16</v>
      </c>
      <c r="EL14" s="227">
        <v>0</v>
      </c>
      <c r="EM14" s="227">
        <v>0</v>
      </c>
      <c r="EN14" s="227">
        <v>339</v>
      </c>
      <c r="EO14" s="227">
        <v>339</v>
      </c>
      <c r="EP14" s="227">
        <v>339</v>
      </c>
      <c r="EQ14" s="227">
        <v>343</v>
      </c>
      <c r="ER14" s="227">
        <v>343</v>
      </c>
      <c r="ES14" s="227">
        <v>343</v>
      </c>
      <c r="ET14" s="227">
        <v>354</v>
      </c>
      <c r="EU14" s="227">
        <v>354</v>
      </c>
      <c r="EV14" s="227">
        <v>368</v>
      </c>
      <c r="EW14" s="227">
        <v>368</v>
      </c>
      <c r="EX14" s="227">
        <v>394.6</v>
      </c>
      <c r="EY14" s="227">
        <v>394.6</v>
      </c>
      <c r="EZ14" s="227">
        <v>394.6</v>
      </c>
      <c r="FA14" s="227">
        <v>400.6</v>
      </c>
      <c r="FB14" s="227">
        <v>460.6</v>
      </c>
      <c r="FC14" s="227">
        <v>534.9</v>
      </c>
      <c r="FD14" s="227">
        <v>534.9</v>
      </c>
    </row>
    <row r="15" spans="1:160" ht="13.5" thickBot="1" x14ac:dyDescent="0.25">
      <c r="A15" s="132"/>
      <c r="B15" s="34">
        <v>19</v>
      </c>
      <c r="C15" s="10">
        <v>19</v>
      </c>
      <c r="D15" s="37" t="s">
        <v>112</v>
      </c>
      <c r="E15" s="37" t="s">
        <v>113</v>
      </c>
      <c r="F15" s="37"/>
      <c r="G15" s="43">
        <v>0.30486111111111103</v>
      </c>
      <c r="H15" s="47">
        <v>0.30486111111111108</v>
      </c>
      <c r="I15" s="58" t="s">
        <v>44</v>
      </c>
      <c r="J15" s="52">
        <v>0</v>
      </c>
      <c r="K15" s="43">
        <v>0.38819444444444401</v>
      </c>
      <c r="L15" s="47">
        <v>0.38819444444443801</v>
      </c>
      <c r="M15" s="42" t="s">
        <v>44</v>
      </c>
      <c r="N15" s="38">
        <v>0</v>
      </c>
      <c r="O15" s="73">
        <v>0.42986111111111108</v>
      </c>
      <c r="P15" s="42" t="s">
        <v>44</v>
      </c>
      <c r="Q15" s="38">
        <v>0</v>
      </c>
      <c r="R15" s="43">
        <v>0.43402777777777773</v>
      </c>
      <c r="S15" s="47">
        <v>0.43402777777777773</v>
      </c>
      <c r="T15" s="70">
        <v>50.7</v>
      </c>
      <c r="U15" s="71">
        <v>50.7</v>
      </c>
      <c r="V15" s="72"/>
      <c r="W15" s="115">
        <v>0.4506944444444444</v>
      </c>
      <c r="X15" s="42" t="s">
        <v>44</v>
      </c>
      <c r="Y15" s="38">
        <v>0</v>
      </c>
      <c r="Z15" s="49">
        <v>0.48541666666666666</v>
      </c>
      <c r="AA15" s="42" t="s">
        <v>44</v>
      </c>
      <c r="AB15" s="38">
        <v>0</v>
      </c>
      <c r="AC15" s="53">
        <v>0.48749999999999999</v>
      </c>
      <c r="AD15" s="61"/>
      <c r="AE15" s="55">
        <v>0.49140046296296297</v>
      </c>
      <c r="AF15" s="35">
        <v>3.9004629629629806E-3</v>
      </c>
      <c r="AG15" s="35">
        <v>4.6296296296313797E-5</v>
      </c>
      <c r="AH15" s="44" t="s">
        <v>223</v>
      </c>
      <c r="AI15" s="45">
        <v>4</v>
      </c>
      <c r="AJ15" s="115">
        <v>0.5083333333333333</v>
      </c>
      <c r="AK15" s="42" t="s">
        <v>44</v>
      </c>
      <c r="AL15" s="38">
        <v>0</v>
      </c>
      <c r="AM15" s="73">
        <v>0.51874999999999993</v>
      </c>
      <c r="AN15" s="42" t="s">
        <v>44</v>
      </c>
      <c r="AO15" s="38">
        <v>0</v>
      </c>
      <c r="AP15" s="53">
        <v>0.52083333333333337</v>
      </c>
      <c r="AQ15" s="61"/>
      <c r="AR15" s="55">
        <v>0.52833333333333332</v>
      </c>
      <c r="AS15" s="35">
        <v>7.4999999999999512E-3</v>
      </c>
      <c r="AT15" s="35">
        <v>7.4074074074069202E-4</v>
      </c>
      <c r="AU15" s="44" t="s">
        <v>223</v>
      </c>
      <c r="AV15" s="45">
        <v>64</v>
      </c>
      <c r="AW15" s="49">
        <v>0.54861111111111105</v>
      </c>
      <c r="AX15" s="42" t="s">
        <v>44</v>
      </c>
      <c r="AY15" s="38">
        <v>0</v>
      </c>
      <c r="AZ15" s="49">
        <v>0.55069444444444404</v>
      </c>
      <c r="BA15" s="61"/>
      <c r="BB15" s="55">
        <v>0.55671296296296291</v>
      </c>
      <c r="BC15" s="35">
        <v>6.0185185185188672E-3</v>
      </c>
      <c r="BD15" s="35">
        <v>1.0185185185188671E-3</v>
      </c>
      <c r="BE15" s="44" t="s">
        <v>223</v>
      </c>
      <c r="BF15" s="45">
        <v>88</v>
      </c>
      <c r="BG15" s="308">
        <v>0.59583333333333288</v>
      </c>
      <c r="BH15" s="42" t="s">
        <v>44</v>
      </c>
      <c r="BI15" s="38">
        <v>0</v>
      </c>
      <c r="BJ15" s="43">
        <v>0.59722222222222221</v>
      </c>
      <c r="BK15" s="47">
        <v>0.59861111111111109</v>
      </c>
      <c r="BL15" s="70">
        <v>31.5</v>
      </c>
      <c r="BM15" s="71">
        <v>31.5</v>
      </c>
      <c r="BN15" s="72"/>
      <c r="BO15" s="117"/>
      <c r="BP15" s="121"/>
      <c r="BQ15" s="124"/>
      <c r="BR15" s="125"/>
      <c r="BS15" s="49">
        <v>0.68055555555555547</v>
      </c>
      <c r="BT15" s="42" t="s">
        <v>223</v>
      </c>
      <c r="BU15" s="38">
        <v>600</v>
      </c>
      <c r="BV15" s="49">
        <v>0.68333333333333302</v>
      </c>
      <c r="BW15" s="61"/>
      <c r="BX15" s="55">
        <v>0.73215277777777776</v>
      </c>
      <c r="BY15" s="35">
        <v>4.8819444444444748E-2</v>
      </c>
      <c r="BZ15" s="35">
        <v>4.6365740740741047E-2</v>
      </c>
      <c r="CA15" s="44" t="s">
        <v>223</v>
      </c>
      <c r="CB15" s="45">
        <v>4006</v>
      </c>
      <c r="CC15" s="85">
        <v>0.73611111111111116</v>
      </c>
      <c r="CD15" s="86"/>
      <c r="CE15" s="87">
        <v>0</v>
      </c>
      <c r="CF15" s="88"/>
      <c r="CG15" s="85">
        <v>0.75069444444444444</v>
      </c>
      <c r="CH15" s="86"/>
      <c r="CI15" s="87">
        <v>0</v>
      </c>
      <c r="CJ15" s="88"/>
      <c r="CK15" s="43">
        <v>0.81388888888888899</v>
      </c>
      <c r="CL15" s="47">
        <v>0.81458333333333333</v>
      </c>
      <c r="CM15" s="70">
        <v>72.099999999999994</v>
      </c>
      <c r="CN15" s="71">
        <v>72.099999999999994</v>
      </c>
      <c r="CO15" s="72"/>
      <c r="CP15" s="91">
        <v>0.81666666666666676</v>
      </c>
      <c r="CQ15" s="95">
        <v>5.5555555555555601E-2</v>
      </c>
      <c r="CR15" s="42" t="s">
        <v>223</v>
      </c>
      <c r="CS15" s="38">
        <v>2460</v>
      </c>
      <c r="CT15" s="74"/>
      <c r="CU15" s="39">
        <v>4316.3</v>
      </c>
      <c r="CV15" s="46">
        <v>3060</v>
      </c>
      <c r="CW15" s="40"/>
      <c r="CX15" s="63">
        <v>7376.3</v>
      </c>
      <c r="CY15" s="132"/>
      <c r="CZ15" s="101" t="s">
        <v>191</v>
      </c>
      <c r="DA15" s="129" t="s">
        <v>177</v>
      </c>
      <c r="DB15" s="129">
        <v>80</v>
      </c>
      <c r="DC15" s="104" t="s">
        <v>184</v>
      </c>
      <c r="DD15" s="77"/>
      <c r="DE15" s="56"/>
      <c r="DF15" s="36"/>
      <c r="DI15" s="41">
        <v>1.06</v>
      </c>
      <c r="DJ15" s="17" t="s">
        <v>197</v>
      </c>
      <c r="DK15" s="153">
        <v>163.55800000000002</v>
      </c>
      <c r="DL15" s="41">
        <v>9999</v>
      </c>
      <c r="DM15" s="41">
        <v>163.55800000000002</v>
      </c>
      <c r="DP15" s="41">
        <v>19</v>
      </c>
      <c r="DQ15" s="227">
        <v>0</v>
      </c>
      <c r="DR15" s="227">
        <v>0</v>
      </c>
      <c r="DS15" s="228">
        <v>50.7</v>
      </c>
      <c r="DT15" s="227">
        <v>0</v>
      </c>
      <c r="DU15" s="227">
        <v>0</v>
      </c>
      <c r="DV15" s="227">
        <v>4</v>
      </c>
      <c r="DW15" s="227">
        <v>0</v>
      </c>
      <c r="DX15" s="227">
        <v>0</v>
      </c>
      <c r="DY15" s="227">
        <v>64</v>
      </c>
      <c r="DZ15" s="227">
        <v>0</v>
      </c>
      <c r="EA15" s="227">
        <v>88</v>
      </c>
      <c r="EB15" s="227">
        <v>0</v>
      </c>
      <c r="EC15" s="228">
        <v>31.5</v>
      </c>
      <c r="ED15" s="227">
        <v>0</v>
      </c>
      <c r="EE15" s="227">
        <v>600</v>
      </c>
      <c r="EF15" s="227">
        <v>4006</v>
      </c>
      <c r="EG15" s="227">
        <v>0</v>
      </c>
      <c r="EH15" s="228">
        <v>72.099999999999994</v>
      </c>
      <c r="EI15" s="227">
        <v>2460</v>
      </c>
      <c r="EK15" s="41">
        <v>19</v>
      </c>
      <c r="EL15" s="227">
        <v>0</v>
      </c>
      <c r="EM15" s="227">
        <v>0</v>
      </c>
      <c r="EN15" s="227">
        <v>50.7</v>
      </c>
      <c r="EO15" s="227">
        <v>50.7</v>
      </c>
      <c r="EP15" s="227">
        <v>50.7</v>
      </c>
      <c r="EQ15" s="227">
        <v>54.7</v>
      </c>
      <c r="ER15" s="227">
        <v>54.7</v>
      </c>
      <c r="ES15" s="227">
        <v>54.7</v>
      </c>
      <c r="ET15" s="227">
        <v>118.7</v>
      </c>
      <c r="EU15" s="227">
        <v>118.7</v>
      </c>
      <c r="EV15" s="227">
        <v>206.7</v>
      </c>
      <c r="EW15" s="227">
        <v>206.7</v>
      </c>
      <c r="EX15" s="227">
        <v>238.2</v>
      </c>
      <c r="EY15" s="227">
        <v>238.2</v>
      </c>
      <c r="EZ15" s="227">
        <v>838.2</v>
      </c>
      <c r="FA15" s="227">
        <v>4844.2</v>
      </c>
      <c r="FB15" s="227">
        <v>4844.2</v>
      </c>
      <c r="FC15" s="227">
        <v>4916.3</v>
      </c>
      <c r="FD15" s="227">
        <v>7376.3</v>
      </c>
    </row>
    <row r="16" spans="1:160" ht="13.5" thickBot="1" x14ac:dyDescent="0.25">
      <c r="A16" s="132"/>
      <c r="B16" s="34">
        <v>14</v>
      </c>
      <c r="C16" s="10">
        <v>14</v>
      </c>
      <c r="D16" s="37" t="s">
        <v>105</v>
      </c>
      <c r="E16" s="37" t="s">
        <v>222</v>
      </c>
      <c r="F16" s="37"/>
      <c r="G16" s="43">
        <v>0.30138888888888898</v>
      </c>
      <c r="H16" s="47">
        <v>0.2951388888888889</v>
      </c>
      <c r="I16" s="58" t="s">
        <v>44</v>
      </c>
      <c r="J16" s="52">
        <v>0</v>
      </c>
      <c r="K16" s="43">
        <v>0.38472222222222202</v>
      </c>
      <c r="L16" s="47">
        <v>0.38472222222221802</v>
      </c>
      <c r="M16" s="42" t="s">
        <v>44</v>
      </c>
      <c r="N16" s="38">
        <v>0</v>
      </c>
      <c r="O16" s="73">
        <v>0.42638888888888887</v>
      </c>
      <c r="P16" s="42" t="s">
        <v>44</v>
      </c>
      <c r="Q16" s="38">
        <v>0</v>
      </c>
      <c r="R16" s="43">
        <v>0.42986111111111108</v>
      </c>
      <c r="S16" s="47">
        <v>0.42986111111111108</v>
      </c>
      <c r="T16" s="70">
        <v>35.5</v>
      </c>
      <c r="U16" s="71">
        <v>35.5</v>
      </c>
      <c r="V16" s="72"/>
      <c r="W16" s="115">
        <v>0.44722222222222219</v>
      </c>
      <c r="X16" s="42" t="s">
        <v>44</v>
      </c>
      <c r="Y16" s="38">
        <v>0</v>
      </c>
      <c r="Z16" s="49">
        <v>0.48194444444444445</v>
      </c>
      <c r="AA16" s="42" t="s">
        <v>44</v>
      </c>
      <c r="AB16" s="38">
        <v>0</v>
      </c>
      <c r="AC16" s="53">
        <v>0.48402777777777778</v>
      </c>
      <c r="AD16" s="61"/>
      <c r="AE16" s="55">
        <v>0.48782407407407408</v>
      </c>
      <c r="AF16" s="35">
        <v>3.7962962962962976E-3</v>
      </c>
      <c r="AG16" s="35">
        <v>5.7870370370369153E-5</v>
      </c>
      <c r="AH16" s="44" t="s">
        <v>45</v>
      </c>
      <c r="AI16" s="45">
        <v>5</v>
      </c>
      <c r="AJ16" s="115">
        <v>0.50486111111111109</v>
      </c>
      <c r="AK16" s="42" t="s">
        <v>44</v>
      </c>
      <c r="AL16" s="38">
        <v>0</v>
      </c>
      <c r="AM16" s="73">
        <v>0.51527777777777783</v>
      </c>
      <c r="AN16" s="42" t="s">
        <v>44</v>
      </c>
      <c r="AO16" s="38">
        <v>0</v>
      </c>
      <c r="AP16" s="53">
        <v>0.51736111111111105</v>
      </c>
      <c r="AQ16" s="61"/>
      <c r="AR16" s="55">
        <v>0.52410879629629636</v>
      </c>
      <c r="AS16" s="35">
        <v>6.7476851851853148E-3</v>
      </c>
      <c r="AT16" s="35">
        <v>1.1574074073944333E-5</v>
      </c>
      <c r="AU16" s="44" t="s">
        <v>45</v>
      </c>
      <c r="AV16" s="45">
        <v>1</v>
      </c>
      <c r="AW16" s="49">
        <v>0.54513888888888895</v>
      </c>
      <c r="AX16" s="42" t="s">
        <v>44</v>
      </c>
      <c r="AY16" s="38">
        <v>0</v>
      </c>
      <c r="AZ16" s="49">
        <v>0.54722222222222205</v>
      </c>
      <c r="BA16" s="61"/>
      <c r="BB16" s="55">
        <v>0.55229166666666674</v>
      </c>
      <c r="BC16" s="35">
        <v>5.0694444444446818E-3</v>
      </c>
      <c r="BD16" s="35">
        <v>6.9444444444681681E-5</v>
      </c>
      <c r="BE16" s="44" t="s">
        <v>223</v>
      </c>
      <c r="BF16" s="45">
        <v>6</v>
      </c>
      <c r="BG16" s="308">
        <v>0.59236111111111089</v>
      </c>
      <c r="BH16" s="42" t="s">
        <v>44</v>
      </c>
      <c r="BI16" s="38">
        <v>0</v>
      </c>
      <c r="BJ16" s="43">
        <v>0.59305555555555556</v>
      </c>
      <c r="BK16" s="47">
        <v>0.59375</v>
      </c>
      <c r="BL16" s="70">
        <v>25.2</v>
      </c>
      <c r="BM16" s="71">
        <v>25.2</v>
      </c>
      <c r="BN16" s="72"/>
      <c r="BO16" s="117" t="s">
        <v>226</v>
      </c>
      <c r="BP16" s="121"/>
      <c r="BQ16" s="124" t="s">
        <v>225</v>
      </c>
      <c r="BR16" s="125"/>
      <c r="BS16" s="49">
        <v>0.66875000000000007</v>
      </c>
      <c r="BT16" s="42" t="s">
        <v>44</v>
      </c>
      <c r="BU16" s="38">
        <v>0</v>
      </c>
      <c r="BV16" s="49">
        <v>0.67152777777777795</v>
      </c>
      <c r="BW16" s="61"/>
      <c r="BX16" s="55">
        <v>0.67393518518518514</v>
      </c>
      <c r="BY16" s="35">
        <v>2.4074074074071916E-3</v>
      </c>
      <c r="BZ16" s="35">
        <v>4.6296296296511989E-5</v>
      </c>
      <c r="CA16" s="44" t="s">
        <v>45</v>
      </c>
      <c r="CB16" s="45">
        <v>4</v>
      </c>
      <c r="CC16" s="85">
        <v>0.67708333333333337</v>
      </c>
      <c r="CD16" s="86"/>
      <c r="CE16" s="87">
        <v>0</v>
      </c>
      <c r="CF16" s="88"/>
      <c r="CG16" s="85">
        <v>0.68402777777777779</v>
      </c>
      <c r="CH16" s="86"/>
      <c r="CI16" s="87">
        <v>0</v>
      </c>
      <c r="CJ16" s="88"/>
      <c r="CK16" s="43">
        <v>0.72361111111111109</v>
      </c>
      <c r="CL16" s="47">
        <v>0.72361111111111109</v>
      </c>
      <c r="CM16" s="70">
        <v>46.6</v>
      </c>
      <c r="CN16" s="71">
        <v>46.6</v>
      </c>
      <c r="CO16" s="72"/>
      <c r="CP16" s="91">
        <v>0.72499999999999998</v>
      </c>
      <c r="CQ16" s="95">
        <v>5.5555555555555601E-2</v>
      </c>
      <c r="CR16" s="42" t="s">
        <v>44</v>
      </c>
      <c r="CS16" s="38">
        <v>0</v>
      </c>
      <c r="CT16" s="65"/>
      <c r="CU16" s="39">
        <v>123.3</v>
      </c>
      <c r="CV16" s="46">
        <v>0</v>
      </c>
      <c r="CW16" s="40"/>
      <c r="CX16" s="63">
        <v>123.3</v>
      </c>
      <c r="CY16" s="128"/>
      <c r="CZ16" s="101" t="s">
        <v>189</v>
      </c>
      <c r="DA16" s="129" t="s">
        <v>176</v>
      </c>
      <c r="DB16" s="129">
        <v>265</v>
      </c>
      <c r="DC16" s="104" t="s">
        <v>183</v>
      </c>
      <c r="DD16" s="77"/>
      <c r="DE16" s="56"/>
      <c r="DF16" s="36"/>
      <c r="DI16" s="41">
        <v>1.1499999999999999</v>
      </c>
      <c r="DJ16" s="17" t="s">
        <v>196</v>
      </c>
      <c r="DK16" s="153">
        <v>123.395</v>
      </c>
      <c r="DL16" s="41">
        <v>123.395</v>
      </c>
      <c r="DM16" s="41">
        <v>9999</v>
      </c>
      <c r="DP16" s="41">
        <v>14</v>
      </c>
      <c r="DQ16" s="227">
        <v>0</v>
      </c>
      <c r="DR16" s="227">
        <v>0</v>
      </c>
      <c r="DS16" s="228">
        <v>35.5</v>
      </c>
      <c r="DT16" s="227">
        <v>0</v>
      </c>
      <c r="DU16" s="227">
        <v>0</v>
      </c>
      <c r="DV16" s="227">
        <v>5</v>
      </c>
      <c r="DW16" s="227">
        <v>0</v>
      </c>
      <c r="DX16" s="227">
        <v>0</v>
      </c>
      <c r="DY16" s="227">
        <v>1</v>
      </c>
      <c r="DZ16" s="227">
        <v>0</v>
      </c>
      <c r="EA16" s="227">
        <v>6</v>
      </c>
      <c r="EB16" s="227">
        <v>0</v>
      </c>
      <c r="EC16" s="228">
        <v>25.2</v>
      </c>
      <c r="ED16" s="227">
        <v>0</v>
      </c>
      <c r="EE16" s="227">
        <v>0</v>
      </c>
      <c r="EF16" s="227">
        <v>4</v>
      </c>
      <c r="EG16" s="227">
        <v>0</v>
      </c>
      <c r="EH16" s="228">
        <v>46.6</v>
      </c>
      <c r="EI16" s="227">
        <v>0</v>
      </c>
      <c r="EK16" s="41">
        <v>14</v>
      </c>
      <c r="EL16" s="227">
        <v>0</v>
      </c>
      <c r="EM16" s="227">
        <v>0</v>
      </c>
      <c r="EN16" s="227">
        <v>35.5</v>
      </c>
      <c r="EO16" s="227">
        <v>35.5</v>
      </c>
      <c r="EP16" s="227">
        <v>35.5</v>
      </c>
      <c r="EQ16" s="227">
        <v>40.5</v>
      </c>
      <c r="ER16" s="227">
        <v>40.5</v>
      </c>
      <c r="ES16" s="227">
        <v>40.5</v>
      </c>
      <c r="ET16" s="227">
        <v>41.5</v>
      </c>
      <c r="EU16" s="227">
        <v>41.5</v>
      </c>
      <c r="EV16" s="227">
        <v>47.5</v>
      </c>
      <c r="EW16" s="227">
        <v>47.5</v>
      </c>
      <c r="EX16" s="227">
        <v>72.7</v>
      </c>
      <c r="EY16" s="227">
        <v>72.7</v>
      </c>
      <c r="EZ16" s="227">
        <v>72.7</v>
      </c>
      <c r="FA16" s="227">
        <v>76.7</v>
      </c>
      <c r="FB16" s="227">
        <v>76.7</v>
      </c>
      <c r="FC16" s="227">
        <v>123.3</v>
      </c>
      <c r="FD16" s="227">
        <v>123.3</v>
      </c>
    </row>
    <row r="17" spans="1:160" ht="13.5" thickBot="1" x14ac:dyDescent="0.25">
      <c r="A17" s="132"/>
      <c r="B17" s="34">
        <v>25</v>
      </c>
      <c r="C17" s="10">
        <v>25</v>
      </c>
      <c r="D17" s="37" t="s">
        <v>123</v>
      </c>
      <c r="E17" s="37" t="s">
        <v>124</v>
      </c>
      <c r="F17" s="37"/>
      <c r="G17" s="43">
        <v>0.30902777777777801</v>
      </c>
      <c r="H17" s="47">
        <v>0.30902777777777779</v>
      </c>
      <c r="I17" s="58" t="s">
        <v>44</v>
      </c>
      <c r="J17" s="52">
        <v>0</v>
      </c>
      <c r="K17" s="43">
        <v>0.39236111111110999</v>
      </c>
      <c r="L17" s="47">
        <v>0.392361111111102</v>
      </c>
      <c r="M17" s="42" t="s">
        <v>44</v>
      </c>
      <c r="N17" s="38">
        <v>0</v>
      </c>
      <c r="O17" s="73">
        <v>0.43402777777777773</v>
      </c>
      <c r="P17" s="42" t="s">
        <v>44</v>
      </c>
      <c r="Q17" s="38">
        <v>0</v>
      </c>
      <c r="R17" s="43">
        <v>0.4375</v>
      </c>
      <c r="S17" s="47">
        <v>0.4375</v>
      </c>
      <c r="T17" s="70">
        <v>58.6</v>
      </c>
      <c r="U17" s="71">
        <v>58.6</v>
      </c>
      <c r="V17" s="72"/>
      <c r="W17" s="115">
        <v>0.45486111111111105</v>
      </c>
      <c r="X17" s="42" t="s">
        <v>44</v>
      </c>
      <c r="Y17" s="38">
        <v>0</v>
      </c>
      <c r="Z17" s="49">
        <v>0.48958333333333331</v>
      </c>
      <c r="AA17" s="42" t="s">
        <v>44</v>
      </c>
      <c r="AB17" s="38">
        <v>0</v>
      </c>
      <c r="AC17" s="53">
        <v>0.4916666666666667</v>
      </c>
      <c r="AD17" s="61"/>
      <c r="AE17" s="55">
        <v>0.49557870370370366</v>
      </c>
      <c r="AF17" s="35">
        <v>3.9120370370369639E-3</v>
      </c>
      <c r="AG17" s="35">
        <v>5.7870370370297162E-5</v>
      </c>
      <c r="AH17" s="44" t="s">
        <v>223</v>
      </c>
      <c r="AI17" s="45">
        <v>5</v>
      </c>
      <c r="AJ17" s="115">
        <v>0.51249999999999996</v>
      </c>
      <c r="AK17" s="42" t="s">
        <v>44</v>
      </c>
      <c r="AL17" s="38">
        <v>0</v>
      </c>
      <c r="AM17" s="73">
        <v>0.5229166666666667</v>
      </c>
      <c r="AN17" s="42" t="s">
        <v>44</v>
      </c>
      <c r="AO17" s="38">
        <v>0</v>
      </c>
      <c r="AP17" s="53">
        <v>0.52569444444444446</v>
      </c>
      <c r="AQ17" s="61"/>
      <c r="AR17" s="55">
        <v>0.53209490740740739</v>
      </c>
      <c r="AS17" s="35">
        <v>6.4004629629629273E-3</v>
      </c>
      <c r="AT17" s="35">
        <v>3.5879629629633186E-4</v>
      </c>
      <c r="AU17" s="44" t="s">
        <v>45</v>
      </c>
      <c r="AV17" s="45">
        <v>31</v>
      </c>
      <c r="AW17" s="49">
        <v>0.55347222222222225</v>
      </c>
      <c r="AX17" s="42" t="s">
        <v>44</v>
      </c>
      <c r="AY17" s="38">
        <v>0</v>
      </c>
      <c r="AZ17" s="49">
        <v>0.55625000000000002</v>
      </c>
      <c r="BA17" s="61"/>
      <c r="BB17" s="55">
        <v>0.56098379629629636</v>
      </c>
      <c r="BC17" s="35">
        <v>4.7337962962963331E-3</v>
      </c>
      <c r="BD17" s="35">
        <v>2.6620370370366696E-4</v>
      </c>
      <c r="BE17" s="44" t="s">
        <v>45</v>
      </c>
      <c r="BF17" s="45">
        <v>23</v>
      </c>
      <c r="BG17" s="308">
        <v>0.60138888888888886</v>
      </c>
      <c r="BH17" s="42" t="s">
        <v>44</v>
      </c>
      <c r="BI17" s="38">
        <v>0</v>
      </c>
      <c r="BJ17" s="43">
        <v>0.60138888888888886</v>
      </c>
      <c r="BK17" s="47">
        <v>0.60416666666666663</v>
      </c>
      <c r="BL17" s="70">
        <v>32</v>
      </c>
      <c r="BM17" s="71">
        <v>32</v>
      </c>
      <c r="BN17" s="72"/>
      <c r="BO17" s="117" t="s">
        <v>226</v>
      </c>
      <c r="BP17" s="121"/>
      <c r="BQ17" s="124" t="s">
        <v>225</v>
      </c>
      <c r="BR17" s="125"/>
      <c r="BS17" s="49">
        <v>0.6791666666666667</v>
      </c>
      <c r="BT17" s="42" t="s">
        <v>44</v>
      </c>
      <c r="BU17" s="38">
        <v>0</v>
      </c>
      <c r="BV17" s="49">
        <v>0.68194444444444402</v>
      </c>
      <c r="BW17" s="61"/>
      <c r="BX17" s="55">
        <v>0.68481481481481488</v>
      </c>
      <c r="BY17" s="35">
        <v>2.8703703703708561E-3</v>
      </c>
      <c r="BZ17" s="35">
        <v>4.1666666666715247E-4</v>
      </c>
      <c r="CA17" s="44" t="s">
        <v>223</v>
      </c>
      <c r="CB17" s="45">
        <v>36</v>
      </c>
      <c r="CC17" s="85">
        <v>0.68819444444444444</v>
      </c>
      <c r="CD17" s="86"/>
      <c r="CE17" s="87">
        <v>0</v>
      </c>
      <c r="CF17" s="88"/>
      <c r="CG17" s="85">
        <v>0.69444444444444453</v>
      </c>
      <c r="CH17" s="86"/>
      <c r="CI17" s="87">
        <v>0</v>
      </c>
      <c r="CJ17" s="88"/>
      <c r="CK17" s="43">
        <v>0.73958333333333337</v>
      </c>
      <c r="CL17" s="47">
        <v>0.73958333333333337</v>
      </c>
      <c r="CM17" s="70">
        <v>55.7</v>
      </c>
      <c r="CN17" s="71">
        <v>55.7</v>
      </c>
      <c r="CO17" s="72"/>
      <c r="CP17" s="91">
        <v>0.7416666666666667</v>
      </c>
      <c r="CQ17" s="95">
        <v>5.5555555555555601E-2</v>
      </c>
      <c r="CR17" s="42" t="s">
        <v>44</v>
      </c>
      <c r="CS17" s="38">
        <v>0</v>
      </c>
      <c r="CT17" s="65"/>
      <c r="CU17" s="39">
        <v>241.3</v>
      </c>
      <c r="CV17" s="46">
        <v>0</v>
      </c>
      <c r="CW17" s="40"/>
      <c r="CX17" s="63">
        <v>241.3</v>
      </c>
      <c r="CY17" s="128"/>
      <c r="CZ17" s="101" t="s">
        <v>189</v>
      </c>
      <c r="DA17" s="129" t="s">
        <v>177</v>
      </c>
      <c r="DB17" s="129">
        <v>152</v>
      </c>
      <c r="DC17" s="104"/>
      <c r="DD17" s="77"/>
      <c r="DE17" s="56"/>
      <c r="DF17" s="36"/>
      <c r="DI17" s="41">
        <v>1.0900000000000001</v>
      </c>
      <c r="DJ17" s="17" t="s">
        <v>196</v>
      </c>
      <c r="DK17" s="153">
        <v>159.46700000000001</v>
      </c>
      <c r="DL17" s="41">
        <v>159.46700000000001</v>
      </c>
      <c r="DM17" s="41">
        <v>9999</v>
      </c>
      <c r="DP17" s="41">
        <v>25</v>
      </c>
      <c r="DQ17" s="227">
        <v>0</v>
      </c>
      <c r="DR17" s="227">
        <v>0</v>
      </c>
      <c r="DS17" s="228">
        <v>58.6</v>
      </c>
      <c r="DT17" s="227">
        <v>0</v>
      </c>
      <c r="DU17" s="227">
        <v>0</v>
      </c>
      <c r="DV17" s="227">
        <v>5</v>
      </c>
      <c r="DW17" s="227">
        <v>0</v>
      </c>
      <c r="DX17" s="227">
        <v>0</v>
      </c>
      <c r="DY17" s="227">
        <v>31</v>
      </c>
      <c r="DZ17" s="227">
        <v>0</v>
      </c>
      <c r="EA17" s="227">
        <v>23</v>
      </c>
      <c r="EB17" s="227">
        <v>0</v>
      </c>
      <c r="EC17" s="228">
        <v>32</v>
      </c>
      <c r="ED17" s="227">
        <v>0</v>
      </c>
      <c r="EE17" s="227">
        <v>0</v>
      </c>
      <c r="EF17" s="227">
        <v>36</v>
      </c>
      <c r="EG17" s="227">
        <v>0</v>
      </c>
      <c r="EH17" s="228">
        <v>55.7</v>
      </c>
      <c r="EI17" s="227">
        <v>0</v>
      </c>
      <c r="EK17" s="41">
        <v>25</v>
      </c>
      <c r="EL17" s="227">
        <v>0</v>
      </c>
      <c r="EM17" s="227">
        <v>0</v>
      </c>
      <c r="EN17" s="227">
        <v>58.6</v>
      </c>
      <c r="EO17" s="227">
        <v>58.6</v>
      </c>
      <c r="EP17" s="227">
        <v>58.6</v>
      </c>
      <c r="EQ17" s="227">
        <v>63.6</v>
      </c>
      <c r="ER17" s="227">
        <v>63.6</v>
      </c>
      <c r="ES17" s="227">
        <v>63.6</v>
      </c>
      <c r="ET17" s="227">
        <v>94.6</v>
      </c>
      <c r="EU17" s="227">
        <v>94.6</v>
      </c>
      <c r="EV17" s="227">
        <v>117.6</v>
      </c>
      <c r="EW17" s="227">
        <v>117.6</v>
      </c>
      <c r="EX17" s="227">
        <v>149.6</v>
      </c>
      <c r="EY17" s="227">
        <v>149.6</v>
      </c>
      <c r="EZ17" s="227">
        <v>149.6</v>
      </c>
      <c r="FA17" s="227">
        <v>185.6</v>
      </c>
      <c r="FB17" s="227">
        <v>185.6</v>
      </c>
      <c r="FC17" s="227">
        <v>241.3</v>
      </c>
      <c r="FD17" s="227">
        <v>241.3</v>
      </c>
    </row>
    <row r="18" spans="1:160" ht="13.5" thickBot="1" x14ac:dyDescent="0.25">
      <c r="A18" s="132"/>
      <c r="B18" s="34">
        <v>32</v>
      </c>
      <c r="C18" s="10">
        <v>32</v>
      </c>
      <c r="D18" s="37" t="s">
        <v>53</v>
      </c>
      <c r="E18" s="37" t="s">
        <v>137</v>
      </c>
      <c r="F18" s="37"/>
      <c r="G18" s="43">
        <v>0.31388888888888899</v>
      </c>
      <c r="H18" s="47">
        <v>0.31388888888888888</v>
      </c>
      <c r="I18" s="58" t="s">
        <v>44</v>
      </c>
      <c r="J18" s="52">
        <v>0</v>
      </c>
      <c r="K18" s="43">
        <v>0.39722222222221998</v>
      </c>
      <c r="L18" s="47">
        <v>0.39722222222220999</v>
      </c>
      <c r="M18" s="42" t="s">
        <v>44</v>
      </c>
      <c r="N18" s="38">
        <v>0</v>
      </c>
      <c r="O18" s="73">
        <v>0.43888888888888888</v>
      </c>
      <c r="P18" s="42" t="s">
        <v>44</v>
      </c>
      <c r="Q18" s="38">
        <v>0</v>
      </c>
      <c r="R18" s="43">
        <v>0.44027777777777777</v>
      </c>
      <c r="S18" s="47">
        <v>0.44513888888888892</v>
      </c>
      <c r="T18" s="70">
        <v>41.4</v>
      </c>
      <c r="U18" s="71">
        <v>41.4</v>
      </c>
      <c r="V18" s="72">
        <v>30</v>
      </c>
      <c r="W18" s="115">
        <v>0.4597222222222222</v>
      </c>
      <c r="X18" s="42" t="s">
        <v>44</v>
      </c>
      <c r="Y18" s="38">
        <v>0</v>
      </c>
      <c r="Z18" s="49">
        <v>0.49444444444444446</v>
      </c>
      <c r="AA18" s="42" t="s">
        <v>44</v>
      </c>
      <c r="AB18" s="38">
        <v>0</v>
      </c>
      <c r="AC18" s="53">
        <v>0.49652777777777773</v>
      </c>
      <c r="AD18" s="61"/>
      <c r="AE18" s="55">
        <v>0.50043981481481481</v>
      </c>
      <c r="AF18" s="35">
        <v>3.9120370370370749E-3</v>
      </c>
      <c r="AG18" s="35">
        <v>5.7870370370408184E-5</v>
      </c>
      <c r="AH18" s="44" t="s">
        <v>223</v>
      </c>
      <c r="AI18" s="45">
        <v>5</v>
      </c>
      <c r="AJ18" s="115">
        <v>0.51736111111111105</v>
      </c>
      <c r="AK18" s="42" t="s">
        <v>44</v>
      </c>
      <c r="AL18" s="38">
        <v>0</v>
      </c>
      <c r="AM18" s="73">
        <v>0.52777777777777779</v>
      </c>
      <c r="AN18" s="42" t="s">
        <v>44</v>
      </c>
      <c r="AO18" s="38">
        <v>0</v>
      </c>
      <c r="AP18" s="53">
        <v>0.52986111111111112</v>
      </c>
      <c r="AQ18" s="61"/>
      <c r="AR18" s="55">
        <v>0.5366319444444444</v>
      </c>
      <c r="AS18" s="35">
        <v>6.7708333333332815E-3</v>
      </c>
      <c r="AT18" s="35">
        <v>1.1574074074022396E-5</v>
      </c>
      <c r="AU18" s="44" t="s">
        <v>223</v>
      </c>
      <c r="AV18" s="45">
        <v>1</v>
      </c>
      <c r="AW18" s="49">
        <v>0.55763888888888891</v>
      </c>
      <c r="AX18" s="42" t="s">
        <v>44</v>
      </c>
      <c r="AY18" s="38">
        <v>0</v>
      </c>
      <c r="AZ18" s="49">
        <v>0.56111111111111101</v>
      </c>
      <c r="BA18" s="61"/>
      <c r="BB18" s="55">
        <v>0.56638888888888894</v>
      </c>
      <c r="BC18" s="35">
        <v>5.2777777777779367E-3</v>
      </c>
      <c r="BD18" s="35">
        <v>2.7777777777793656E-4</v>
      </c>
      <c r="BE18" s="44" t="s">
        <v>223</v>
      </c>
      <c r="BF18" s="45">
        <v>24</v>
      </c>
      <c r="BG18" s="308">
        <v>0.60624999999999996</v>
      </c>
      <c r="BH18" s="42" t="s">
        <v>44</v>
      </c>
      <c r="BI18" s="38">
        <v>0</v>
      </c>
      <c r="BJ18" s="43">
        <v>0.60625000000000007</v>
      </c>
      <c r="BK18" s="47">
        <v>0.61527777777777781</v>
      </c>
      <c r="BL18" s="70">
        <v>52.5</v>
      </c>
      <c r="BM18" s="71">
        <v>52.5</v>
      </c>
      <c r="BN18" s="72"/>
      <c r="BO18" s="117" t="s">
        <v>226</v>
      </c>
      <c r="BP18" s="121"/>
      <c r="BQ18" s="124" t="s">
        <v>225</v>
      </c>
      <c r="BR18" s="125"/>
      <c r="BS18" s="49">
        <v>0.68611111111111101</v>
      </c>
      <c r="BT18" s="42" t="s">
        <v>44</v>
      </c>
      <c r="BU18" s="38">
        <v>0</v>
      </c>
      <c r="BV18" s="49">
        <v>0.688194444444444</v>
      </c>
      <c r="BW18" s="61"/>
      <c r="BX18" s="55">
        <v>0.68949074074074079</v>
      </c>
      <c r="BY18" s="35">
        <v>1.296296296296795E-3</v>
      </c>
      <c r="BZ18" s="35">
        <v>1.1574074074069086E-3</v>
      </c>
      <c r="CA18" s="44" t="s">
        <v>45</v>
      </c>
      <c r="CB18" s="45">
        <v>100</v>
      </c>
      <c r="CC18" s="85">
        <v>0.69166666666666676</v>
      </c>
      <c r="CD18" s="86"/>
      <c r="CE18" s="87">
        <v>60</v>
      </c>
      <c r="CF18" s="88"/>
      <c r="CG18" s="85">
        <v>0.7006944444444444</v>
      </c>
      <c r="CH18" s="86"/>
      <c r="CI18" s="87">
        <v>0</v>
      </c>
      <c r="CJ18" s="88"/>
      <c r="CK18" s="43">
        <v>0.74305555555555547</v>
      </c>
      <c r="CL18" s="47">
        <v>0.74305555555555547</v>
      </c>
      <c r="CM18" s="70">
        <v>52.7</v>
      </c>
      <c r="CN18" s="71">
        <v>52.7</v>
      </c>
      <c r="CO18" s="72"/>
      <c r="CP18" s="91">
        <v>0.74513888888888891</v>
      </c>
      <c r="CQ18" s="95">
        <v>5.5555555555555601E-2</v>
      </c>
      <c r="CR18" s="42" t="s">
        <v>44</v>
      </c>
      <c r="CS18" s="38">
        <v>0</v>
      </c>
      <c r="CT18" s="65"/>
      <c r="CU18" s="39">
        <v>306.60000000000002</v>
      </c>
      <c r="CV18" s="46">
        <v>60</v>
      </c>
      <c r="CW18" s="40"/>
      <c r="CX18" s="63">
        <v>366.6</v>
      </c>
      <c r="CY18" s="128"/>
      <c r="CZ18" s="101" t="s">
        <v>191</v>
      </c>
      <c r="DA18" s="129" t="s">
        <v>177</v>
      </c>
      <c r="DB18" s="129">
        <v>140</v>
      </c>
      <c r="DC18" s="104" t="s">
        <v>187</v>
      </c>
      <c r="DD18" s="77"/>
      <c r="DE18" s="56"/>
      <c r="DF18" s="36"/>
      <c r="DI18" s="41">
        <v>1.0900000000000001</v>
      </c>
      <c r="DJ18" s="17" t="s">
        <v>196</v>
      </c>
      <c r="DK18" s="153">
        <v>189.79400000000004</v>
      </c>
      <c r="DL18" s="41">
        <v>189.79400000000004</v>
      </c>
      <c r="DM18" s="41">
        <v>9999</v>
      </c>
      <c r="DP18" s="41">
        <v>32</v>
      </c>
      <c r="DQ18" s="227">
        <v>0</v>
      </c>
      <c r="DR18" s="227">
        <v>0</v>
      </c>
      <c r="DS18" s="228">
        <v>71.400000000000006</v>
      </c>
      <c r="DT18" s="227">
        <v>0</v>
      </c>
      <c r="DU18" s="227">
        <v>0</v>
      </c>
      <c r="DV18" s="227">
        <v>5</v>
      </c>
      <c r="DW18" s="227">
        <v>0</v>
      </c>
      <c r="DX18" s="227">
        <v>0</v>
      </c>
      <c r="DY18" s="227">
        <v>1</v>
      </c>
      <c r="DZ18" s="227">
        <v>0</v>
      </c>
      <c r="EA18" s="227">
        <v>24</v>
      </c>
      <c r="EB18" s="227">
        <v>0</v>
      </c>
      <c r="EC18" s="228">
        <v>52.5</v>
      </c>
      <c r="ED18" s="227">
        <v>0</v>
      </c>
      <c r="EE18" s="227">
        <v>0</v>
      </c>
      <c r="EF18" s="227">
        <v>100</v>
      </c>
      <c r="EG18" s="227">
        <v>60</v>
      </c>
      <c r="EH18" s="228">
        <v>52.7</v>
      </c>
      <c r="EI18" s="227">
        <v>0</v>
      </c>
      <c r="EK18" s="41">
        <v>32</v>
      </c>
      <c r="EL18" s="227">
        <v>0</v>
      </c>
      <c r="EM18" s="227">
        <v>0</v>
      </c>
      <c r="EN18" s="227">
        <v>71.400000000000006</v>
      </c>
      <c r="EO18" s="227">
        <v>71.400000000000006</v>
      </c>
      <c r="EP18" s="227">
        <v>71.400000000000006</v>
      </c>
      <c r="EQ18" s="227">
        <v>76.400000000000006</v>
      </c>
      <c r="ER18" s="227">
        <v>76.400000000000006</v>
      </c>
      <c r="ES18" s="227">
        <v>76.400000000000006</v>
      </c>
      <c r="ET18" s="227">
        <v>77.400000000000006</v>
      </c>
      <c r="EU18" s="227">
        <v>77.400000000000006</v>
      </c>
      <c r="EV18" s="227">
        <v>101.4</v>
      </c>
      <c r="EW18" s="227">
        <v>101.4</v>
      </c>
      <c r="EX18" s="227">
        <v>153.9</v>
      </c>
      <c r="EY18" s="227">
        <v>153.9</v>
      </c>
      <c r="EZ18" s="227">
        <v>153.9</v>
      </c>
      <c r="FA18" s="227">
        <v>253.9</v>
      </c>
      <c r="FB18" s="227">
        <v>313.89999999999998</v>
      </c>
      <c r="FC18" s="227">
        <v>366.6</v>
      </c>
      <c r="FD18" s="227">
        <v>366.6</v>
      </c>
    </row>
    <row r="19" spans="1:160" ht="13.5" thickBot="1" x14ac:dyDescent="0.25">
      <c r="A19" s="132"/>
      <c r="B19" s="34">
        <v>38</v>
      </c>
      <c r="C19" s="10">
        <v>38</v>
      </c>
      <c r="D19" s="37" t="s">
        <v>52</v>
      </c>
      <c r="E19" s="37" t="s">
        <v>143</v>
      </c>
      <c r="F19" s="37"/>
      <c r="G19" s="43">
        <v>0.31805555555555598</v>
      </c>
      <c r="H19" s="47">
        <v>0.31805555555555554</v>
      </c>
      <c r="I19" s="58" t="s">
        <v>44</v>
      </c>
      <c r="J19" s="52">
        <v>0</v>
      </c>
      <c r="K19" s="43">
        <v>0.40138888888888702</v>
      </c>
      <c r="L19" s="47">
        <v>0.40138888888887397</v>
      </c>
      <c r="M19" s="42" t="s">
        <v>44</v>
      </c>
      <c r="N19" s="38">
        <v>0</v>
      </c>
      <c r="O19" s="73">
        <v>0.44305555555555554</v>
      </c>
      <c r="P19" s="42" t="s">
        <v>44</v>
      </c>
      <c r="Q19" s="38">
        <v>0</v>
      </c>
      <c r="R19" s="43">
        <v>0.44375000000000003</v>
      </c>
      <c r="S19" s="47">
        <v>0.45069444444444445</v>
      </c>
      <c r="T19" s="70">
        <v>41.3</v>
      </c>
      <c r="U19" s="71">
        <v>41.3</v>
      </c>
      <c r="V19" s="72">
        <v>30</v>
      </c>
      <c r="W19" s="115">
        <v>0.46388888888888885</v>
      </c>
      <c r="X19" s="42" t="s">
        <v>44</v>
      </c>
      <c r="Y19" s="38">
        <v>0</v>
      </c>
      <c r="Z19" s="49">
        <v>0.49861111111111112</v>
      </c>
      <c r="AA19" s="42" t="s">
        <v>44</v>
      </c>
      <c r="AB19" s="38">
        <v>0</v>
      </c>
      <c r="AC19" s="53">
        <v>0.50138888888888888</v>
      </c>
      <c r="AD19" s="61"/>
      <c r="AE19" s="55">
        <v>0.50518518518518518</v>
      </c>
      <c r="AF19" s="35">
        <v>3.7962962962962976E-3</v>
      </c>
      <c r="AG19" s="35">
        <v>5.7870370370369153E-5</v>
      </c>
      <c r="AH19" s="44" t="s">
        <v>45</v>
      </c>
      <c r="AI19" s="45">
        <v>5</v>
      </c>
      <c r="AJ19" s="115">
        <v>0.52222222222222225</v>
      </c>
      <c r="AK19" s="42" t="s">
        <v>44</v>
      </c>
      <c r="AL19" s="38">
        <v>0</v>
      </c>
      <c r="AM19" s="73">
        <v>0.53263888888888888</v>
      </c>
      <c r="AN19" s="42" t="s">
        <v>44</v>
      </c>
      <c r="AO19" s="38">
        <v>0</v>
      </c>
      <c r="AP19" s="53">
        <v>0.53541666666666665</v>
      </c>
      <c r="AQ19" s="61"/>
      <c r="AR19" s="55">
        <v>0.5420949074074074</v>
      </c>
      <c r="AS19" s="35">
        <v>6.6782407407407485E-3</v>
      </c>
      <c r="AT19" s="35">
        <v>8.1018518518510656E-5</v>
      </c>
      <c r="AU19" s="44" t="s">
        <v>45</v>
      </c>
      <c r="AV19" s="45">
        <v>7</v>
      </c>
      <c r="AW19" s="49">
        <v>0.56319444444444444</v>
      </c>
      <c r="AX19" s="42" t="s">
        <v>44</v>
      </c>
      <c r="AY19" s="38">
        <v>0</v>
      </c>
      <c r="AZ19" s="49">
        <v>0.56527777777777799</v>
      </c>
      <c r="BA19" s="61"/>
      <c r="BB19" s="55">
        <v>0.57084490740740745</v>
      </c>
      <c r="BC19" s="35">
        <v>5.5671296296294637E-3</v>
      </c>
      <c r="BD19" s="35">
        <v>5.6712962962946357E-4</v>
      </c>
      <c r="BE19" s="44" t="s">
        <v>223</v>
      </c>
      <c r="BF19" s="45">
        <v>49</v>
      </c>
      <c r="BG19" s="308">
        <v>0.61041666666666683</v>
      </c>
      <c r="BH19" s="42" t="s">
        <v>44</v>
      </c>
      <c r="BI19" s="38">
        <v>0</v>
      </c>
      <c r="BJ19" s="43">
        <v>0.61111111111111105</v>
      </c>
      <c r="BK19" s="47">
        <v>0.61875000000000002</v>
      </c>
      <c r="BL19" s="70">
        <v>26.2</v>
      </c>
      <c r="BM19" s="71">
        <v>26.2</v>
      </c>
      <c r="BN19" s="72">
        <v>30</v>
      </c>
      <c r="BO19" s="117" t="s">
        <v>226</v>
      </c>
      <c r="BP19" s="121"/>
      <c r="BQ19" s="124" t="s">
        <v>225</v>
      </c>
      <c r="BR19" s="125"/>
      <c r="BS19" s="49">
        <v>0.68680555555555556</v>
      </c>
      <c r="BT19" s="42" t="s">
        <v>44</v>
      </c>
      <c r="BU19" s="38">
        <v>0</v>
      </c>
      <c r="BV19" s="49">
        <v>0.68888888888888899</v>
      </c>
      <c r="BW19" s="61"/>
      <c r="BX19" s="55">
        <v>0.69160879629629635</v>
      </c>
      <c r="BY19" s="35">
        <v>2.7199074074073515E-3</v>
      </c>
      <c r="BZ19" s="35">
        <v>2.6620370370364788E-4</v>
      </c>
      <c r="CA19" s="44" t="s">
        <v>223</v>
      </c>
      <c r="CB19" s="45">
        <v>23</v>
      </c>
      <c r="CC19" s="85"/>
      <c r="CD19" s="86"/>
      <c r="CE19" s="87">
        <v>1800</v>
      </c>
      <c r="CF19" s="88"/>
      <c r="CG19" s="85">
        <v>0.70000000000000007</v>
      </c>
      <c r="CH19" s="86"/>
      <c r="CI19" s="87">
        <v>60</v>
      </c>
      <c r="CJ19" s="88"/>
      <c r="CK19" s="43">
        <v>0.74375000000000002</v>
      </c>
      <c r="CL19" s="47">
        <v>0.74444444444444446</v>
      </c>
      <c r="CM19" s="70">
        <v>61</v>
      </c>
      <c r="CN19" s="71">
        <v>61</v>
      </c>
      <c r="CO19" s="72"/>
      <c r="CP19" s="91">
        <v>0.74583333333333324</v>
      </c>
      <c r="CQ19" s="95">
        <v>5.5555555555555601E-2</v>
      </c>
      <c r="CR19" s="42" t="s">
        <v>44</v>
      </c>
      <c r="CS19" s="38">
        <v>0</v>
      </c>
      <c r="CT19" s="65"/>
      <c r="CU19" s="39">
        <v>272.5</v>
      </c>
      <c r="CV19" s="46">
        <v>1860</v>
      </c>
      <c r="CW19" s="40"/>
      <c r="CX19" s="63">
        <v>2132.5</v>
      </c>
      <c r="CY19" s="128"/>
      <c r="CZ19" s="101" t="s">
        <v>191</v>
      </c>
      <c r="DA19" s="129" t="s">
        <v>177</v>
      </c>
      <c r="DB19" s="129">
        <v>114</v>
      </c>
      <c r="DC19" s="104" t="s">
        <v>187</v>
      </c>
      <c r="DD19" s="77"/>
      <c r="DE19" s="56"/>
      <c r="DF19" s="36"/>
      <c r="DI19" s="41">
        <v>1.0900000000000001</v>
      </c>
      <c r="DJ19" s="17" t="s">
        <v>196</v>
      </c>
      <c r="DK19" s="153">
        <v>200.065</v>
      </c>
      <c r="DL19" s="41">
        <v>200.065</v>
      </c>
      <c r="DM19" s="41">
        <v>9999</v>
      </c>
      <c r="DP19" s="41">
        <v>38</v>
      </c>
      <c r="DQ19" s="227">
        <v>0</v>
      </c>
      <c r="DR19" s="227">
        <v>0</v>
      </c>
      <c r="DS19" s="228">
        <v>71.3</v>
      </c>
      <c r="DT19" s="227">
        <v>0</v>
      </c>
      <c r="DU19" s="227">
        <v>0</v>
      </c>
      <c r="DV19" s="227">
        <v>5</v>
      </c>
      <c r="DW19" s="227">
        <v>0</v>
      </c>
      <c r="DX19" s="227">
        <v>0</v>
      </c>
      <c r="DY19" s="227">
        <v>7</v>
      </c>
      <c r="DZ19" s="227">
        <v>0</v>
      </c>
      <c r="EA19" s="227">
        <v>49</v>
      </c>
      <c r="EB19" s="227">
        <v>0</v>
      </c>
      <c r="EC19" s="228">
        <v>56.2</v>
      </c>
      <c r="ED19" s="227">
        <v>0</v>
      </c>
      <c r="EE19" s="227">
        <v>0</v>
      </c>
      <c r="EF19" s="227">
        <v>23</v>
      </c>
      <c r="EG19" s="227">
        <v>1860</v>
      </c>
      <c r="EH19" s="228">
        <v>61</v>
      </c>
      <c r="EI19" s="227">
        <v>0</v>
      </c>
      <c r="EK19" s="41">
        <v>38</v>
      </c>
      <c r="EL19" s="227">
        <v>0</v>
      </c>
      <c r="EM19" s="227">
        <v>0</v>
      </c>
      <c r="EN19" s="227">
        <v>71.3</v>
      </c>
      <c r="EO19" s="227">
        <v>71.3</v>
      </c>
      <c r="EP19" s="227">
        <v>71.3</v>
      </c>
      <c r="EQ19" s="227">
        <v>76.3</v>
      </c>
      <c r="ER19" s="227">
        <v>76.3</v>
      </c>
      <c r="ES19" s="227">
        <v>76.3</v>
      </c>
      <c r="ET19" s="227">
        <v>83.3</v>
      </c>
      <c r="EU19" s="227">
        <v>83.3</v>
      </c>
      <c r="EV19" s="227">
        <v>132.30000000000001</v>
      </c>
      <c r="EW19" s="227">
        <v>132.30000000000001</v>
      </c>
      <c r="EX19" s="227">
        <v>188.5</v>
      </c>
      <c r="EY19" s="227">
        <v>188.5</v>
      </c>
      <c r="EZ19" s="227">
        <v>188.5</v>
      </c>
      <c r="FA19" s="227">
        <v>211.5</v>
      </c>
      <c r="FB19" s="227">
        <v>2071.5</v>
      </c>
      <c r="FC19" s="227">
        <v>2132.5</v>
      </c>
      <c r="FD19" s="227">
        <v>2132.5</v>
      </c>
    </row>
    <row r="20" spans="1:160" ht="13.5" thickBot="1" x14ac:dyDescent="0.25">
      <c r="A20" s="132"/>
      <c r="B20" s="34">
        <v>13</v>
      </c>
      <c r="C20" s="10">
        <v>13</v>
      </c>
      <c r="D20" s="37" t="s">
        <v>104</v>
      </c>
      <c r="E20" s="37" t="s">
        <v>41</v>
      </c>
      <c r="F20" s="37"/>
      <c r="G20" s="43">
        <v>0.30069444444444399</v>
      </c>
      <c r="H20" s="47">
        <v>0.30069444444444443</v>
      </c>
      <c r="I20" s="58" t="s">
        <v>44</v>
      </c>
      <c r="J20" s="52">
        <v>0</v>
      </c>
      <c r="K20" s="43">
        <v>0.38402777777777702</v>
      </c>
      <c r="L20" s="47">
        <v>0.38402777777777403</v>
      </c>
      <c r="M20" s="42" t="s">
        <v>44</v>
      </c>
      <c r="N20" s="38">
        <v>0</v>
      </c>
      <c r="O20" s="73">
        <v>0.42569444444444443</v>
      </c>
      <c r="P20" s="42" t="s">
        <v>44</v>
      </c>
      <c r="Q20" s="38">
        <v>0</v>
      </c>
      <c r="R20" s="43">
        <v>0.4291666666666667</v>
      </c>
      <c r="S20" s="47">
        <v>0.4291666666666667</v>
      </c>
      <c r="T20" s="70">
        <v>39</v>
      </c>
      <c r="U20" s="71">
        <v>39</v>
      </c>
      <c r="V20" s="72"/>
      <c r="W20" s="115">
        <v>0.44652777777777775</v>
      </c>
      <c r="X20" s="42" t="s">
        <v>44</v>
      </c>
      <c r="Y20" s="38">
        <v>0</v>
      </c>
      <c r="Z20" s="49">
        <v>0.48125000000000001</v>
      </c>
      <c r="AA20" s="42" t="s">
        <v>44</v>
      </c>
      <c r="AB20" s="38">
        <v>0</v>
      </c>
      <c r="AC20" s="53">
        <v>0.48333333333333334</v>
      </c>
      <c r="AD20" s="61"/>
      <c r="AE20" s="55">
        <v>0.4871180555555556</v>
      </c>
      <c r="AF20" s="35">
        <v>3.7847222222222587E-3</v>
      </c>
      <c r="AG20" s="35">
        <v>6.9444444444408029E-5</v>
      </c>
      <c r="AH20" s="44" t="s">
        <v>45</v>
      </c>
      <c r="AI20" s="45">
        <v>6</v>
      </c>
      <c r="AJ20" s="115">
        <v>0.50416666666666665</v>
      </c>
      <c r="AK20" s="42" t="s">
        <v>44</v>
      </c>
      <c r="AL20" s="38">
        <v>0</v>
      </c>
      <c r="AM20" s="73">
        <v>0.51458333333333328</v>
      </c>
      <c r="AN20" s="42" t="s">
        <v>44</v>
      </c>
      <c r="AO20" s="38">
        <v>0</v>
      </c>
      <c r="AP20" s="53">
        <v>0.51666666666666672</v>
      </c>
      <c r="AQ20" s="61"/>
      <c r="AR20" s="55">
        <v>0.5272916666666666</v>
      </c>
      <c r="AS20" s="35">
        <v>1.0624999999999885E-2</v>
      </c>
      <c r="AT20" s="35">
        <v>3.8657407407406254E-3</v>
      </c>
      <c r="AU20" s="44" t="s">
        <v>223</v>
      </c>
      <c r="AV20" s="45">
        <v>334</v>
      </c>
      <c r="AW20" s="49">
        <v>0.5444444444444444</v>
      </c>
      <c r="AX20" s="42" t="s">
        <v>44</v>
      </c>
      <c r="AY20" s="38">
        <v>0</v>
      </c>
      <c r="AZ20" s="49">
        <v>0.54652777777777795</v>
      </c>
      <c r="BA20" s="61"/>
      <c r="BB20" s="55">
        <v>0.55143518518518519</v>
      </c>
      <c r="BC20" s="35">
        <v>4.9074074074072493E-3</v>
      </c>
      <c r="BD20" s="35">
        <v>9.259259259275076E-5</v>
      </c>
      <c r="BE20" s="44" t="s">
        <v>45</v>
      </c>
      <c r="BF20" s="45">
        <v>8</v>
      </c>
      <c r="BG20" s="308">
        <v>0.59166666666666679</v>
      </c>
      <c r="BH20" s="42" t="s">
        <v>44</v>
      </c>
      <c r="BI20" s="38">
        <v>0</v>
      </c>
      <c r="BJ20" s="43">
        <v>0.59236111111111112</v>
      </c>
      <c r="BK20" s="47">
        <v>0.59305555555555556</v>
      </c>
      <c r="BL20" s="70">
        <v>27.6</v>
      </c>
      <c r="BM20" s="71">
        <v>27.6</v>
      </c>
      <c r="BN20" s="72"/>
      <c r="BO20" s="117" t="s">
        <v>226</v>
      </c>
      <c r="BP20" s="121"/>
      <c r="BQ20" s="124" t="s">
        <v>225</v>
      </c>
      <c r="BR20" s="125"/>
      <c r="BS20" s="49">
        <v>0.66805555555555562</v>
      </c>
      <c r="BT20" s="42" t="s">
        <v>44</v>
      </c>
      <c r="BU20" s="38">
        <v>0</v>
      </c>
      <c r="BV20" s="49">
        <v>0.67083333333333295</v>
      </c>
      <c r="BW20" s="61"/>
      <c r="BX20" s="55">
        <v>0.67347222222222225</v>
      </c>
      <c r="BY20" s="35">
        <v>2.6388888888893014E-3</v>
      </c>
      <c r="BZ20" s="35">
        <v>1.851851851855978E-4</v>
      </c>
      <c r="CA20" s="44" t="s">
        <v>223</v>
      </c>
      <c r="CB20" s="45">
        <v>16</v>
      </c>
      <c r="CC20" s="85">
        <v>0.67569444444444438</v>
      </c>
      <c r="CD20" s="86"/>
      <c r="CE20" s="87">
        <v>0</v>
      </c>
      <c r="CF20" s="88"/>
      <c r="CG20" s="85">
        <v>0.68472222222222223</v>
      </c>
      <c r="CH20" s="86"/>
      <c r="CI20" s="87">
        <v>0</v>
      </c>
      <c r="CJ20" s="88"/>
      <c r="CK20" s="43">
        <v>0.73055555555555562</v>
      </c>
      <c r="CL20" s="47">
        <v>0.73055555555555562</v>
      </c>
      <c r="CM20" s="70">
        <v>48.6</v>
      </c>
      <c r="CN20" s="71">
        <v>48.6</v>
      </c>
      <c r="CO20" s="72"/>
      <c r="CP20" s="91">
        <v>0.7319444444444444</v>
      </c>
      <c r="CQ20" s="95">
        <v>5.5555555555555601E-2</v>
      </c>
      <c r="CR20" s="42" t="s">
        <v>44</v>
      </c>
      <c r="CS20" s="38">
        <v>0</v>
      </c>
      <c r="CT20" s="65"/>
      <c r="CU20" s="39">
        <v>479.2</v>
      </c>
      <c r="CV20" s="46">
        <v>0</v>
      </c>
      <c r="CW20" s="40"/>
      <c r="CX20" s="63">
        <v>479.2</v>
      </c>
      <c r="CY20" s="128"/>
      <c r="CZ20" s="101" t="s">
        <v>189</v>
      </c>
      <c r="DA20" s="129" t="s">
        <v>177</v>
      </c>
      <c r="DB20" s="129">
        <v>102</v>
      </c>
      <c r="DC20" s="104" t="s">
        <v>181</v>
      </c>
      <c r="DD20" s="77"/>
      <c r="DE20" s="56"/>
      <c r="DF20" s="36"/>
      <c r="DI20" s="41">
        <v>1.0900000000000001</v>
      </c>
      <c r="DJ20" s="17" t="s">
        <v>196</v>
      </c>
      <c r="DK20" s="153">
        <v>125.568</v>
      </c>
      <c r="DL20" s="41">
        <v>125.568</v>
      </c>
      <c r="DM20" s="41">
        <v>9999</v>
      </c>
      <c r="DP20" s="41">
        <v>13</v>
      </c>
      <c r="DQ20" s="227">
        <v>0</v>
      </c>
      <c r="DR20" s="227">
        <v>0</v>
      </c>
      <c r="DS20" s="228">
        <v>39</v>
      </c>
      <c r="DT20" s="227">
        <v>0</v>
      </c>
      <c r="DU20" s="227">
        <v>0</v>
      </c>
      <c r="DV20" s="227">
        <v>6</v>
      </c>
      <c r="DW20" s="227">
        <v>0</v>
      </c>
      <c r="DX20" s="227">
        <v>0</v>
      </c>
      <c r="DY20" s="227">
        <v>334</v>
      </c>
      <c r="DZ20" s="227">
        <v>0</v>
      </c>
      <c r="EA20" s="227">
        <v>8</v>
      </c>
      <c r="EB20" s="227">
        <v>0</v>
      </c>
      <c r="EC20" s="228">
        <v>27.6</v>
      </c>
      <c r="ED20" s="227">
        <v>0</v>
      </c>
      <c r="EE20" s="227">
        <v>0</v>
      </c>
      <c r="EF20" s="227">
        <v>16</v>
      </c>
      <c r="EG20" s="227">
        <v>0</v>
      </c>
      <c r="EH20" s="228">
        <v>48.6</v>
      </c>
      <c r="EI20" s="227">
        <v>0</v>
      </c>
      <c r="EK20" s="41">
        <v>13</v>
      </c>
      <c r="EL20" s="227">
        <v>0</v>
      </c>
      <c r="EM20" s="227">
        <v>0</v>
      </c>
      <c r="EN20" s="227">
        <v>39</v>
      </c>
      <c r="EO20" s="227">
        <v>39</v>
      </c>
      <c r="EP20" s="227">
        <v>39</v>
      </c>
      <c r="EQ20" s="227">
        <v>45</v>
      </c>
      <c r="ER20" s="227">
        <v>45</v>
      </c>
      <c r="ES20" s="227">
        <v>45</v>
      </c>
      <c r="ET20" s="227">
        <v>379</v>
      </c>
      <c r="EU20" s="227">
        <v>379</v>
      </c>
      <c r="EV20" s="227">
        <v>387</v>
      </c>
      <c r="EW20" s="227">
        <v>387</v>
      </c>
      <c r="EX20" s="227">
        <v>414.6</v>
      </c>
      <c r="EY20" s="227">
        <v>414.6</v>
      </c>
      <c r="EZ20" s="227">
        <v>414.6</v>
      </c>
      <c r="FA20" s="227">
        <v>430.6</v>
      </c>
      <c r="FB20" s="227">
        <v>430.6</v>
      </c>
      <c r="FC20" s="227">
        <v>479.2</v>
      </c>
      <c r="FD20" s="227">
        <v>479.2</v>
      </c>
    </row>
    <row r="21" spans="1:160" ht="13.5" thickBot="1" x14ac:dyDescent="0.25">
      <c r="A21" s="132"/>
      <c r="B21" s="34">
        <v>24</v>
      </c>
      <c r="C21" s="10">
        <v>24</v>
      </c>
      <c r="D21" s="37" t="s">
        <v>121</v>
      </c>
      <c r="E21" s="37" t="s">
        <v>122</v>
      </c>
      <c r="F21" s="37"/>
      <c r="G21" s="43">
        <v>0.30833333333333302</v>
      </c>
      <c r="H21" s="47">
        <v>0.30833333333333335</v>
      </c>
      <c r="I21" s="58" t="s">
        <v>44</v>
      </c>
      <c r="J21" s="52">
        <v>0</v>
      </c>
      <c r="K21" s="43">
        <v>0.391666666666665</v>
      </c>
      <c r="L21" s="47">
        <v>0.391666666666658</v>
      </c>
      <c r="M21" s="42" t="s">
        <v>44</v>
      </c>
      <c r="N21" s="38">
        <v>0</v>
      </c>
      <c r="O21" s="73">
        <v>0.43333333333333335</v>
      </c>
      <c r="P21" s="42" t="s">
        <v>44</v>
      </c>
      <c r="Q21" s="38">
        <v>0</v>
      </c>
      <c r="R21" s="43">
        <v>0.43541666666666662</v>
      </c>
      <c r="S21" s="47">
        <v>0.43541666666666662</v>
      </c>
      <c r="T21" s="70">
        <v>43.8</v>
      </c>
      <c r="U21" s="71">
        <v>43.8</v>
      </c>
      <c r="V21" s="72"/>
      <c r="W21" s="115">
        <v>0.45416666666666666</v>
      </c>
      <c r="X21" s="42" t="s">
        <v>44</v>
      </c>
      <c r="Y21" s="38">
        <v>0</v>
      </c>
      <c r="Z21" s="49">
        <v>0.48888888888888887</v>
      </c>
      <c r="AA21" s="42" t="s">
        <v>44</v>
      </c>
      <c r="AB21" s="38">
        <v>0</v>
      </c>
      <c r="AC21" s="53">
        <v>0.4909722222222222</v>
      </c>
      <c r="AD21" s="61"/>
      <c r="AE21" s="55">
        <v>0.49489583333333331</v>
      </c>
      <c r="AF21" s="35">
        <v>3.9236111111111138E-3</v>
      </c>
      <c r="AG21" s="35">
        <v>6.944444444444706E-5</v>
      </c>
      <c r="AH21" s="44" t="s">
        <v>223</v>
      </c>
      <c r="AI21" s="45">
        <v>6</v>
      </c>
      <c r="AJ21" s="115">
        <v>0.51180555555555551</v>
      </c>
      <c r="AK21" s="42" t="s">
        <v>44</v>
      </c>
      <c r="AL21" s="38">
        <v>0</v>
      </c>
      <c r="AM21" s="73">
        <v>0.52222222222222225</v>
      </c>
      <c r="AN21" s="42" t="s">
        <v>44</v>
      </c>
      <c r="AO21" s="38">
        <v>0</v>
      </c>
      <c r="AP21" s="53">
        <v>0.52430555555555558</v>
      </c>
      <c r="AQ21" s="61"/>
      <c r="AR21" s="55">
        <v>0.53562500000000002</v>
      </c>
      <c r="AS21" s="35">
        <v>1.1319444444444438E-2</v>
      </c>
      <c r="AT21" s="35">
        <v>4.5601851851851784E-3</v>
      </c>
      <c r="AU21" s="44" t="s">
        <v>223</v>
      </c>
      <c r="AV21" s="45">
        <v>394</v>
      </c>
      <c r="AW21" s="49">
        <v>0.55208333333333337</v>
      </c>
      <c r="AX21" s="42" t="s">
        <v>44</v>
      </c>
      <c r="AY21" s="38">
        <v>0</v>
      </c>
      <c r="AZ21" s="49">
        <v>0.55416666666666703</v>
      </c>
      <c r="BA21" s="61"/>
      <c r="BB21" s="55">
        <v>0.5600694444444444</v>
      </c>
      <c r="BC21" s="35">
        <v>5.9027777777773682E-3</v>
      </c>
      <c r="BD21" s="35">
        <v>9.0277777777736812E-4</v>
      </c>
      <c r="BE21" s="44" t="s">
        <v>223</v>
      </c>
      <c r="BF21" s="45">
        <v>78</v>
      </c>
      <c r="BG21" s="308">
        <v>0.59930555555555587</v>
      </c>
      <c r="BH21" s="42" t="s">
        <v>44</v>
      </c>
      <c r="BI21" s="38">
        <v>0</v>
      </c>
      <c r="BJ21" s="43">
        <v>0.59930555555555554</v>
      </c>
      <c r="BK21" s="47">
        <v>0.60277777777777775</v>
      </c>
      <c r="BL21" s="70">
        <v>31.3</v>
      </c>
      <c r="BM21" s="71">
        <v>31.3</v>
      </c>
      <c r="BN21" s="72"/>
      <c r="BO21" s="117" t="s">
        <v>226</v>
      </c>
      <c r="BP21" s="121"/>
      <c r="BQ21" s="124" t="s">
        <v>225</v>
      </c>
      <c r="BR21" s="125"/>
      <c r="BS21" s="49">
        <v>0.6777777777777777</v>
      </c>
      <c r="BT21" s="42" t="s">
        <v>44</v>
      </c>
      <c r="BU21" s="38">
        <v>0</v>
      </c>
      <c r="BV21" s="49">
        <v>0.67986111111111103</v>
      </c>
      <c r="BW21" s="61"/>
      <c r="BX21" s="55">
        <v>0.68372685185185178</v>
      </c>
      <c r="BY21" s="35">
        <v>3.8657407407407529E-3</v>
      </c>
      <c r="BZ21" s="35">
        <v>1.4120370370370493E-3</v>
      </c>
      <c r="CA21" s="44" t="s">
        <v>223</v>
      </c>
      <c r="CB21" s="45">
        <v>122</v>
      </c>
      <c r="CC21" s="85">
        <v>0.68541666666666667</v>
      </c>
      <c r="CD21" s="86"/>
      <c r="CE21" s="87">
        <v>0</v>
      </c>
      <c r="CF21" s="88"/>
      <c r="CG21" s="85">
        <v>0.69374999999999998</v>
      </c>
      <c r="CH21" s="86"/>
      <c r="CI21" s="87">
        <v>0</v>
      </c>
      <c r="CJ21" s="88"/>
      <c r="CK21" s="43">
        <v>0.7368055555555556</v>
      </c>
      <c r="CL21" s="47">
        <v>0.73749999999999993</v>
      </c>
      <c r="CM21" s="70">
        <v>55</v>
      </c>
      <c r="CN21" s="71">
        <v>55</v>
      </c>
      <c r="CO21" s="72">
        <v>30</v>
      </c>
      <c r="CP21" s="91">
        <v>0.73888888888888893</v>
      </c>
      <c r="CQ21" s="95">
        <v>5.5555555555555601E-2</v>
      </c>
      <c r="CR21" s="42" t="s">
        <v>44</v>
      </c>
      <c r="CS21" s="38">
        <v>0</v>
      </c>
      <c r="CT21" s="74"/>
      <c r="CU21" s="39">
        <v>760.1</v>
      </c>
      <c r="CV21" s="46">
        <v>0</v>
      </c>
      <c r="CW21" s="40"/>
      <c r="CX21" s="63">
        <v>760.1</v>
      </c>
      <c r="CY21" s="132"/>
      <c r="CZ21" s="101" t="s">
        <v>190</v>
      </c>
      <c r="DA21" s="129" t="s">
        <v>177</v>
      </c>
      <c r="DB21" s="129">
        <v>75</v>
      </c>
      <c r="DC21" s="104"/>
      <c r="DD21" s="77"/>
      <c r="DE21" s="56"/>
      <c r="DF21" s="36"/>
      <c r="DI21" s="41">
        <v>1.06</v>
      </c>
      <c r="DJ21" s="17" t="s">
        <v>196</v>
      </c>
      <c r="DK21" s="153">
        <v>167.90600000000001</v>
      </c>
      <c r="DL21" s="41">
        <v>167.90600000000001</v>
      </c>
      <c r="DM21" s="41">
        <v>9999</v>
      </c>
      <c r="DP21" s="41">
        <v>24</v>
      </c>
      <c r="DQ21" s="227">
        <v>0</v>
      </c>
      <c r="DR21" s="227">
        <v>0</v>
      </c>
      <c r="DS21" s="228">
        <v>43.8</v>
      </c>
      <c r="DT21" s="227">
        <v>0</v>
      </c>
      <c r="DU21" s="227">
        <v>0</v>
      </c>
      <c r="DV21" s="227">
        <v>6</v>
      </c>
      <c r="DW21" s="227">
        <v>0</v>
      </c>
      <c r="DX21" s="227">
        <v>0</v>
      </c>
      <c r="DY21" s="227">
        <v>394</v>
      </c>
      <c r="DZ21" s="227">
        <v>0</v>
      </c>
      <c r="EA21" s="227">
        <v>78</v>
      </c>
      <c r="EB21" s="227">
        <v>0</v>
      </c>
      <c r="EC21" s="228">
        <v>31.3</v>
      </c>
      <c r="ED21" s="227">
        <v>0</v>
      </c>
      <c r="EE21" s="227">
        <v>0</v>
      </c>
      <c r="EF21" s="227">
        <v>122</v>
      </c>
      <c r="EG21" s="227">
        <v>0</v>
      </c>
      <c r="EH21" s="228">
        <v>85</v>
      </c>
      <c r="EI21" s="227">
        <v>0</v>
      </c>
      <c r="EK21" s="41">
        <v>24</v>
      </c>
      <c r="EL21" s="227">
        <v>0</v>
      </c>
      <c r="EM21" s="227">
        <v>0</v>
      </c>
      <c r="EN21" s="227">
        <v>43.8</v>
      </c>
      <c r="EO21" s="227">
        <v>43.8</v>
      </c>
      <c r="EP21" s="227">
        <v>43.8</v>
      </c>
      <c r="EQ21" s="227">
        <v>49.8</v>
      </c>
      <c r="ER21" s="227">
        <v>49.8</v>
      </c>
      <c r="ES21" s="227">
        <v>49.8</v>
      </c>
      <c r="ET21" s="227">
        <v>443.8</v>
      </c>
      <c r="EU21" s="227">
        <v>443.8</v>
      </c>
      <c r="EV21" s="227">
        <v>521.79999999999995</v>
      </c>
      <c r="EW21" s="227">
        <v>521.79999999999995</v>
      </c>
      <c r="EX21" s="227">
        <v>553.1</v>
      </c>
      <c r="EY21" s="227">
        <v>553.1</v>
      </c>
      <c r="EZ21" s="227">
        <v>553.1</v>
      </c>
      <c r="FA21" s="227">
        <v>675.1</v>
      </c>
      <c r="FB21" s="227">
        <v>675.1</v>
      </c>
      <c r="FC21" s="227">
        <v>760.1</v>
      </c>
      <c r="FD21" s="227">
        <v>760.1</v>
      </c>
    </row>
    <row r="22" spans="1:160" s="41" customFormat="1" ht="13.5" thickBot="1" x14ac:dyDescent="0.25">
      <c r="A22" s="132"/>
      <c r="B22" s="34">
        <v>7</v>
      </c>
      <c r="C22" s="10">
        <v>7</v>
      </c>
      <c r="D22" s="37" t="s">
        <v>34</v>
      </c>
      <c r="E22" s="37" t="s">
        <v>96</v>
      </c>
      <c r="F22" s="37"/>
      <c r="G22" s="43">
        <v>0.296527777777778</v>
      </c>
      <c r="H22" s="47">
        <v>0.29652777777777778</v>
      </c>
      <c r="I22" s="58" t="s">
        <v>44</v>
      </c>
      <c r="J22" s="52">
        <v>0</v>
      </c>
      <c r="K22" s="43">
        <v>0.37986111111111098</v>
      </c>
      <c r="L22" s="47">
        <v>0.37986111111110998</v>
      </c>
      <c r="M22" s="42" t="s">
        <v>44</v>
      </c>
      <c r="N22" s="38">
        <v>0</v>
      </c>
      <c r="O22" s="73">
        <v>0.42152777777777778</v>
      </c>
      <c r="P22" s="42" t="s">
        <v>44</v>
      </c>
      <c r="Q22" s="38">
        <v>0</v>
      </c>
      <c r="R22" s="43">
        <v>0.42430555555555555</v>
      </c>
      <c r="S22" s="47">
        <v>0.42430555555555555</v>
      </c>
      <c r="T22" s="70">
        <v>38</v>
      </c>
      <c r="U22" s="71">
        <v>38</v>
      </c>
      <c r="V22" s="72"/>
      <c r="W22" s="115">
        <v>0.44236111111111109</v>
      </c>
      <c r="X22" s="42" t="s">
        <v>44</v>
      </c>
      <c r="Y22" s="38">
        <v>0</v>
      </c>
      <c r="Z22" s="49">
        <v>0.4770833333333333</v>
      </c>
      <c r="AA22" s="42" t="s">
        <v>44</v>
      </c>
      <c r="AB22" s="38">
        <v>0</v>
      </c>
      <c r="AC22" s="53">
        <v>0.47916666666666669</v>
      </c>
      <c r="AD22" s="61"/>
      <c r="AE22" s="55">
        <v>0.48293981481481479</v>
      </c>
      <c r="AF22" s="35">
        <v>3.7731481481481088E-3</v>
      </c>
      <c r="AG22" s="35">
        <v>8.1018518518557927E-5</v>
      </c>
      <c r="AH22" s="44" t="s">
        <v>45</v>
      </c>
      <c r="AI22" s="45">
        <v>7</v>
      </c>
      <c r="AJ22" s="115">
        <v>0.5</v>
      </c>
      <c r="AK22" s="42" t="s">
        <v>44</v>
      </c>
      <c r="AL22" s="38">
        <v>0</v>
      </c>
      <c r="AM22" s="73">
        <v>0.51041666666666663</v>
      </c>
      <c r="AN22" s="42" t="s">
        <v>44</v>
      </c>
      <c r="AO22" s="38">
        <v>0</v>
      </c>
      <c r="AP22" s="53">
        <v>0.51250000000000007</v>
      </c>
      <c r="AQ22" s="61"/>
      <c r="AR22" s="55">
        <v>0.51922453703703708</v>
      </c>
      <c r="AS22" s="35">
        <v>6.724537037037015E-3</v>
      </c>
      <c r="AT22" s="35">
        <v>3.472222222224413E-5</v>
      </c>
      <c r="AU22" s="44" t="s">
        <v>45</v>
      </c>
      <c r="AV22" s="45">
        <v>3</v>
      </c>
      <c r="AW22" s="49">
        <v>0.54027777777777775</v>
      </c>
      <c r="AX22" s="42" t="s">
        <v>44</v>
      </c>
      <c r="AY22" s="38">
        <v>0</v>
      </c>
      <c r="AZ22" s="49">
        <v>0.54236111111111096</v>
      </c>
      <c r="BA22" s="61"/>
      <c r="BB22" s="55">
        <v>0.54699074074074072</v>
      </c>
      <c r="BC22" s="35">
        <v>4.6296296296297612E-3</v>
      </c>
      <c r="BD22" s="35">
        <v>3.7037037037023889E-4</v>
      </c>
      <c r="BE22" s="44" t="s">
        <v>45</v>
      </c>
      <c r="BF22" s="45">
        <v>32</v>
      </c>
      <c r="BG22" s="308">
        <v>0.58750000000000002</v>
      </c>
      <c r="BH22" s="42" t="s">
        <v>44</v>
      </c>
      <c r="BI22" s="38">
        <v>0</v>
      </c>
      <c r="BJ22" s="43">
        <v>0.58888888888888891</v>
      </c>
      <c r="BK22" s="47">
        <v>0.58888888888888891</v>
      </c>
      <c r="BL22" s="70">
        <v>26.9</v>
      </c>
      <c r="BM22" s="71">
        <v>26.9</v>
      </c>
      <c r="BN22" s="72"/>
      <c r="BO22" s="117" t="s">
        <v>226</v>
      </c>
      <c r="BP22" s="121"/>
      <c r="BQ22" s="124" t="s">
        <v>225</v>
      </c>
      <c r="BR22" s="125"/>
      <c r="BS22" s="49">
        <v>0.66388888888888886</v>
      </c>
      <c r="BT22" s="42" t="s">
        <v>44</v>
      </c>
      <c r="BU22" s="38">
        <v>0</v>
      </c>
      <c r="BV22" s="49">
        <v>0.66597222222222197</v>
      </c>
      <c r="BW22" s="61"/>
      <c r="BX22" s="55">
        <v>0.66840277777777779</v>
      </c>
      <c r="BY22" s="35">
        <v>2.4305555555558245E-3</v>
      </c>
      <c r="BZ22" s="35">
        <v>2.3148148147879126E-5</v>
      </c>
      <c r="CA22" s="44" t="s">
        <v>45</v>
      </c>
      <c r="CB22" s="45">
        <v>2</v>
      </c>
      <c r="CC22" s="85">
        <v>0.6694444444444444</v>
      </c>
      <c r="CD22" s="86"/>
      <c r="CE22" s="87">
        <v>60</v>
      </c>
      <c r="CF22" s="88"/>
      <c r="CG22" s="85">
        <v>0.67847222222222225</v>
      </c>
      <c r="CH22" s="86"/>
      <c r="CI22" s="87">
        <v>0</v>
      </c>
      <c r="CJ22" s="88"/>
      <c r="CK22" s="43">
        <v>0.72083333333333333</v>
      </c>
      <c r="CL22" s="47">
        <v>0.72083333333333333</v>
      </c>
      <c r="CM22" s="70">
        <v>51.5</v>
      </c>
      <c r="CN22" s="71">
        <v>51.5</v>
      </c>
      <c r="CO22" s="72">
        <v>30</v>
      </c>
      <c r="CP22" s="91">
        <v>0.72361111111111109</v>
      </c>
      <c r="CQ22" s="95">
        <v>5.5555555555555601E-2</v>
      </c>
      <c r="CR22" s="42" t="s">
        <v>44</v>
      </c>
      <c r="CS22" s="38">
        <v>0</v>
      </c>
      <c r="CT22" s="64"/>
      <c r="CU22" s="39">
        <v>190.4</v>
      </c>
      <c r="CV22" s="46">
        <v>60</v>
      </c>
      <c r="CW22" s="40"/>
      <c r="CX22" s="63">
        <v>250.4</v>
      </c>
      <c r="CY22" s="43"/>
      <c r="CZ22" s="101" t="s">
        <v>189</v>
      </c>
      <c r="DA22" s="129" t="s">
        <v>177</v>
      </c>
      <c r="DB22" s="129">
        <v>71</v>
      </c>
      <c r="DC22" s="104" t="s">
        <v>180</v>
      </c>
      <c r="DD22" s="77"/>
      <c r="DE22" s="56"/>
      <c r="DF22" s="36"/>
      <c r="DI22" s="41">
        <v>1.06</v>
      </c>
      <c r="DJ22" s="41" t="s">
        <v>196</v>
      </c>
      <c r="DK22" s="153">
        <v>153.38400000000001</v>
      </c>
      <c r="DL22" s="41">
        <v>153.38400000000001</v>
      </c>
      <c r="DM22" s="41">
        <v>9999</v>
      </c>
      <c r="DP22" s="41">
        <v>7</v>
      </c>
      <c r="DQ22" s="227">
        <v>0</v>
      </c>
      <c r="DR22" s="227">
        <v>0</v>
      </c>
      <c r="DS22" s="228">
        <v>38</v>
      </c>
      <c r="DT22" s="227">
        <v>0</v>
      </c>
      <c r="DU22" s="227">
        <v>0</v>
      </c>
      <c r="DV22" s="227">
        <v>7</v>
      </c>
      <c r="DW22" s="227">
        <v>0</v>
      </c>
      <c r="DX22" s="227">
        <v>0</v>
      </c>
      <c r="DY22" s="227">
        <v>3</v>
      </c>
      <c r="DZ22" s="227">
        <v>0</v>
      </c>
      <c r="EA22" s="227">
        <v>32</v>
      </c>
      <c r="EB22" s="227">
        <v>0</v>
      </c>
      <c r="EC22" s="228">
        <v>26.9</v>
      </c>
      <c r="ED22" s="227">
        <v>0</v>
      </c>
      <c r="EE22" s="227">
        <v>0</v>
      </c>
      <c r="EF22" s="227">
        <v>2</v>
      </c>
      <c r="EG22" s="227">
        <v>60</v>
      </c>
      <c r="EH22" s="228">
        <v>81.5</v>
      </c>
      <c r="EI22" s="227">
        <v>0</v>
      </c>
      <c r="EK22" s="41">
        <v>7</v>
      </c>
      <c r="EL22" s="227">
        <v>0</v>
      </c>
      <c r="EM22" s="227">
        <v>0</v>
      </c>
      <c r="EN22" s="227">
        <v>38</v>
      </c>
      <c r="EO22" s="227">
        <v>38</v>
      </c>
      <c r="EP22" s="227">
        <v>38</v>
      </c>
      <c r="EQ22" s="227">
        <v>45</v>
      </c>
      <c r="ER22" s="227">
        <v>45</v>
      </c>
      <c r="ES22" s="227">
        <v>45</v>
      </c>
      <c r="ET22" s="227">
        <v>48</v>
      </c>
      <c r="EU22" s="227">
        <v>48</v>
      </c>
      <c r="EV22" s="227">
        <v>80</v>
      </c>
      <c r="EW22" s="227">
        <v>80</v>
      </c>
      <c r="EX22" s="227">
        <v>106.9</v>
      </c>
      <c r="EY22" s="227">
        <v>106.9</v>
      </c>
      <c r="EZ22" s="227">
        <v>106.9</v>
      </c>
      <c r="FA22" s="227">
        <v>108.9</v>
      </c>
      <c r="FB22" s="227">
        <v>168.9</v>
      </c>
      <c r="FC22" s="227">
        <v>250.4</v>
      </c>
      <c r="FD22" s="227">
        <v>250.4</v>
      </c>
    </row>
    <row r="23" spans="1:160" ht="13.5" thickBot="1" x14ac:dyDescent="0.25">
      <c r="A23" s="132"/>
      <c r="B23" s="34">
        <v>18</v>
      </c>
      <c r="C23" s="10">
        <v>18</v>
      </c>
      <c r="D23" s="37" t="s">
        <v>110</v>
      </c>
      <c r="E23" s="37" t="s">
        <v>111</v>
      </c>
      <c r="F23" s="37"/>
      <c r="G23" s="43">
        <v>0.30416666666666697</v>
      </c>
      <c r="H23" s="47">
        <v>0.30416666666666664</v>
      </c>
      <c r="I23" s="58" t="s">
        <v>44</v>
      </c>
      <c r="J23" s="52">
        <v>0</v>
      </c>
      <c r="K23" s="43">
        <v>0.38749999999999901</v>
      </c>
      <c r="L23" s="47">
        <v>0.38749999999999402</v>
      </c>
      <c r="M23" s="42" t="s">
        <v>44</v>
      </c>
      <c r="N23" s="38">
        <v>0</v>
      </c>
      <c r="O23" s="73">
        <v>0.4291666666666667</v>
      </c>
      <c r="P23" s="42" t="s">
        <v>44</v>
      </c>
      <c r="Q23" s="38">
        <v>0</v>
      </c>
      <c r="R23" s="43">
        <v>0.43333333333333335</v>
      </c>
      <c r="S23" s="47">
        <v>0.43333333333333335</v>
      </c>
      <c r="T23" s="70">
        <v>40.299999999999997</v>
      </c>
      <c r="U23" s="71">
        <v>40.299999999999997</v>
      </c>
      <c r="V23" s="72"/>
      <c r="W23" s="115">
        <v>0.45</v>
      </c>
      <c r="X23" s="42" t="s">
        <v>44</v>
      </c>
      <c r="Y23" s="38">
        <v>0</v>
      </c>
      <c r="Z23" s="49">
        <v>0.48472222222222222</v>
      </c>
      <c r="AA23" s="42" t="s">
        <v>44</v>
      </c>
      <c r="AB23" s="38">
        <v>0</v>
      </c>
      <c r="AC23" s="53">
        <v>0.48680555555555555</v>
      </c>
      <c r="AD23" s="61"/>
      <c r="AE23" s="55">
        <v>0.49076388888888894</v>
      </c>
      <c r="AF23" s="35">
        <v>3.958333333333397E-3</v>
      </c>
      <c r="AG23" s="35">
        <v>1.0416666666673022E-4</v>
      </c>
      <c r="AH23" s="44" t="s">
        <v>223</v>
      </c>
      <c r="AI23" s="45">
        <v>9</v>
      </c>
      <c r="AJ23" s="115">
        <v>0.50763888888888886</v>
      </c>
      <c r="AK23" s="42" t="s">
        <v>44</v>
      </c>
      <c r="AL23" s="38">
        <v>0</v>
      </c>
      <c r="AM23" s="73">
        <v>0.5180555555555556</v>
      </c>
      <c r="AN23" s="42" t="s">
        <v>44</v>
      </c>
      <c r="AO23" s="38">
        <v>0</v>
      </c>
      <c r="AP23" s="53">
        <v>0.52013888888888882</v>
      </c>
      <c r="AQ23" s="61"/>
      <c r="AR23" s="55">
        <v>0.52681712962962968</v>
      </c>
      <c r="AS23" s="35">
        <v>6.6782407407408595E-3</v>
      </c>
      <c r="AT23" s="35">
        <v>8.1018518518399633E-5</v>
      </c>
      <c r="AU23" s="44" t="s">
        <v>45</v>
      </c>
      <c r="AV23" s="45">
        <v>7</v>
      </c>
      <c r="AW23" s="49">
        <v>0.54791666666666672</v>
      </c>
      <c r="AX23" s="42" t="s">
        <v>44</v>
      </c>
      <c r="AY23" s="38">
        <v>0</v>
      </c>
      <c r="AZ23" s="49">
        <v>0.55000000000000004</v>
      </c>
      <c r="BA23" s="61"/>
      <c r="BB23" s="55">
        <v>0.55533564814814818</v>
      </c>
      <c r="BC23" s="35">
        <v>5.335648148148131E-3</v>
      </c>
      <c r="BD23" s="35">
        <v>3.3564814814813094E-4</v>
      </c>
      <c r="BE23" s="44" t="s">
        <v>223</v>
      </c>
      <c r="BF23" s="45">
        <v>29</v>
      </c>
      <c r="BG23" s="308">
        <v>0.59513888888888888</v>
      </c>
      <c r="BH23" s="42" t="s">
        <v>44</v>
      </c>
      <c r="BI23" s="38">
        <v>0</v>
      </c>
      <c r="BJ23" s="43">
        <v>0.59652777777777777</v>
      </c>
      <c r="BK23" s="47">
        <v>0.59722222222222221</v>
      </c>
      <c r="BL23" s="70">
        <v>30.3</v>
      </c>
      <c r="BM23" s="71">
        <v>30.3</v>
      </c>
      <c r="BN23" s="72"/>
      <c r="BO23" s="117" t="s">
        <v>226</v>
      </c>
      <c r="BP23" s="121"/>
      <c r="BQ23" s="124" t="s">
        <v>225</v>
      </c>
      <c r="BR23" s="125"/>
      <c r="BS23" s="49">
        <v>0.67152777777777783</v>
      </c>
      <c r="BT23" s="42" t="s">
        <v>44</v>
      </c>
      <c r="BU23" s="38">
        <v>0</v>
      </c>
      <c r="BV23" s="49">
        <v>0.67430555555555505</v>
      </c>
      <c r="BW23" s="61"/>
      <c r="BX23" s="55">
        <v>0.67703703703703699</v>
      </c>
      <c r="BY23" s="35">
        <v>2.7314814814819455E-3</v>
      </c>
      <c r="BZ23" s="35">
        <v>2.7777777777824187E-4</v>
      </c>
      <c r="CA23" s="44" t="s">
        <v>223</v>
      </c>
      <c r="CB23" s="45">
        <v>24</v>
      </c>
      <c r="CC23" s="85">
        <v>0.67847222222222225</v>
      </c>
      <c r="CD23" s="86"/>
      <c r="CE23" s="87">
        <v>0</v>
      </c>
      <c r="CF23" s="88"/>
      <c r="CG23" s="85">
        <v>0.68680555555555556</v>
      </c>
      <c r="CH23" s="86"/>
      <c r="CI23" s="87">
        <v>0</v>
      </c>
      <c r="CJ23" s="88"/>
      <c r="CK23" s="43">
        <v>0.72777777777777775</v>
      </c>
      <c r="CL23" s="47">
        <v>0.72777777777777775</v>
      </c>
      <c r="CM23" s="70">
        <v>46.1</v>
      </c>
      <c r="CN23" s="71">
        <v>46.1</v>
      </c>
      <c r="CO23" s="72"/>
      <c r="CP23" s="91">
        <v>0.73333333333333339</v>
      </c>
      <c r="CQ23" s="95">
        <v>5.5555555555555601E-2</v>
      </c>
      <c r="CR23" s="42" t="s">
        <v>44</v>
      </c>
      <c r="CS23" s="38">
        <v>0</v>
      </c>
      <c r="CT23" s="65"/>
      <c r="CU23" s="39">
        <v>185.7</v>
      </c>
      <c r="CV23" s="46">
        <v>0</v>
      </c>
      <c r="CW23" s="40"/>
      <c r="CX23" s="63">
        <v>185.7</v>
      </c>
      <c r="CY23" s="75"/>
      <c r="CZ23" s="101" t="s">
        <v>189</v>
      </c>
      <c r="DA23" s="129" t="s">
        <v>178</v>
      </c>
      <c r="DB23" s="129">
        <v>177</v>
      </c>
      <c r="DC23" s="104"/>
      <c r="DD23" s="77"/>
      <c r="DE23" s="56"/>
      <c r="DF23" s="36"/>
      <c r="DI23" s="41">
        <v>1.03</v>
      </c>
      <c r="DJ23" s="17" t="s">
        <v>196</v>
      </c>
      <c r="DK23" s="153">
        <v>120.20099999999999</v>
      </c>
      <c r="DL23" s="41">
        <v>120.20099999999999</v>
      </c>
      <c r="DM23" s="41">
        <v>9999</v>
      </c>
      <c r="DP23" s="41">
        <v>18</v>
      </c>
      <c r="DQ23" s="227">
        <v>0</v>
      </c>
      <c r="DR23" s="227">
        <v>0</v>
      </c>
      <c r="DS23" s="228">
        <v>40.299999999999997</v>
      </c>
      <c r="DT23" s="227">
        <v>0</v>
      </c>
      <c r="DU23" s="227">
        <v>0</v>
      </c>
      <c r="DV23" s="227">
        <v>9</v>
      </c>
      <c r="DW23" s="227">
        <v>0</v>
      </c>
      <c r="DX23" s="227">
        <v>0</v>
      </c>
      <c r="DY23" s="227">
        <v>7</v>
      </c>
      <c r="DZ23" s="227">
        <v>0</v>
      </c>
      <c r="EA23" s="227">
        <v>29</v>
      </c>
      <c r="EB23" s="227">
        <v>0</v>
      </c>
      <c r="EC23" s="228">
        <v>30.3</v>
      </c>
      <c r="ED23" s="227">
        <v>0</v>
      </c>
      <c r="EE23" s="227">
        <v>0</v>
      </c>
      <c r="EF23" s="227">
        <v>24</v>
      </c>
      <c r="EG23" s="227">
        <v>0</v>
      </c>
      <c r="EH23" s="228">
        <v>46.1</v>
      </c>
      <c r="EI23" s="227">
        <v>0</v>
      </c>
      <c r="EK23" s="41">
        <v>18</v>
      </c>
      <c r="EL23" s="227">
        <v>0</v>
      </c>
      <c r="EM23" s="227">
        <v>0</v>
      </c>
      <c r="EN23" s="227">
        <v>40.299999999999997</v>
      </c>
      <c r="EO23" s="227">
        <v>40.299999999999997</v>
      </c>
      <c r="EP23" s="227">
        <v>40.299999999999997</v>
      </c>
      <c r="EQ23" s="227">
        <v>49.3</v>
      </c>
      <c r="ER23" s="227">
        <v>49.3</v>
      </c>
      <c r="ES23" s="227">
        <v>49.3</v>
      </c>
      <c r="ET23" s="227">
        <v>56.3</v>
      </c>
      <c r="EU23" s="227">
        <v>56.3</v>
      </c>
      <c r="EV23" s="227">
        <v>85.3</v>
      </c>
      <c r="EW23" s="227">
        <v>85.3</v>
      </c>
      <c r="EX23" s="227">
        <v>115.6</v>
      </c>
      <c r="EY23" s="227">
        <v>115.6</v>
      </c>
      <c r="EZ23" s="227">
        <v>115.6</v>
      </c>
      <c r="FA23" s="227">
        <v>139.6</v>
      </c>
      <c r="FB23" s="227">
        <v>139.6</v>
      </c>
      <c r="FC23" s="227">
        <v>185.7</v>
      </c>
      <c r="FD23" s="227">
        <v>185.7</v>
      </c>
    </row>
    <row r="24" spans="1:160" ht="13.5" thickBot="1" x14ac:dyDescent="0.25">
      <c r="A24" s="132"/>
      <c r="B24" s="34">
        <v>40</v>
      </c>
      <c r="C24" s="10">
        <v>40</v>
      </c>
      <c r="D24" s="37" t="s">
        <v>144</v>
      </c>
      <c r="E24" s="37" t="s">
        <v>145</v>
      </c>
      <c r="F24" s="37"/>
      <c r="G24" s="43">
        <v>0.31944444444444398</v>
      </c>
      <c r="H24" s="47">
        <v>0.31666666666666665</v>
      </c>
      <c r="I24" s="58" t="s">
        <v>44</v>
      </c>
      <c r="J24" s="52">
        <v>0</v>
      </c>
      <c r="K24" s="43">
        <v>0.40277777777777601</v>
      </c>
      <c r="L24" s="47">
        <v>0.40277777777776202</v>
      </c>
      <c r="M24" s="42" t="s">
        <v>44</v>
      </c>
      <c r="N24" s="38">
        <v>0</v>
      </c>
      <c r="O24" s="73">
        <v>0.44444444444444442</v>
      </c>
      <c r="P24" s="42" t="s">
        <v>44</v>
      </c>
      <c r="Q24" s="38">
        <v>0</v>
      </c>
      <c r="R24" s="43">
        <v>0.45208333333333334</v>
      </c>
      <c r="S24" s="47">
        <v>0.45208333333333334</v>
      </c>
      <c r="T24" s="70">
        <v>47.8</v>
      </c>
      <c r="U24" s="71">
        <v>47.8</v>
      </c>
      <c r="V24" s="72">
        <v>300</v>
      </c>
      <c r="W24" s="115">
        <v>0.46527777777777773</v>
      </c>
      <c r="X24" s="42" t="s">
        <v>44</v>
      </c>
      <c r="Y24" s="38">
        <v>0</v>
      </c>
      <c r="Z24" s="49">
        <v>0.5</v>
      </c>
      <c r="AA24" s="42" t="s">
        <v>44</v>
      </c>
      <c r="AB24" s="38">
        <v>0</v>
      </c>
      <c r="AC24" s="53">
        <v>0.50277777777777777</v>
      </c>
      <c r="AD24" s="61"/>
      <c r="AE24" s="55">
        <v>0.50673611111111116</v>
      </c>
      <c r="AF24" s="35">
        <v>3.958333333333397E-3</v>
      </c>
      <c r="AG24" s="35">
        <v>1.0416666666673022E-4</v>
      </c>
      <c r="AH24" s="44" t="s">
        <v>223</v>
      </c>
      <c r="AI24" s="45">
        <v>9</v>
      </c>
      <c r="AJ24" s="115">
        <v>0.52361111111111114</v>
      </c>
      <c r="AK24" s="42" t="s">
        <v>44</v>
      </c>
      <c r="AL24" s="38">
        <v>0</v>
      </c>
      <c r="AM24" s="73">
        <v>0.53333333333333333</v>
      </c>
      <c r="AN24" s="42" t="s">
        <v>45</v>
      </c>
      <c r="AO24" s="38">
        <v>60</v>
      </c>
      <c r="AP24" s="53">
        <v>0.53680555555555554</v>
      </c>
      <c r="AQ24" s="61"/>
      <c r="AR24" s="55">
        <v>0.54362268518518519</v>
      </c>
      <c r="AS24" s="35">
        <v>6.8171296296296591E-3</v>
      </c>
      <c r="AT24" s="35">
        <v>5.7870370370399944E-5</v>
      </c>
      <c r="AU24" s="44" t="s">
        <v>223</v>
      </c>
      <c r="AV24" s="45">
        <v>5</v>
      </c>
      <c r="AW24" s="49">
        <v>0.56458333333333333</v>
      </c>
      <c r="AX24" s="42" t="s">
        <v>44</v>
      </c>
      <c r="AY24" s="38">
        <v>0</v>
      </c>
      <c r="AZ24" s="49">
        <v>0.56666666666666698</v>
      </c>
      <c r="BA24" s="61"/>
      <c r="BB24" s="55">
        <v>0.573125</v>
      </c>
      <c r="BC24" s="35">
        <v>6.4583333333330106E-3</v>
      </c>
      <c r="BD24" s="35">
        <v>1.4583333333330105E-3</v>
      </c>
      <c r="BE24" s="44" t="s">
        <v>223</v>
      </c>
      <c r="BF24" s="45">
        <v>126</v>
      </c>
      <c r="BG24" s="308">
        <v>0.61180555555555582</v>
      </c>
      <c r="BH24" s="42" t="s">
        <v>44</v>
      </c>
      <c r="BI24" s="38">
        <v>0</v>
      </c>
      <c r="BJ24" s="43">
        <v>0.6118055555555556</v>
      </c>
      <c r="BK24" s="47">
        <v>0.62083333333333335</v>
      </c>
      <c r="BL24" s="70">
        <v>28.3</v>
      </c>
      <c r="BM24" s="71">
        <v>28.3</v>
      </c>
      <c r="BN24" s="72"/>
      <c r="BO24" s="117" t="s">
        <v>226</v>
      </c>
      <c r="BP24" s="121"/>
      <c r="BQ24" s="124" t="s">
        <v>225</v>
      </c>
      <c r="BR24" s="125"/>
      <c r="BS24" s="49">
        <v>0.6972222222222223</v>
      </c>
      <c r="BT24" s="42" t="s">
        <v>44</v>
      </c>
      <c r="BU24" s="38">
        <v>0</v>
      </c>
      <c r="BV24" s="49">
        <v>0.7</v>
      </c>
      <c r="BW24" s="61"/>
      <c r="BX24" s="55">
        <v>0.70341435185185175</v>
      </c>
      <c r="BY24" s="35">
        <v>3.4143518518517935E-3</v>
      </c>
      <c r="BZ24" s="35">
        <v>9.6064814814808986E-4</v>
      </c>
      <c r="CA24" s="44" t="s">
        <v>223</v>
      </c>
      <c r="CB24" s="45">
        <v>83</v>
      </c>
      <c r="CC24" s="85">
        <v>0.70416666666666661</v>
      </c>
      <c r="CD24" s="86"/>
      <c r="CE24" s="87">
        <v>0</v>
      </c>
      <c r="CF24" s="88"/>
      <c r="CG24" s="85">
        <v>0.71180555555555547</v>
      </c>
      <c r="CH24" s="86"/>
      <c r="CI24" s="87">
        <v>0</v>
      </c>
      <c r="CJ24" s="88"/>
      <c r="CK24" s="43">
        <v>0.75277777777777777</v>
      </c>
      <c r="CL24" s="47">
        <v>0.75694444444444453</v>
      </c>
      <c r="CM24" s="70">
        <v>51.8</v>
      </c>
      <c r="CN24" s="71">
        <v>51.8</v>
      </c>
      <c r="CO24" s="72"/>
      <c r="CP24" s="91">
        <v>0.7597222222222223</v>
      </c>
      <c r="CQ24" s="95">
        <v>5.5555555555555601E-2</v>
      </c>
      <c r="CR24" s="42" t="s">
        <v>44</v>
      </c>
      <c r="CS24" s="38">
        <v>0</v>
      </c>
      <c r="CU24" s="39">
        <v>650.9</v>
      </c>
      <c r="CV24" s="46">
        <v>60</v>
      </c>
      <c r="CW24" s="40"/>
      <c r="CX24" s="63">
        <v>710.9</v>
      </c>
      <c r="CZ24" s="101" t="s">
        <v>190</v>
      </c>
      <c r="DA24" s="129" t="s">
        <v>177</v>
      </c>
      <c r="DB24" s="129">
        <v>75</v>
      </c>
      <c r="DC24" s="104"/>
      <c r="DD24" s="77"/>
      <c r="DE24" s="56"/>
      <c r="DF24" s="36"/>
      <c r="DI24" s="41">
        <v>1.06</v>
      </c>
      <c r="DJ24" s="17" t="s">
        <v>196</v>
      </c>
      <c r="DK24" s="153">
        <v>435.57399999999996</v>
      </c>
      <c r="DL24" s="41">
        <v>435.57399999999996</v>
      </c>
      <c r="DM24" s="41">
        <v>9999</v>
      </c>
      <c r="DP24" s="41">
        <v>40</v>
      </c>
      <c r="DQ24" s="227">
        <v>0</v>
      </c>
      <c r="DR24" s="227">
        <v>0</v>
      </c>
      <c r="DS24" s="228">
        <v>347.8</v>
      </c>
      <c r="DT24" s="227">
        <v>0</v>
      </c>
      <c r="DU24" s="227">
        <v>0</v>
      </c>
      <c r="DV24" s="227">
        <v>9</v>
      </c>
      <c r="DW24" s="227">
        <v>0</v>
      </c>
      <c r="DX24" s="227">
        <v>60</v>
      </c>
      <c r="DY24" s="227">
        <v>5</v>
      </c>
      <c r="DZ24" s="227">
        <v>0</v>
      </c>
      <c r="EA24" s="227">
        <v>126</v>
      </c>
      <c r="EB24" s="227">
        <v>0</v>
      </c>
      <c r="EC24" s="228">
        <v>28.3</v>
      </c>
      <c r="ED24" s="227">
        <v>0</v>
      </c>
      <c r="EE24" s="227">
        <v>0</v>
      </c>
      <c r="EF24" s="227">
        <v>83</v>
      </c>
      <c r="EG24" s="227">
        <v>0</v>
      </c>
      <c r="EH24" s="228">
        <v>51.8</v>
      </c>
      <c r="EI24" s="227">
        <v>0</v>
      </c>
      <c r="EK24" s="41">
        <v>40</v>
      </c>
      <c r="EL24" s="227">
        <v>0</v>
      </c>
      <c r="EM24" s="227">
        <v>0</v>
      </c>
      <c r="EN24" s="227">
        <v>347.8</v>
      </c>
      <c r="EO24" s="227">
        <v>347.8</v>
      </c>
      <c r="EP24" s="227">
        <v>347.8</v>
      </c>
      <c r="EQ24" s="227">
        <v>356.8</v>
      </c>
      <c r="ER24" s="227">
        <v>356.8</v>
      </c>
      <c r="ES24" s="227">
        <v>416.8</v>
      </c>
      <c r="ET24" s="227">
        <v>421.8</v>
      </c>
      <c r="EU24" s="227">
        <v>421.8</v>
      </c>
      <c r="EV24" s="227">
        <v>547.79999999999995</v>
      </c>
      <c r="EW24" s="227">
        <v>547.79999999999995</v>
      </c>
      <c r="EX24" s="227">
        <v>576.1</v>
      </c>
      <c r="EY24" s="227">
        <v>576.1</v>
      </c>
      <c r="EZ24" s="227">
        <v>576.1</v>
      </c>
      <c r="FA24" s="227">
        <v>659.1</v>
      </c>
      <c r="FB24" s="227">
        <v>659.1</v>
      </c>
      <c r="FC24" s="227">
        <v>710.9</v>
      </c>
      <c r="FD24" s="227">
        <v>710.9</v>
      </c>
    </row>
    <row r="25" spans="1:160" ht="13.5" thickBot="1" x14ac:dyDescent="0.25">
      <c r="A25" s="132"/>
      <c r="B25" s="34">
        <v>42</v>
      </c>
      <c r="C25" s="10">
        <v>42</v>
      </c>
      <c r="D25" s="37" t="s">
        <v>148</v>
      </c>
      <c r="E25" s="37" t="s">
        <v>149</v>
      </c>
      <c r="F25" s="37"/>
      <c r="G25" s="43">
        <v>0.32083333333333303</v>
      </c>
      <c r="H25" s="47">
        <v>0.32083333333333336</v>
      </c>
      <c r="I25" s="58" t="s">
        <v>44</v>
      </c>
      <c r="J25" s="52">
        <v>0</v>
      </c>
      <c r="K25" s="43">
        <v>0.40416666666666401</v>
      </c>
      <c r="L25" s="47">
        <v>0.40416666666665002</v>
      </c>
      <c r="M25" s="42" t="s">
        <v>44</v>
      </c>
      <c r="N25" s="38">
        <v>0</v>
      </c>
      <c r="O25" s="73">
        <v>0.4458333333333333</v>
      </c>
      <c r="P25" s="42" t="s">
        <v>44</v>
      </c>
      <c r="Q25" s="38">
        <v>0</v>
      </c>
      <c r="R25" s="43">
        <v>0.45416666666666666</v>
      </c>
      <c r="S25" s="47">
        <v>0.45416666666666666</v>
      </c>
      <c r="T25" s="70">
        <v>47.1</v>
      </c>
      <c r="U25" s="71">
        <v>47.1</v>
      </c>
      <c r="V25" s="72"/>
      <c r="W25" s="115">
        <v>0.46666666666666662</v>
      </c>
      <c r="X25" s="42" t="s">
        <v>44</v>
      </c>
      <c r="Y25" s="38">
        <v>0</v>
      </c>
      <c r="Z25" s="49">
        <v>0.50138888888888888</v>
      </c>
      <c r="AA25" s="42" t="s">
        <v>44</v>
      </c>
      <c r="AB25" s="38">
        <v>0</v>
      </c>
      <c r="AC25" s="53">
        <v>0.50416666666666665</v>
      </c>
      <c r="AD25" s="61"/>
      <c r="AE25" s="55">
        <v>0.50790509259259264</v>
      </c>
      <c r="AF25" s="35">
        <v>3.7384259259259922E-3</v>
      </c>
      <c r="AG25" s="35">
        <v>1.1574074074067455E-4</v>
      </c>
      <c r="AH25" s="44" t="s">
        <v>45</v>
      </c>
      <c r="AI25" s="45">
        <v>10</v>
      </c>
      <c r="AJ25" s="115">
        <v>0.52500000000000002</v>
      </c>
      <c r="AK25" s="42" t="s">
        <v>44</v>
      </c>
      <c r="AL25" s="38">
        <v>0</v>
      </c>
      <c r="AM25" s="73">
        <v>0.53541666666666665</v>
      </c>
      <c r="AN25" s="42" t="s">
        <v>44</v>
      </c>
      <c r="AO25" s="38">
        <v>0</v>
      </c>
      <c r="AP25" s="53">
        <v>0.53819444444444442</v>
      </c>
      <c r="AQ25" s="61"/>
      <c r="AR25" s="55">
        <v>0.5440625</v>
      </c>
      <c r="AS25" s="35">
        <v>5.8680555555555847E-3</v>
      </c>
      <c r="AT25" s="35">
        <v>8.9120370370367446E-4</v>
      </c>
      <c r="AU25" s="44" t="s">
        <v>45</v>
      </c>
      <c r="AV25" s="45">
        <v>77</v>
      </c>
      <c r="AW25" s="49">
        <v>0.56597222222222221</v>
      </c>
      <c r="AX25" s="42" t="s">
        <v>44</v>
      </c>
      <c r="AY25" s="38">
        <v>0</v>
      </c>
      <c r="AZ25" s="49">
        <v>0.56805555555555498</v>
      </c>
      <c r="BA25" s="61"/>
      <c r="BB25" s="55">
        <v>0.57324074074074072</v>
      </c>
      <c r="BC25" s="35">
        <v>5.1851851851857367E-3</v>
      </c>
      <c r="BD25" s="35">
        <v>1.8518518518573657E-4</v>
      </c>
      <c r="BE25" s="44" t="s">
        <v>223</v>
      </c>
      <c r="BF25" s="45">
        <v>16</v>
      </c>
      <c r="BG25" s="308">
        <v>0.61319444444444382</v>
      </c>
      <c r="BH25" s="42" t="s">
        <v>44</v>
      </c>
      <c r="BI25" s="38">
        <v>0</v>
      </c>
      <c r="BJ25" s="43">
        <v>0.61319444444444449</v>
      </c>
      <c r="BK25" s="47">
        <v>0.62291666666666667</v>
      </c>
      <c r="BL25" s="70">
        <v>26.6</v>
      </c>
      <c r="BM25" s="71">
        <v>26.6</v>
      </c>
      <c r="BN25" s="72"/>
      <c r="BO25" s="117" t="s">
        <v>226</v>
      </c>
      <c r="BP25" s="121"/>
      <c r="BQ25" s="124" t="s">
        <v>225</v>
      </c>
      <c r="BR25" s="125"/>
      <c r="BS25" s="49">
        <v>0.68958333333333333</v>
      </c>
      <c r="BT25" s="42" t="s">
        <v>44</v>
      </c>
      <c r="BU25" s="38">
        <v>0</v>
      </c>
      <c r="BV25" s="49">
        <v>0.69166666666666698</v>
      </c>
      <c r="BW25" s="61"/>
      <c r="BX25" s="55">
        <v>0.69467592592592586</v>
      </c>
      <c r="BY25" s="35">
        <v>3.0092592592588785E-3</v>
      </c>
      <c r="BZ25" s="35">
        <v>5.5555555555517489E-4</v>
      </c>
      <c r="CA25" s="44" t="s">
        <v>223</v>
      </c>
      <c r="CB25" s="45">
        <v>48</v>
      </c>
      <c r="CC25" s="85">
        <v>0.6958333333333333</v>
      </c>
      <c r="CD25" s="86"/>
      <c r="CE25" s="87">
        <v>0</v>
      </c>
      <c r="CF25" s="88"/>
      <c r="CG25" s="85">
        <v>0.70347222222222217</v>
      </c>
      <c r="CH25" s="86"/>
      <c r="CI25" s="87">
        <v>0</v>
      </c>
      <c r="CJ25" s="88"/>
      <c r="CK25" s="43">
        <v>0.74583333333333324</v>
      </c>
      <c r="CL25" s="47">
        <v>0.74791666666666667</v>
      </c>
      <c r="CM25" s="70">
        <v>53.2</v>
      </c>
      <c r="CN25" s="71">
        <v>53.2</v>
      </c>
      <c r="CO25" s="72"/>
      <c r="CP25" s="91">
        <v>0.75</v>
      </c>
      <c r="CQ25" s="95">
        <v>5.5555555555555601E-2</v>
      </c>
      <c r="CR25" s="42" t="s">
        <v>44</v>
      </c>
      <c r="CS25" s="38">
        <v>0</v>
      </c>
      <c r="CU25" s="39">
        <v>277.89999999999998</v>
      </c>
      <c r="CV25" s="46">
        <v>0</v>
      </c>
      <c r="CW25" s="40"/>
      <c r="CX25" s="63">
        <v>277.89999999999998</v>
      </c>
      <c r="CZ25" s="101" t="s">
        <v>189</v>
      </c>
      <c r="DA25" s="129" t="s">
        <v>177</v>
      </c>
      <c r="DB25" s="129">
        <v>102</v>
      </c>
      <c r="DC25" s="104"/>
      <c r="DD25" s="77"/>
      <c r="DE25" s="56"/>
      <c r="DF25" s="36"/>
      <c r="DI25" s="41">
        <v>1.0900000000000001</v>
      </c>
      <c r="DJ25" s="17" t="s">
        <v>196</v>
      </c>
      <c r="DK25" s="153">
        <v>138.32100000000003</v>
      </c>
      <c r="DL25" s="41">
        <v>138.32100000000003</v>
      </c>
      <c r="DM25" s="41">
        <v>9999</v>
      </c>
      <c r="DP25" s="41">
        <v>42</v>
      </c>
      <c r="DQ25" s="227">
        <v>0</v>
      </c>
      <c r="DR25" s="227">
        <v>0</v>
      </c>
      <c r="DS25" s="228">
        <v>47.1</v>
      </c>
      <c r="DT25" s="227">
        <v>0</v>
      </c>
      <c r="DU25" s="227">
        <v>0</v>
      </c>
      <c r="DV25" s="227">
        <v>10</v>
      </c>
      <c r="DW25" s="227">
        <v>0</v>
      </c>
      <c r="DX25" s="227">
        <v>0</v>
      </c>
      <c r="DY25" s="227">
        <v>77</v>
      </c>
      <c r="DZ25" s="227">
        <v>0</v>
      </c>
      <c r="EA25" s="227">
        <v>16</v>
      </c>
      <c r="EB25" s="227">
        <v>0</v>
      </c>
      <c r="EC25" s="228">
        <v>26.6</v>
      </c>
      <c r="ED25" s="227">
        <v>0</v>
      </c>
      <c r="EE25" s="227">
        <v>0</v>
      </c>
      <c r="EF25" s="227">
        <v>48</v>
      </c>
      <c r="EG25" s="227">
        <v>0</v>
      </c>
      <c r="EH25" s="228">
        <v>53.2</v>
      </c>
      <c r="EI25" s="227">
        <v>0</v>
      </c>
      <c r="EK25" s="41">
        <v>42</v>
      </c>
      <c r="EL25" s="227">
        <v>0</v>
      </c>
      <c r="EM25" s="227">
        <v>0</v>
      </c>
      <c r="EN25" s="227">
        <v>47.1</v>
      </c>
      <c r="EO25" s="227">
        <v>47.1</v>
      </c>
      <c r="EP25" s="227">
        <v>47.1</v>
      </c>
      <c r="EQ25" s="227">
        <v>57.1</v>
      </c>
      <c r="ER25" s="227">
        <v>57.1</v>
      </c>
      <c r="ES25" s="227">
        <v>57.1</v>
      </c>
      <c r="ET25" s="227">
        <v>134.1</v>
      </c>
      <c r="EU25" s="227">
        <v>134.1</v>
      </c>
      <c r="EV25" s="227">
        <v>150.1</v>
      </c>
      <c r="EW25" s="227">
        <v>150.1</v>
      </c>
      <c r="EX25" s="227">
        <v>176.7</v>
      </c>
      <c r="EY25" s="227">
        <v>176.7</v>
      </c>
      <c r="EZ25" s="227">
        <v>176.7</v>
      </c>
      <c r="FA25" s="227">
        <v>224.7</v>
      </c>
      <c r="FB25" s="227">
        <v>224.7</v>
      </c>
      <c r="FC25" s="227">
        <v>277.89999999999998</v>
      </c>
      <c r="FD25" s="227">
        <v>277.89999999999998</v>
      </c>
    </row>
    <row r="26" spans="1:160" ht="13.5" thickBot="1" x14ac:dyDescent="0.25">
      <c r="A26" s="132"/>
      <c r="B26" s="34">
        <v>45</v>
      </c>
      <c r="C26" s="10">
        <v>45</v>
      </c>
      <c r="D26" s="37" t="s">
        <v>151</v>
      </c>
      <c r="E26" s="37" t="s">
        <v>152</v>
      </c>
      <c r="F26" s="37"/>
      <c r="G26" s="43">
        <v>0.32291666666666702</v>
      </c>
      <c r="H26" s="47">
        <v>0.32291666666666669</v>
      </c>
      <c r="I26" s="58" t="s">
        <v>44</v>
      </c>
      <c r="J26" s="52">
        <v>0</v>
      </c>
      <c r="K26" s="43">
        <v>0.406249999999998</v>
      </c>
      <c r="L26" s="47">
        <v>0.40624999999998201</v>
      </c>
      <c r="M26" s="42" t="s">
        <v>44</v>
      </c>
      <c r="N26" s="38">
        <v>0</v>
      </c>
      <c r="O26" s="73">
        <v>0.44791666666666669</v>
      </c>
      <c r="P26" s="42" t="s">
        <v>44</v>
      </c>
      <c r="Q26" s="38">
        <v>0</v>
      </c>
      <c r="R26" s="43">
        <v>0.45694444444444443</v>
      </c>
      <c r="S26" s="47">
        <v>0.45694444444444443</v>
      </c>
      <c r="T26" s="70">
        <v>45.9</v>
      </c>
      <c r="U26" s="71">
        <v>45.9</v>
      </c>
      <c r="V26" s="72"/>
      <c r="W26" s="115">
        <v>0.46875</v>
      </c>
      <c r="X26" s="42" t="s">
        <v>44</v>
      </c>
      <c r="Y26" s="38">
        <v>0</v>
      </c>
      <c r="Z26" s="49">
        <v>0.50347222222222221</v>
      </c>
      <c r="AA26" s="42" t="s">
        <v>44</v>
      </c>
      <c r="AB26" s="38">
        <v>0</v>
      </c>
      <c r="AC26" s="53">
        <v>0.50624999999999998</v>
      </c>
      <c r="AD26" s="61"/>
      <c r="AE26" s="55">
        <v>0.50998842592592586</v>
      </c>
      <c r="AF26" s="35">
        <v>3.7384259259258812E-3</v>
      </c>
      <c r="AG26" s="35">
        <v>1.1574074074078558E-4</v>
      </c>
      <c r="AH26" s="44" t="s">
        <v>45</v>
      </c>
      <c r="AI26" s="45">
        <v>10</v>
      </c>
      <c r="AJ26" s="115">
        <v>0.52708333333333335</v>
      </c>
      <c r="AK26" s="42" t="s">
        <v>44</v>
      </c>
      <c r="AL26" s="38">
        <v>0</v>
      </c>
      <c r="AM26" s="73">
        <v>0.53749999999999998</v>
      </c>
      <c r="AN26" s="42" t="s">
        <v>44</v>
      </c>
      <c r="AO26" s="38">
        <v>0</v>
      </c>
      <c r="AP26" s="53">
        <v>0.54097222222222219</v>
      </c>
      <c r="AQ26" s="61"/>
      <c r="AR26" s="55">
        <v>0.5496064814814815</v>
      </c>
      <c r="AS26" s="35">
        <v>8.6342592592593137E-3</v>
      </c>
      <c r="AT26" s="35">
        <v>1.8750000000000546E-3</v>
      </c>
      <c r="AU26" s="44" t="s">
        <v>223</v>
      </c>
      <c r="AV26" s="45">
        <v>162</v>
      </c>
      <c r="AW26" s="49">
        <v>0.56874999999999998</v>
      </c>
      <c r="AX26" s="42" t="s">
        <v>44</v>
      </c>
      <c r="AY26" s="38">
        <v>0</v>
      </c>
      <c r="AZ26" s="49">
        <v>0.57083333333333297</v>
      </c>
      <c r="BA26" s="61"/>
      <c r="BB26" s="55">
        <v>0.57596064814814818</v>
      </c>
      <c r="BC26" s="35">
        <v>5.1273148148152092E-3</v>
      </c>
      <c r="BD26" s="35">
        <v>1.2731481481520913E-4</v>
      </c>
      <c r="BE26" s="44" t="s">
        <v>223</v>
      </c>
      <c r="BF26" s="45">
        <v>11</v>
      </c>
      <c r="BG26" s="308">
        <v>0.61597222222222181</v>
      </c>
      <c r="BH26" s="42" t="s">
        <v>44</v>
      </c>
      <c r="BI26" s="38">
        <v>0</v>
      </c>
      <c r="BJ26" s="43">
        <v>0.61597222222222225</v>
      </c>
      <c r="BK26" s="47">
        <v>0.62638888888888888</v>
      </c>
      <c r="BL26" s="70">
        <v>27.4</v>
      </c>
      <c r="BM26" s="71">
        <v>27.4</v>
      </c>
      <c r="BN26" s="72"/>
      <c r="BO26" s="117" t="s">
        <v>226</v>
      </c>
      <c r="BP26" s="121"/>
      <c r="BQ26" s="124" t="s">
        <v>225</v>
      </c>
      <c r="BR26" s="125"/>
      <c r="BS26" s="49">
        <v>0.69236111111111109</v>
      </c>
      <c r="BT26" s="42" t="s">
        <v>44</v>
      </c>
      <c r="BU26" s="38">
        <v>0</v>
      </c>
      <c r="BV26" s="49">
        <v>0.69513888888888897</v>
      </c>
      <c r="BW26" s="61"/>
      <c r="BX26" s="55">
        <v>0.69788194444444451</v>
      </c>
      <c r="BY26" s="35">
        <v>2.7430555555555403E-3</v>
      </c>
      <c r="BZ26" s="35">
        <v>2.8935185185183666E-4</v>
      </c>
      <c r="CA26" s="44" t="s">
        <v>223</v>
      </c>
      <c r="CB26" s="45">
        <v>25</v>
      </c>
      <c r="CC26" s="85">
        <v>0.70000000000000007</v>
      </c>
      <c r="CD26" s="86"/>
      <c r="CE26" s="87">
        <v>0</v>
      </c>
      <c r="CF26" s="88"/>
      <c r="CG26" s="85">
        <v>0.70833333333333337</v>
      </c>
      <c r="CH26" s="86"/>
      <c r="CI26" s="87">
        <v>0</v>
      </c>
      <c r="CJ26" s="88"/>
      <c r="CK26" s="43">
        <v>0.75347222222222221</v>
      </c>
      <c r="CL26" s="47">
        <v>0.75486111111111109</v>
      </c>
      <c r="CM26" s="70">
        <v>59.4</v>
      </c>
      <c r="CN26" s="71">
        <v>59.4</v>
      </c>
      <c r="CO26" s="72">
        <v>30</v>
      </c>
      <c r="CP26" s="91">
        <v>0.75694444444444453</v>
      </c>
      <c r="CQ26" s="95">
        <v>5.5555555555555601E-2</v>
      </c>
      <c r="CR26" s="42" t="s">
        <v>44</v>
      </c>
      <c r="CS26" s="38">
        <v>0</v>
      </c>
      <c r="CU26" s="39">
        <v>370.7</v>
      </c>
      <c r="CV26" s="46">
        <v>0</v>
      </c>
      <c r="CW26" s="40"/>
      <c r="CX26" s="63">
        <v>370.7</v>
      </c>
      <c r="CZ26" s="101" t="s">
        <v>189</v>
      </c>
      <c r="DA26" s="129" t="s">
        <v>177</v>
      </c>
      <c r="DB26" s="129">
        <v>115</v>
      </c>
      <c r="DC26" s="104"/>
      <c r="DD26" s="77"/>
      <c r="DE26" s="56"/>
      <c r="DF26" s="36"/>
      <c r="DI26" s="41">
        <v>1.0900000000000001</v>
      </c>
      <c r="DJ26" s="17" t="s">
        <v>196</v>
      </c>
      <c r="DK26" s="153">
        <v>174.643</v>
      </c>
      <c r="DL26" s="41">
        <v>174.643</v>
      </c>
      <c r="DM26" s="41">
        <v>9999</v>
      </c>
      <c r="DP26" s="41">
        <v>45</v>
      </c>
      <c r="DQ26" s="227">
        <v>0</v>
      </c>
      <c r="DR26" s="227">
        <v>0</v>
      </c>
      <c r="DS26" s="228">
        <v>45.9</v>
      </c>
      <c r="DT26" s="227">
        <v>0</v>
      </c>
      <c r="DU26" s="227">
        <v>0</v>
      </c>
      <c r="DV26" s="227">
        <v>10</v>
      </c>
      <c r="DW26" s="227">
        <v>0</v>
      </c>
      <c r="DX26" s="227">
        <v>0</v>
      </c>
      <c r="DY26" s="227">
        <v>162</v>
      </c>
      <c r="DZ26" s="227">
        <v>0</v>
      </c>
      <c r="EA26" s="227">
        <v>11</v>
      </c>
      <c r="EB26" s="227">
        <v>0</v>
      </c>
      <c r="EC26" s="228">
        <v>27.4</v>
      </c>
      <c r="ED26" s="227">
        <v>0</v>
      </c>
      <c r="EE26" s="227">
        <v>0</v>
      </c>
      <c r="EF26" s="227">
        <v>25</v>
      </c>
      <c r="EG26" s="227">
        <v>0</v>
      </c>
      <c r="EH26" s="228">
        <v>89.4</v>
      </c>
      <c r="EI26" s="227">
        <v>0</v>
      </c>
      <c r="EK26" s="41">
        <v>45</v>
      </c>
      <c r="EL26" s="227">
        <v>0</v>
      </c>
      <c r="EM26" s="227">
        <v>0</v>
      </c>
      <c r="EN26" s="227">
        <v>45.9</v>
      </c>
      <c r="EO26" s="227">
        <v>45.9</v>
      </c>
      <c r="EP26" s="227">
        <v>45.9</v>
      </c>
      <c r="EQ26" s="227">
        <v>55.9</v>
      </c>
      <c r="ER26" s="227">
        <v>55.9</v>
      </c>
      <c r="ES26" s="227">
        <v>55.9</v>
      </c>
      <c r="ET26" s="227">
        <v>217.9</v>
      </c>
      <c r="EU26" s="227">
        <v>217.9</v>
      </c>
      <c r="EV26" s="227">
        <v>228.9</v>
      </c>
      <c r="EW26" s="227">
        <v>228.9</v>
      </c>
      <c r="EX26" s="227">
        <v>256.3</v>
      </c>
      <c r="EY26" s="227">
        <v>256.3</v>
      </c>
      <c r="EZ26" s="227">
        <v>256.3</v>
      </c>
      <c r="FA26" s="227">
        <v>281.3</v>
      </c>
      <c r="FB26" s="227">
        <v>281.3</v>
      </c>
      <c r="FC26" s="227">
        <v>370.7</v>
      </c>
      <c r="FD26" s="227">
        <v>370.7</v>
      </c>
    </row>
    <row r="27" spans="1:160" s="41" customFormat="1" ht="13.5" collapsed="1" thickBot="1" x14ac:dyDescent="0.25">
      <c r="A27" s="131"/>
      <c r="B27" s="34">
        <v>11</v>
      </c>
      <c r="C27" s="10">
        <v>11</v>
      </c>
      <c r="D27" s="37" t="s">
        <v>100</v>
      </c>
      <c r="E27" s="37" t="s">
        <v>101</v>
      </c>
      <c r="F27" s="37"/>
      <c r="G27" s="43">
        <v>0.29930555555555599</v>
      </c>
      <c r="H27" s="47">
        <v>0.29930555555555555</v>
      </c>
      <c r="I27" s="58" t="s">
        <v>44</v>
      </c>
      <c r="J27" s="52">
        <v>0</v>
      </c>
      <c r="K27" s="43">
        <v>0.38263888888888797</v>
      </c>
      <c r="L27" s="47">
        <v>0.38263888888888598</v>
      </c>
      <c r="M27" s="42" t="s">
        <v>44</v>
      </c>
      <c r="N27" s="38">
        <v>0</v>
      </c>
      <c r="O27" s="73">
        <v>0.42430555555555555</v>
      </c>
      <c r="P27" s="42" t="s">
        <v>44</v>
      </c>
      <c r="Q27" s="38">
        <v>0</v>
      </c>
      <c r="R27" s="43">
        <v>0.42708333333333331</v>
      </c>
      <c r="S27" s="47">
        <v>0.42708333333333331</v>
      </c>
      <c r="T27" s="70">
        <v>43.6</v>
      </c>
      <c r="U27" s="71">
        <v>43.6</v>
      </c>
      <c r="V27" s="72">
        <v>300</v>
      </c>
      <c r="W27" s="115">
        <v>0.44513888888888886</v>
      </c>
      <c r="X27" s="42" t="s">
        <v>44</v>
      </c>
      <c r="Y27" s="38">
        <v>0</v>
      </c>
      <c r="Z27" s="49">
        <v>0.47986111111111113</v>
      </c>
      <c r="AA27" s="42" t="s">
        <v>44</v>
      </c>
      <c r="AB27" s="38">
        <v>0</v>
      </c>
      <c r="AC27" s="53">
        <v>0.48194444444444445</v>
      </c>
      <c r="AD27" s="61"/>
      <c r="AE27" s="55">
        <v>0.48592592592592593</v>
      </c>
      <c r="AF27" s="35">
        <v>3.9814814814814747E-3</v>
      </c>
      <c r="AG27" s="35">
        <v>1.2731481481480797E-4</v>
      </c>
      <c r="AH27" s="44" t="s">
        <v>223</v>
      </c>
      <c r="AI27" s="310">
        <v>11</v>
      </c>
      <c r="AJ27" s="115">
        <v>0.50277777777777777</v>
      </c>
      <c r="AK27" s="42" t="s">
        <v>44</v>
      </c>
      <c r="AL27" s="38">
        <v>0</v>
      </c>
      <c r="AM27" s="73">
        <v>0.5131944444444444</v>
      </c>
      <c r="AN27" s="42" t="s">
        <v>44</v>
      </c>
      <c r="AO27" s="38">
        <v>0</v>
      </c>
      <c r="AP27" s="53">
        <v>0.51527777777777783</v>
      </c>
      <c r="AQ27" s="61"/>
      <c r="AR27" s="55">
        <v>0.52187499999999998</v>
      </c>
      <c r="AS27" s="35">
        <v>6.5972222222221433E-3</v>
      </c>
      <c r="AT27" s="35">
        <v>1.6203703703711585E-4</v>
      </c>
      <c r="AU27" s="44" t="s">
        <v>45</v>
      </c>
      <c r="AV27" s="310">
        <v>14</v>
      </c>
      <c r="AW27" s="49">
        <v>0.54097222222222219</v>
      </c>
      <c r="AX27" s="42" t="s">
        <v>45</v>
      </c>
      <c r="AY27" s="38">
        <v>180</v>
      </c>
      <c r="AZ27" s="49">
        <v>0.54305555555555596</v>
      </c>
      <c r="BA27" s="61"/>
      <c r="BB27" s="314">
        <v>0.54792824074074076</v>
      </c>
      <c r="BC27" s="35">
        <v>4.8726851851847996E-3</v>
      </c>
      <c r="BD27" s="35">
        <v>1.2731481481520045E-4</v>
      </c>
      <c r="BE27" s="44" t="s">
        <v>45</v>
      </c>
      <c r="BF27" s="310">
        <v>11</v>
      </c>
      <c r="BG27" s="308">
        <v>0.5881944444444448</v>
      </c>
      <c r="BH27" s="42" t="s">
        <v>44</v>
      </c>
      <c r="BI27" s="38">
        <v>0</v>
      </c>
      <c r="BJ27" s="43">
        <v>0.59930555555555554</v>
      </c>
      <c r="BK27" s="47">
        <v>0.59930555555555554</v>
      </c>
      <c r="BL27" s="70">
        <v>27.7</v>
      </c>
      <c r="BM27" s="71">
        <v>27.7</v>
      </c>
      <c r="BN27" s="72">
        <v>10</v>
      </c>
      <c r="BO27" s="117" t="s">
        <v>226</v>
      </c>
      <c r="BP27" s="121"/>
      <c r="BQ27" s="124" t="s">
        <v>225</v>
      </c>
      <c r="BR27" s="125"/>
      <c r="BS27" s="49">
        <v>0.66736111111111107</v>
      </c>
      <c r="BT27" s="42" t="s">
        <v>223</v>
      </c>
      <c r="BU27" s="38">
        <v>240</v>
      </c>
      <c r="BV27" s="49">
        <v>0.67013888888888895</v>
      </c>
      <c r="BW27" s="61"/>
      <c r="BX27" s="55">
        <v>0.67267361111111112</v>
      </c>
      <c r="BY27" s="35">
        <v>2.5347222222221744E-3</v>
      </c>
      <c r="BZ27" s="35">
        <v>8.1018518518470757E-5</v>
      </c>
      <c r="CA27" s="44" t="s">
        <v>223</v>
      </c>
      <c r="CB27" s="310">
        <v>7</v>
      </c>
      <c r="CC27" s="85">
        <v>0.67499999999999993</v>
      </c>
      <c r="CD27" s="86"/>
      <c r="CE27" s="87">
        <v>0</v>
      </c>
      <c r="CF27" s="88"/>
      <c r="CG27" s="85">
        <v>0.68333333333333324</v>
      </c>
      <c r="CH27" s="86"/>
      <c r="CI27" s="87">
        <v>0</v>
      </c>
      <c r="CJ27" s="88"/>
      <c r="CK27" s="43">
        <v>0.72430555555555554</v>
      </c>
      <c r="CL27" s="47">
        <v>0.72430555555555554</v>
      </c>
      <c r="CM27" s="70">
        <v>48.7</v>
      </c>
      <c r="CN27" s="71">
        <v>48.7</v>
      </c>
      <c r="CO27" s="72"/>
      <c r="CP27" s="91">
        <v>0.7270833333333333</v>
      </c>
      <c r="CQ27" s="95">
        <v>5.5555555555555601E-2</v>
      </c>
      <c r="CR27" s="42" t="s">
        <v>44</v>
      </c>
      <c r="CS27" s="38">
        <v>0</v>
      </c>
      <c r="CT27" s="284"/>
      <c r="CU27" s="39">
        <v>473</v>
      </c>
      <c r="CV27" s="46">
        <v>420</v>
      </c>
      <c r="CW27" s="40"/>
      <c r="CX27" s="63">
        <v>893</v>
      </c>
      <c r="CY27" s="284"/>
      <c r="CZ27" s="101" t="s">
        <v>190</v>
      </c>
      <c r="DA27" s="129" t="s">
        <v>177</v>
      </c>
      <c r="DB27" s="129">
        <v>120</v>
      </c>
      <c r="DC27" s="104"/>
      <c r="DD27" s="77"/>
      <c r="DE27" s="56"/>
      <c r="DF27" s="36"/>
      <c r="DI27" s="41">
        <v>1.0900000000000001</v>
      </c>
      <c r="DJ27" s="41" t="s">
        <v>196</v>
      </c>
      <c r="DK27" s="153">
        <v>440.8</v>
      </c>
      <c r="DL27" s="41">
        <v>440.8</v>
      </c>
      <c r="DM27" s="41">
        <v>9999</v>
      </c>
      <c r="DP27" s="41">
        <v>11</v>
      </c>
      <c r="DQ27" s="227">
        <v>0</v>
      </c>
      <c r="DR27" s="227">
        <v>0</v>
      </c>
      <c r="DS27" s="228">
        <v>343.6</v>
      </c>
      <c r="DT27" s="227">
        <v>0</v>
      </c>
      <c r="DU27" s="227">
        <v>0</v>
      </c>
      <c r="DV27" s="227">
        <v>11</v>
      </c>
      <c r="DW27" s="227">
        <v>0</v>
      </c>
      <c r="DX27" s="227">
        <v>0</v>
      </c>
      <c r="DY27" s="227">
        <v>14</v>
      </c>
      <c r="DZ27" s="227">
        <v>180</v>
      </c>
      <c r="EA27" s="227">
        <v>11</v>
      </c>
      <c r="EB27" s="227">
        <v>0</v>
      </c>
      <c r="EC27" s="228">
        <v>37.700000000000003</v>
      </c>
      <c r="ED27" s="227">
        <v>0</v>
      </c>
      <c r="EE27" s="227">
        <v>240</v>
      </c>
      <c r="EF27" s="227">
        <v>7</v>
      </c>
      <c r="EG27" s="227">
        <v>0</v>
      </c>
      <c r="EH27" s="228">
        <v>48.7</v>
      </c>
      <c r="EI27" s="227">
        <v>0</v>
      </c>
      <c r="EK27" s="41">
        <v>11</v>
      </c>
      <c r="EL27" s="227">
        <v>0</v>
      </c>
      <c r="EM27" s="227">
        <v>0</v>
      </c>
      <c r="EN27" s="227">
        <v>343.6</v>
      </c>
      <c r="EO27" s="227">
        <v>343.6</v>
      </c>
      <c r="EP27" s="227">
        <v>343.6</v>
      </c>
      <c r="EQ27" s="227">
        <v>354.6</v>
      </c>
      <c r="ER27" s="227">
        <v>354.6</v>
      </c>
      <c r="ES27" s="227">
        <v>354.6</v>
      </c>
      <c r="ET27" s="227">
        <v>368.6</v>
      </c>
      <c r="EU27" s="227">
        <v>548.6</v>
      </c>
      <c r="EV27" s="227">
        <v>559.6</v>
      </c>
      <c r="EW27" s="227">
        <v>559.6</v>
      </c>
      <c r="EX27" s="227">
        <v>597.29999999999995</v>
      </c>
      <c r="EY27" s="227">
        <v>597.29999999999995</v>
      </c>
      <c r="EZ27" s="227">
        <v>837.3</v>
      </c>
      <c r="FA27" s="227">
        <v>844.3</v>
      </c>
      <c r="FB27" s="227">
        <v>844.3</v>
      </c>
      <c r="FC27" s="227">
        <v>893</v>
      </c>
      <c r="FD27" s="227">
        <v>893</v>
      </c>
    </row>
    <row r="28" spans="1:160" ht="13.5" thickBot="1" x14ac:dyDescent="0.25">
      <c r="A28" s="132"/>
      <c r="B28" s="34">
        <v>33</v>
      </c>
      <c r="C28" s="10">
        <v>33</v>
      </c>
      <c r="D28" s="37" t="s">
        <v>36</v>
      </c>
      <c r="E28" s="37" t="s">
        <v>37</v>
      </c>
      <c r="F28" s="37"/>
      <c r="G28" s="43">
        <v>0.31458333333333299</v>
      </c>
      <c r="H28" s="47">
        <v>0.31458333333333333</v>
      </c>
      <c r="I28" s="58" t="s">
        <v>44</v>
      </c>
      <c r="J28" s="52">
        <v>0</v>
      </c>
      <c r="K28" s="43">
        <v>0.39791666666666498</v>
      </c>
      <c r="L28" s="47">
        <v>0.39791666666665398</v>
      </c>
      <c r="M28" s="42" t="s">
        <v>44</v>
      </c>
      <c r="N28" s="38">
        <v>0</v>
      </c>
      <c r="O28" s="73">
        <v>0.43958333333333338</v>
      </c>
      <c r="P28" s="42" t="s">
        <v>44</v>
      </c>
      <c r="Q28" s="38">
        <v>0</v>
      </c>
      <c r="R28" s="43">
        <v>0.4458333333333333</v>
      </c>
      <c r="S28" s="47">
        <v>0.4458333333333333</v>
      </c>
      <c r="T28" s="70">
        <v>44.7</v>
      </c>
      <c r="U28" s="71">
        <v>44.7</v>
      </c>
      <c r="V28" s="72"/>
      <c r="W28" s="115">
        <v>0.4604166666666667</v>
      </c>
      <c r="X28" s="42" t="s">
        <v>44</v>
      </c>
      <c r="Y28" s="38">
        <v>0</v>
      </c>
      <c r="Z28" s="49">
        <v>0.49513888888888885</v>
      </c>
      <c r="AA28" s="42" t="s">
        <v>44</v>
      </c>
      <c r="AB28" s="38">
        <v>0</v>
      </c>
      <c r="AC28" s="53">
        <v>0.49722222222222223</v>
      </c>
      <c r="AD28" s="61"/>
      <c r="AE28" s="55">
        <v>0.50094907407407407</v>
      </c>
      <c r="AF28" s="35">
        <v>3.7268518518518423E-3</v>
      </c>
      <c r="AG28" s="35">
        <v>1.2731481481482445E-4</v>
      </c>
      <c r="AH28" s="44" t="s">
        <v>45</v>
      </c>
      <c r="AI28" s="45">
        <v>11</v>
      </c>
      <c r="AJ28" s="115">
        <v>0.5180555555555556</v>
      </c>
      <c r="AK28" s="42" t="s">
        <v>44</v>
      </c>
      <c r="AL28" s="38">
        <v>0</v>
      </c>
      <c r="AM28" s="73">
        <v>0.52847222222222223</v>
      </c>
      <c r="AN28" s="42" t="s">
        <v>44</v>
      </c>
      <c r="AO28" s="38">
        <v>0</v>
      </c>
      <c r="AP28" s="53">
        <v>0.53055555555555556</v>
      </c>
      <c r="AQ28" s="61"/>
      <c r="AR28" s="55">
        <v>0.53733796296296299</v>
      </c>
      <c r="AS28" s="35">
        <v>6.7824074074074314E-3</v>
      </c>
      <c r="AT28" s="35">
        <v>2.3148148148172294E-5</v>
      </c>
      <c r="AU28" s="44" t="s">
        <v>223</v>
      </c>
      <c r="AV28" s="45">
        <v>2</v>
      </c>
      <c r="AW28" s="49">
        <v>0.55833333333333335</v>
      </c>
      <c r="AX28" s="42" t="s">
        <v>44</v>
      </c>
      <c r="AY28" s="38">
        <v>0</v>
      </c>
      <c r="AZ28" s="49">
        <v>0.561805555555555</v>
      </c>
      <c r="BA28" s="61"/>
      <c r="BB28" s="55">
        <v>0.5665972222222222</v>
      </c>
      <c r="BC28" s="35">
        <v>4.7916666666671937E-3</v>
      </c>
      <c r="BD28" s="35">
        <v>2.0833333333280645E-4</v>
      </c>
      <c r="BE28" s="44" t="s">
        <v>45</v>
      </c>
      <c r="BF28" s="45">
        <v>18</v>
      </c>
      <c r="BG28" s="308">
        <v>0.60694444444444384</v>
      </c>
      <c r="BH28" s="42" t="s">
        <v>44</v>
      </c>
      <c r="BI28" s="38">
        <v>0</v>
      </c>
      <c r="BJ28" s="43">
        <v>0.6069444444444444</v>
      </c>
      <c r="BK28" s="47">
        <v>0.6166666666666667</v>
      </c>
      <c r="BL28" s="70">
        <v>27.9</v>
      </c>
      <c r="BM28" s="71">
        <v>27.9</v>
      </c>
      <c r="BN28" s="72"/>
      <c r="BO28" s="117" t="s">
        <v>226</v>
      </c>
      <c r="BP28" s="121"/>
      <c r="BQ28" s="124" t="s">
        <v>225</v>
      </c>
      <c r="BR28" s="125"/>
      <c r="BS28" s="49">
        <v>0.6958333333333333</v>
      </c>
      <c r="BT28" s="42" t="s">
        <v>223</v>
      </c>
      <c r="BU28" s="38">
        <v>240</v>
      </c>
      <c r="BV28" s="49">
        <v>0.69791666666666696</v>
      </c>
      <c r="BW28" s="61"/>
      <c r="BX28" s="55">
        <v>0.70072916666666663</v>
      </c>
      <c r="BY28" s="35">
        <v>2.8124999999996625E-3</v>
      </c>
      <c r="BZ28" s="35">
        <v>3.5879629629595889E-4</v>
      </c>
      <c r="CA28" s="44" t="s">
        <v>223</v>
      </c>
      <c r="CB28" s="45">
        <v>31</v>
      </c>
      <c r="CC28" s="85">
        <v>0.70208333333333339</v>
      </c>
      <c r="CD28" s="86"/>
      <c r="CE28" s="87">
        <v>0</v>
      </c>
      <c r="CF28" s="88"/>
      <c r="CG28" s="85">
        <v>0.7104166666666667</v>
      </c>
      <c r="CH28" s="86"/>
      <c r="CI28" s="87">
        <v>0</v>
      </c>
      <c r="CJ28" s="88"/>
      <c r="CK28" s="43">
        <v>0.7583333333333333</v>
      </c>
      <c r="CL28" s="47">
        <v>0.7583333333333333</v>
      </c>
      <c r="CM28" s="70">
        <v>48.6</v>
      </c>
      <c r="CN28" s="71">
        <v>48.6</v>
      </c>
      <c r="CO28" s="72"/>
      <c r="CP28" s="91">
        <v>0.7597222222222223</v>
      </c>
      <c r="CQ28" s="95">
        <v>5.5555555555555601E-2</v>
      </c>
      <c r="CR28" s="42" t="s">
        <v>44</v>
      </c>
      <c r="CS28" s="38">
        <v>0</v>
      </c>
      <c r="CU28" s="39">
        <v>183.2</v>
      </c>
      <c r="CV28" s="46">
        <v>240</v>
      </c>
      <c r="CW28" s="40"/>
      <c r="CX28" s="63">
        <v>423.2</v>
      </c>
      <c r="CZ28" s="101" t="s">
        <v>190</v>
      </c>
      <c r="DA28" s="129" t="s">
        <v>177</v>
      </c>
      <c r="DB28" s="129">
        <v>68</v>
      </c>
      <c r="DC28" s="104" t="s">
        <v>185</v>
      </c>
      <c r="DD28" s="77"/>
      <c r="DE28" s="56"/>
      <c r="DF28" s="36"/>
      <c r="DI28" s="41">
        <v>1.06</v>
      </c>
      <c r="DJ28" s="17" t="s">
        <v>196</v>
      </c>
      <c r="DK28" s="153">
        <v>128.47200000000001</v>
      </c>
      <c r="DL28" s="41">
        <v>128.47200000000001</v>
      </c>
      <c r="DM28" s="41">
        <v>9999</v>
      </c>
      <c r="DP28" s="41">
        <v>33</v>
      </c>
      <c r="DQ28" s="227">
        <v>0</v>
      </c>
      <c r="DR28" s="227">
        <v>0</v>
      </c>
      <c r="DS28" s="228">
        <v>44.7</v>
      </c>
      <c r="DT28" s="227">
        <v>0</v>
      </c>
      <c r="DU28" s="227">
        <v>0</v>
      </c>
      <c r="DV28" s="227">
        <v>11</v>
      </c>
      <c r="DW28" s="227">
        <v>0</v>
      </c>
      <c r="DX28" s="227">
        <v>0</v>
      </c>
      <c r="DY28" s="227">
        <v>2</v>
      </c>
      <c r="DZ28" s="227">
        <v>0</v>
      </c>
      <c r="EA28" s="227">
        <v>18</v>
      </c>
      <c r="EB28" s="227">
        <v>0</v>
      </c>
      <c r="EC28" s="228">
        <v>27.9</v>
      </c>
      <c r="ED28" s="227">
        <v>0</v>
      </c>
      <c r="EE28" s="227">
        <v>240</v>
      </c>
      <c r="EF28" s="227">
        <v>31</v>
      </c>
      <c r="EG28" s="227">
        <v>0</v>
      </c>
      <c r="EH28" s="228">
        <v>48.6</v>
      </c>
      <c r="EI28" s="227">
        <v>0</v>
      </c>
      <c r="EK28" s="41">
        <v>33</v>
      </c>
      <c r="EL28" s="227">
        <v>0</v>
      </c>
      <c r="EM28" s="227">
        <v>0</v>
      </c>
      <c r="EN28" s="227">
        <v>44.7</v>
      </c>
      <c r="EO28" s="227">
        <v>44.7</v>
      </c>
      <c r="EP28" s="227">
        <v>44.7</v>
      </c>
      <c r="EQ28" s="227">
        <v>55.7</v>
      </c>
      <c r="ER28" s="227">
        <v>55.7</v>
      </c>
      <c r="ES28" s="227">
        <v>55.7</v>
      </c>
      <c r="ET28" s="227">
        <v>57.7</v>
      </c>
      <c r="EU28" s="227">
        <v>57.7</v>
      </c>
      <c r="EV28" s="227">
        <v>75.7</v>
      </c>
      <c r="EW28" s="227">
        <v>75.7</v>
      </c>
      <c r="EX28" s="227">
        <v>103.6</v>
      </c>
      <c r="EY28" s="227">
        <v>103.6</v>
      </c>
      <c r="EZ28" s="227">
        <v>343.6</v>
      </c>
      <c r="FA28" s="227">
        <v>374.6</v>
      </c>
      <c r="FB28" s="227">
        <v>374.6</v>
      </c>
      <c r="FC28" s="227">
        <v>423.2</v>
      </c>
      <c r="FD28" s="227">
        <v>423.2</v>
      </c>
    </row>
    <row r="29" spans="1:160" ht="13.5" thickBot="1" x14ac:dyDescent="0.25">
      <c r="A29" s="132"/>
      <c r="B29" s="34">
        <v>34</v>
      </c>
      <c r="C29" s="10">
        <v>34</v>
      </c>
      <c r="D29" s="37" t="s">
        <v>47</v>
      </c>
      <c r="E29" s="37" t="s">
        <v>138</v>
      </c>
      <c r="F29" s="37"/>
      <c r="G29" s="43">
        <v>0.31527777777777799</v>
      </c>
      <c r="H29" s="47">
        <v>0.31527777777777777</v>
      </c>
      <c r="I29" s="58" t="s">
        <v>44</v>
      </c>
      <c r="J29" s="52">
        <v>0</v>
      </c>
      <c r="K29" s="43">
        <v>0.39861111111110897</v>
      </c>
      <c r="L29" s="47">
        <v>0.39861111111109798</v>
      </c>
      <c r="M29" s="42" t="s">
        <v>44</v>
      </c>
      <c r="N29" s="38">
        <v>0</v>
      </c>
      <c r="O29" s="73">
        <v>0.44027777777777777</v>
      </c>
      <c r="P29" s="42" t="s">
        <v>44</v>
      </c>
      <c r="Q29" s="38">
        <v>0</v>
      </c>
      <c r="R29" s="43">
        <v>0.4465277777777778</v>
      </c>
      <c r="S29" s="47">
        <v>0.4465277777777778</v>
      </c>
      <c r="T29" s="70">
        <v>50.4</v>
      </c>
      <c r="U29" s="71">
        <v>50.4</v>
      </c>
      <c r="V29" s="72">
        <v>300</v>
      </c>
      <c r="W29" s="115">
        <v>0.46111111111111108</v>
      </c>
      <c r="X29" s="42" t="s">
        <v>44</v>
      </c>
      <c r="Y29" s="38">
        <v>0</v>
      </c>
      <c r="Z29" s="49">
        <v>0.49583333333333335</v>
      </c>
      <c r="AA29" s="42" t="s">
        <v>44</v>
      </c>
      <c r="AB29" s="38">
        <v>0</v>
      </c>
      <c r="AC29" s="53">
        <v>0.4993055555555555</v>
      </c>
      <c r="AD29" s="61"/>
      <c r="AE29" s="55">
        <v>0.50328703703703703</v>
      </c>
      <c r="AF29" s="35">
        <v>3.9814814814815302E-3</v>
      </c>
      <c r="AG29" s="35">
        <v>1.2731481481486348E-4</v>
      </c>
      <c r="AH29" s="44" t="s">
        <v>223</v>
      </c>
      <c r="AI29" s="45">
        <v>11</v>
      </c>
      <c r="AJ29" s="115">
        <v>0.52013888888888882</v>
      </c>
      <c r="AK29" s="42" t="s">
        <v>44</v>
      </c>
      <c r="AL29" s="38">
        <v>0</v>
      </c>
      <c r="AM29" s="73">
        <v>0.53055555555555556</v>
      </c>
      <c r="AN29" s="42" t="s">
        <v>44</v>
      </c>
      <c r="AO29" s="38">
        <v>0</v>
      </c>
      <c r="AP29" s="53">
        <v>0.53333333333333333</v>
      </c>
      <c r="AQ29" s="61"/>
      <c r="AR29" s="55">
        <v>0.54021990740740744</v>
      </c>
      <c r="AS29" s="35">
        <v>6.8865740740741144E-3</v>
      </c>
      <c r="AT29" s="35">
        <v>1.2731481481485524E-4</v>
      </c>
      <c r="AU29" s="44" t="s">
        <v>223</v>
      </c>
      <c r="AV29" s="45">
        <v>11</v>
      </c>
      <c r="AW29" s="49">
        <v>0.56111111111111112</v>
      </c>
      <c r="AX29" s="42" t="s">
        <v>44</v>
      </c>
      <c r="AY29" s="38">
        <v>0</v>
      </c>
      <c r="AZ29" s="49">
        <v>0.563194444444444</v>
      </c>
      <c r="BA29" s="61"/>
      <c r="BB29" s="55">
        <v>0.5683449074074074</v>
      </c>
      <c r="BC29" s="35">
        <v>5.150462962963398E-3</v>
      </c>
      <c r="BD29" s="35">
        <v>1.504629629633979E-4</v>
      </c>
      <c r="BE29" s="44" t="s">
        <v>223</v>
      </c>
      <c r="BF29" s="45">
        <v>13</v>
      </c>
      <c r="BG29" s="308">
        <v>0.60833333333333284</v>
      </c>
      <c r="BH29" s="42" t="s">
        <v>44</v>
      </c>
      <c r="BI29" s="38">
        <v>0</v>
      </c>
      <c r="BJ29" s="43">
        <v>0.60833333333333328</v>
      </c>
      <c r="BK29" s="47">
        <v>0.61736111111111114</v>
      </c>
      <c r="BL29" s="70">
        <v>34.5</v>
      </c>
      <c r="BM29" s="71">
        <v>34.5</v>
      </c>
      <c r="BN29" s="72"/>
      <c r="BO29" s="117"/>
      <c r="BP29" s="121"/>
      <c r="BQ29" s="124"/>
      <c r="BR29" s="125"/>
      <c r="BS29" s="49">
        <v>0.7055555555555556</v>
      </c>
      <c r="BT29" s="42" t="s">
        <v>223</v>
      </c>
      <c r="BU29" s="38">
        <v>1020</v>
      </c>
      <c r="BV29" s="49"/>
      <c r="BW29" s="61"/>
      <c r="BX29" s="55"/>
      <c r="BY29" s="35">
        <v>0</v>
      </c>
      <c r="BZ29" s="35">
        <v>2.4537037037037036E-3</v>
      </c>
      <c r="CA29" s="44" t="s">
        <v>45</v>
      </c>
      <c r="CB29" s="45" t="s">
        <v>231</v>
      </c>
      <c r="CC29" s="85"/>
      <c r="CD29" s="86"/>
      <c r="CE29" s="87"/>
      <c r="CF29" s="88"/>
      <c r="CG29" s="85"/>
      <c r="CH29" s="86"/>
      <c r="CI29" s="87"/>
      <c r="CJ29" s="88"/>
      <c r="CK29" s="43"/>
      <c r="CL29" s="47"/>
      <c r="CM29" s="317"/>
      <c r="CN29" s="310" t="s">
        <v>231</v>
      </c>
      <c r="CO29" s="72"/>
      <c r="CP29" s="91"/>
      <c r="CQ29" s="95">
        <v>5.5555555555555601E-2</v>
      </c>
      <c r="CR29" s="42" t="s">
        <v>44</v>
      </c>
      <c r="CS29" s="38"/>
      <c r="CU29" s="39" t="s">
        <v>231</v>
      </c>
      <c r="CV29" s="46" t="s">
        <v>231</v>
      </c>
      <c r="CW29" s="40"/>
      <c r="CX29" s="63" t="s">
        <v>231</v>
      </c>
      <c r="CZ29" s="101" t="s">
        <v>190</v>
      </c>
      <c r="DA29" s="129" t="s">
        <v>176</v>
      </c>
      <c r="DB29" s="129">
        <v>122</v>
      </c>
      <c r="DC29" s="104" t="s">
        <v>185</v>
      </c>
      <c r="DD29" s="77"/>
      <c r="DE29" s="56"/>
      <c r="DF29" s="36"/>
      <c r="DI29" s="41">
        <v>1.1200000000000001</v>
      </c>
      <c r="DJ29" s="17" t="s">
        <v>197</v>
      </c>
      <c r="DK29" s="153" t="e">
        <v>#REF!</v>
      </c>
      <c r="DL29" s="41">
        <v>9999</v>
      </c>
      <c r="DM29" s="41" t="e">
        <v>#REF!</v>
      </c>
      <c r="DP29" s="41">
        <v>34</v>
      </c>
      <c r="DQ29" s="227">
        <v>0</v>
      </c>
      <c r="DR29" s="227">
        <v>0</v>
      </c>
      <c r="DS29" s="228">
        <v>350.4</v>
      </c>
      <c r="DT29" s="227">
        <v>0</v>
      </c>
      <c r="DU29" s="227">
        <v>0</v>
      </c>
      <c r="DV29" s="227">
        <v>11</v>
      </c>
      <c r="DW29" s="227">
        <v>0</v>
      </c>
      <c r="DX29" s="227">
        <v>0</v>
      </c>
      <c r="DY29" s="227">
        <v>11</v>
      </c>
      <c r="DZ29" s="227">
        <v>0</v>
      </c>
      <c r="EA29" s="227">
        <v>13</v>
      </c>
      <c r="EB29" s="227">
        <v>0</v>
      </c>
      <c r="EC29" s="228">
        <v>34.5</v>
      </c>
      <c r="ED29" s="227">
        <v>0</v>
      </c>
      <c r="EE29" s="227">
        <v>1020</v>
      </c>
      <c r="EF29" s="227" t="e">
        <v>#VALUE!</v>
      </c>
      <c r="EG29" s="227">
        <v>0</v>
      </c>
      <c r="EH29" s="228" t="e">
        <v>#REF!</v>
      </c>
      <c r="EI29" s="227">
        <v>0</v>
      </c>
      <c r="EK29" s="41">
        <v>34</v>
      </c>
      <c r="EL29" s="227">
        <v>0</v>
      </c>
      <c r="EM29" s="227">
        <v>0</v>
      </c>
      <c r="EN29" s="227">
        <v>350.4</v>
      </c>
      <c r="EO29" s="227">
        <v>350.4</v>
      </c>
      <c r="EP29" s="227">
        <v>350.4</v>
      </c>
      <c r="EQ29" s="227">
        <v>361.4</v>
      </c>
      <c r="ER29" s="227">
        <v>361.4</v>
      </c>
      <c r="ES29" s="227">
        <v>361.4</v>
      </c>
      <c r="ET29" s="227">
        <v>372.4</v>
      </c>
      <c r="EU29" s="227">
        <v>372.4</v>
      </c>
      <c r="EV29" s="227">
        <v>385.4</v>
      </c>
      <c r="EW29" s="227">
        <v>385.4</v>
      </c>
      <c r="EX29" s="227">
        <v>419.9</v>
      </c>
      <c r="EY29" s="227">
        <v>419.9</v>
      </c>
      <c r="EZ29" s="227">
        <v>1439.9</v>
      </c>
      <c r="FA29" s="227" t="e">
        <v>#VALUE!</v>
      </c>
      <c r="FB29" s="227" t="e">
        <v>#VALUE!</v>
      </c>
      <c r="FC29" s="227" t="e">
        <v>#VALUE!</v>
      </c>
      <c r="FD29" s="227" t="e">
        <v>#VALUE!</v>
      </c>
    </row>
    <row r="30" spans="1:160" ht="13.5" thickBot="1" x14ac:dyDescent="0.25">
      <c r="A30" s="132"/>
      <c r="B30" s="34">
        <v>20</v>
      </c>
      <c r="C30" s="10">
        <v>20</v>
      </c>
      <c r="D30" s="37" t="s">
        <v>33</v>
      </c>
      <c r="E30" s="37" t="s">
        <v>114</v>
      </c>
      <c r="F30" s="37"/>
      <c r="G30" s="43">
        <v>0.30555555555555602</v>
      </c>
      <c r="H30" s="47">
        <v>0.30555555555555552</v>
      </c>
      <c r="I30" s="58" t="s">
        <v>44</v>
      </c>
      <c r="J30" s="52">
        <v>0</v>
      </c>
      <c r="K30" s="43">
        <v>0.38888888888888801</v>
      </c>
      <c r="L30" s="47">
        <v>0.38888888888888201</v>
      </c>
      <c r="M30" s="42" t="s">
        <v>44</v>
      </c>
      <c r="N30" s="38">
        <v>0</v>
      </c>
      <c r="O30" s="73">
        <v>0.43055555555555558</v>
      </c>
      <c r="P30" s="42" t="s">
        <v>44</v>
      </c>
      <c r="Q30" s="38">
        <v>0</v>
      </c>
      <c r="R30" s="43">
        <v>0.43472222222222223</v>
      </c>
      <c r="S30" s="47">
        <v>0.43472222222222223</v>
      </c>
      <c r="T30" s="70">
        <v>44.9</v>
      </c>
      <c r="U30" s="71">
        <v>44.9</v>
      </c>
      <c r="V30" s="72"/>
      <c r="W30" s="115">
        <v>0.4513888888888889</v>
      </c>
      <c r="X30" s="42" t="s">
        <v>44</v>
      </c>
      <c r="Y30" s="38">
        <v>0</v>
      </c>
      <c r="Z30" s="49">
        <v>0.4861111111111111</v>
      </c>
      <c r="AA30" s="42" t="s">
        <v>44</v>
      </c>
      <c r="AB30" s="38">
        <v>0</v>
      </c>
      <c r="AC30" s="53">
        <v>0.48819444444444443</v>
      </c>
      <c r="AD30" s="61"/>
      <c r="AE30" s="55">
        <v>0.4921875</v>
      </c>
      <c r="AF30" s="35">
        <v>3.9930555555555691E-3</v>
      </c>
      <c r="AG30" s="35">
        <v>1.3888888888890236E-4</v>
      </c>
      <c r="AH30" s="44" t="s">
        <v>223</v>
      </c>
      <c r="AI30" s="45">
        <v>12</v>
      </c>
      <c r="AJ30" s="115">
        <v>0.50902777777777775</v>
      </c>
      <c r="AK30" s="42" t="s">
        <v>44</v>
      </c>
      <c r="AL30" s="38">
        <v>0</v>
      </c>
      <c r="AM30" s="73">
        <v>0.51944444444444449</v>
      </c>
      <c r="AN30" s="42" t="s">
        <v>44</v>
      </c>
      <c r="AO30" s="38">
        <v>0</v>
      </c>
      <c r="AP30" s="53">
        <v>0.52152777777777781</v>
      </c>
      <c r="AQ30" s="61"/>
      <c r="AR30" s="55">
        <v>0.52846064814814808</v>
      </c>
      <c r="AS30" s="35">
        <v>6.9328703703702699E-3</v>
      </c>
      <c r="AT30" s="35">
        <v>1.7361111111101075E-4</v>
      </c>
      <c r="AU30" s="44" t="s">
        <v>223</v>
      </c>
      <c r="AV30" s="45">
        <v>15</v>
      </c>
      <c r="AW30" s="49">
        <v>0.5493055555555556</v>
      </c>
      <c r="AX30" s="42" t="s">
        <v>44</v>
      </c>
      <c r="AY30" s="38">
        <v>0</v>
      </c>
      <c r="AZ30" s="49">
        <v>0.55138888888888904</v>
      </c>
      <c r="BA30" s="61"/>
      <c r="BB30" s="55">
        <v>0.55615740740740738</v>
      </c>
      <c r="BC30" s="35">
        <v>4.7685185185183387E-3</v>
      </c>
      <c r="BD30" s="35">
        <v>2.3148148148166136E-4</v>
      </c>
      <c r="BE30" s="44" t="s">
        <v>45</v>
      </c>
      <c r="BF30" s="45">
        <v>20</v>
      </c>
      <c r="BG30" s="308">
        <v>0.59652777777777788</v>
      </c>
      <c r="BH30" s="42" t="s">
        <v>44</v>
      </c>
      <c r="BI30" s="38">
        <v>0</v>
      </c>
      <c r="BJ30" s="43">
        <v>0.59652777777777777</v>
      </c>
      <c r="BK30" s="47">
        <v>0.60069444444444442</v>
      </c>
      <c r="BL30" s="70">
        <v>32</v>
      </c>
      <c r="BM30" s="71">
        <v>32</v>
      </c>
      <c r="BN30" s="72"/>
      <c r="BO30" s="117" t="s">
        <v>224</v>
      </c>
      <c r="BP30" s="121">
        <v>300</v>
      </c>
      <c r="BQ30" s="124" t="s">
        <v>225</v>
      </c>
      <c r="BR30" s="125"/>
      <c r="BS30" s="49">
        <v>0.67291666666666661</v>
      </c>
      <c r="BT30" s="42" t="s">
        <v>44</v>
      </c>
      <c r="BU30" s="38">
        <v>0</v>
      </c>
      <c r="BV30" s="49">
        <v>0.67500000000000004</v>
      </c>
      <c r="BW30" s="61"/>
      <c r="BX30" s="55">
        <v>0.67813657407407402</v>
      </c>
      <c r="BY30" s="35">
        <v>3.1365740740739723E-3</v>
      </c>
      <c r="BZ30" s="35">
        <v>6.8287037037026866E-4</v>
      </c>
      <c r="CA30" s="44" t="s">
        <v>223</v>
      </c>
      <c r="CB30" s="45">
        <v>59</v>
      </c>
      <c r="CC30" s="85">
        <v>0.6791666666666667</v>
      </c>
      <c r="CD30" s="86"/>
      <c r="CE30" s="87">
        <v>0</v>
      </c>
      <c r="CF30" s="88"/>
      <c r="CG30" s="85">
        <v>0.6875</v>
      </c>
      <c r="CH30" s="86"/>
      <c r="CI30" s="87">
        <v>0</v>
      </c>
      <c r="CJ30" s="88"/>
      <c r="CK30" s="43">
        <v>0.73333333333333339</v>
      </c>
      <c r="CL30" s="47">
        <v>0.73333333333333339</v>
      </c>
      <c r="CM30" s="70">
        <v>57.7</v>
      </c>
      <c r="CN30" s="71">
        <v>57.7</v>
      </c>
      <c r="CO30" s="72"/>
      <c r="CP30" s="91">
        <v>0.73749999999999993</v>
      </c>
      <c r="CQ30" s="95">
        <v>5.5555555555555601E-2</v>
      </c>
      <c r="CR30" s="42" t="s">
        <v>44</v>
      </c>
      <c r="CS30" s="38">
        <v>0</v>
      </c>
      <c r="CT30" s="75"/>
      <c r="CU30" s="39">
        <v>240.6</v>
      </c>
      <c r="CV30" s="46">
        <v>300</v>
      </c>
      <c r="CW30" s="40"/>
      <c r="CX30" s="63">
        <v>540.6</v>
      </c>
      <c r="CY30" s="75"/>
      <c r="CZ30" s="101" t="s">
        <v>189</v>
      </c>
      <c r="DA30" s="129" t="s">
        <v>177</v>
      </c>
      <c r="DB30" s="129">
        <v>71</v>
      </c>
      <c r="DC30" s="104"/>
      <c r="DD30" s="77"/>
      <c r="DE30" s="56"/>
      <c r="DF30" s="36"/>
      <c r="DI30" s="41">
        <v>1.06</v>
      </c>
      <c r="DJ30" s="17" t="s">
        <v>196</v>
      </c>
      <c r="DK30" s="153">
        <v>142.67600000000004</v>
      </c>
      <c r="DL30" s="41">
        <v>142.67600000000004</v>
      </c>
      <c r="DM30" s="41">
        <v>9999</v>
      </c>
      <c r="DP30" s="41">
        <v>20</v>
      </c>
      <c r="DQ30" s="227">
        <v>0</v>
      </c>
      <c r="DR30" s="227">
        <v>0</v>
      </c>
      <c r="DS30" s="228">
        <v>44.9</v>
      </c>
      <c r="DT30" s="227">
        <v>0</v>
      </c>
      <c r="DU30" s="227">
        <v>0</v>
      </c>
      <c r="DV30" s="227">
        <v>12</v>
      </c>
      <c r="DW30" s="227">
        <v>0</v>
      </c>
      <c r="DX30" s="227">
        <v>0</v>
      </c>
      <c r="DY30" s="227">
        <v>15</v>
      </c>
      <c r="DZ30" s="227">
        <v>0</v>
      </c>
      <c r="EA30" s="227">
        <v>20</v>
      </c>
      <c r="EB30" s="227">
        <v>0</v>
      </c>
      <c r="EC30" s="228">
        <v>32</v>
      </c>
      <c r="ED30" s="227">
        <v>300</v>
      </c>
      <c r="EE30" s="227">
        <v>0</v>
      </c>
      <c r="EF30" s="227">
        <v>59</v>
      </c>
      <c r="EG30" s="227">
        <v>0</v>
      </c>
      <c r="EH30" s="228">
        <v>57.7</v>
      </c>
      <c r="EI30" s="227">
        <v>0</v>
      </c>
      <c r="EK30" s="41">
        <v>20</v>
      </c>
      <c r="EL30" s="227">
        <v>0</v>
      </c>
      <c r="EM30" s="227">
        <v>0</v>
      </c>
      <c r="EN30" s="227">
        <v>44.9</v>
      </c>
      <c r="EO30" s="227">
        <v>44.9</v>
      </c>
      <c r="EP30" s="227">
        <v>44.9</v>
      </c>
      <c r="EQ30" s="227">
        <v>56.9</v>
      </c>
      <c r="ER30" s="227">
        <v>56.9</v>
      </c>
      <c r="ES30" s="227">
        <v>56.9</v>
      </c>
      <c r="ET30" s="227">
        <v>71.900000000000006</v>
      </c>
      <c r="EU30" s="227">
        <v>71.900000000000006</v>
      </c>
      <c r="EV30" s="227">
        <v>91.9</v>
      </c>
      <c r="EW30" s="227">
        <v>91.9</v>
      </c>
      <c r="EX30" s="227">
        <v>123.9</v>
      </c>
      <c r="EY30" s="227">
        <v>423.9</v>
      </c>
      <c r="EZ30" s="227">
        <v>423.9</v>
      </c>
      <c r="FA30" s="227">
        <v>482.9</v>
      </c>
      <c r="FB30" s="227">
        <v>482.9</v>
      </c>
      <c r="FC30" s="227">
        <v>540.6</v>
      </c>
      <c r="FD30" s="227">
        <v>540.6</v>
      </c>
    </row>
    <row r="31" spans="1:160" ht="13.5" thickBot="1" x14ac:dyDescent="0.25">
      <c r="A31" s="132"/>
      <c r="B31" s="34">
        <v>37</v>
      </c>
      <c r="C31" s="10">
        <v>37</v>
      </c>
      <c r="D31" s="37" t="s">
        <v>141</v>
      </c>
      <c r="E31" s="37" t="s">
        <v>142</v>
      </c>
      <c r="F31" s="37"/>
      <c r="G31" s="43">
        <v>0.31736111111111098</v>
      </c>
      <c r="H31" s="47">
        <v>0.31736111111111115</v>
      </c>
      <c r="I31" s="58" t="s">
        <v>44</v>
      </c>
      <c r="J31" s="52">
        <v>0</v>
      </c>
      <c r="K31" s="43">
        <v>0.40069444444444202</v>
      </c>
      <c r="L31" s="47">
        <v>0.40069444444442998</v>
      </c>
      <c r="M31" s="42" t="s">
        <v>44</v>
      </c>
      <c r="N31" s="38">
        <v>0</v>
      </c>
      <c r="O31" s="73">
        <v>0.44236111111111115</v>
      </c>
      <c r="P31" s="42" t="s">
        <v>44</v>
      </c>
      <c r="Q31" s="38">
        <v>0</v>
      </c>
      <c r="R31" s="43">
        <v>0.44375000000000003</v>
      </c>
      <c r="S31" s="47">
        <v>0.44930555555555557</v>
      </c>
      <c r="T31" s="70">
        <v>64.599999999999994</v>
      </c>
      <c r="U31" s="71">
        <v>64.599999999999994</v>
      </c>
      <c r="V31" s="72">
        <v>300</v>
      </c>
      <c r="W31" s="115">
        <v>0.46319444444444446</v>
      </c>
      <c r="X31" s="42" t="s">
        <v>44</v>
      </c>
      <c r="Y31" s="38">
        <v>0</v>
      </c>
      <c r="Z31" s="49">
        <v>0.49791666666666662</v>
      </c>
      <c r="AA31" s="42" t="s">
        <v>44</v>
      </c>
      <c r="AB31" s="38">
        <v>0</v>
      </c>
      <c r="AC31" s="53">
        <v>0.50069444444444444</v>
      </c>
      <c r="AD31" s="61"/>
      <c r="AE31" s="55">
        <v>0.50440972222222225</v>
      </c>
      <c r="AF31" s="35">
        <v>3.7152777777778034E-3</v>
      </c>
      <c r="AG31" s="35">
        <v>1.3888888888886333E-4</v>
      </c>
      <c r="AH31" s="44" t="s">
        <v>45</v>
      </c>
      <c r="AI31" s="45">
        <v>12</v>
      </c>
      <c r="AJ31" s="115">
        <v>0.52152777777777781</v>
      </c>
      <c r="AK31" s="42" t="s">
        <v>44</v>
      </c>
      <c r="AL31" s="38">
        <v>0</v>
      </c>
      <c r="AM31" s="73">
        <v>0.52847222222222223</v>
      </c>
      <c r="AN31" s="42" t="s">
        <v>45</v>
      </c>
      <c r="AO31" s="38">
        <v>300</v>
      </c>
      <c r="AP31" s="53">
        <v>0.53194444444444444</v>
      </c>
      <c r="AQ31" s="61"/>
      <c r="AR31" s="55">
        <v>0.53831018518518514</v>
      </c>
      <c r="AS31" s="35">
        <v>6.3657407407406996E-3</v>
      </c>
      <c r="AT31" s="35">
        <v>3.9351851851855951E-4</v>
      </c>
      <c r="AU31" s="44" t="s">
        <v>45</v>
      </c>
      <c r="AV31" s="45">
        <v>34</v>
      </c>
      <c r="AW31" s="49">
        <v>0.55625000000000002</v>
      </c>
      <c r="AX31" s="42" t="s">
        <v>45</v>
      </c>
      <c r="AY31" s="38">
        <v>300</v>
      </c>
      <c r="AZ31" s="49">
        <v>0.56041666666666701</v>
      </c>
      <c r="BA31" s="61"/>
      <c r="BB31" s="55">
        <v>0.56695601851851851</v>
      </c>
      <c r="BC31" s="35">
        <v>6.5393518518515048E-3</v>
      </c>
      <c r="BD31" s="35">
        <v>1.5393518518515047E-3</v>
      </c>
      <c r="BE31" s="44" t="s">
        <v>223</v>
      </c>
      <c r="BF31" s="45">
        <v>133</v>
      </c>
      <c r="BG31" s="308">
        <v>0.60555555555555585</v>
      </c>
      <c r="BH31" s="42" t="s">
        <v>44</v>
      </c>
      <c r="BI31" s="38">
        <v>0</v>
      </c>
      <c r="BJ31" s="43">
        <v>0.60138888888888886</v>
      </c>
      <c r="BK31" s="47">
        <v>0.61388888888888882</v>
      </c>
      <c r="BL31" s="70">
        <v>33.799999999999997</v>
      </c>
      <c r="BM31" s="71">
        <v>33.799999999999997</v>
      </c>
      <c r="BN31" s="72"/>
      <c r="BO31" s="117" t="s">
        <v>230</v>
      </c>
      <c r="BP31" s="121">
        <v>600</v>
      </c>
      <c r="BQ31" s="124" t="s">
        <v>225</v>
      </c>
      <c r="BR31" s="125"/>
      <c r="BS31" s="49">
        <v>0.69652777777777775</v>
      </c>
      <c r="BT31" s="42" t="s">
        <v>223</v>
      </c>
      <c r="BU31" s="38">
        <v>180</v>
      </c>
      <c r="BV31" s="49">
        <v>0.69930555555555496</v>
      </c>
      <c r="BW31" s="61"/>
      <c r="BX31" s="55">
        <v>0.70270833333333327</v>
      </c>
      <c r="BY31" s="35">
        <v>3.4027777777783097E-3</v>
      </c>
      <c r="BZ31" s="35">
        <v>9.490740740746061E-4</v>
      </c>
      <c r="CA31" s="44" t="s">
        <v>223</v>
      </c>
      <c r="CB31" s="45">
        <v>82</v>
      </c>
      <c r="CC31" s="85">
        <v>0.70486111111111116</v>
      </c>
      <c r="CD31" s="86"/>
      <c r="CE31" s="87">
        <v>0</v>
      </c>
      <c r="CF31" s="88"/>
      <c r="CG31" s="85">
        <v>0.71180555555555547</v>
      </c>
      <c r="CH31" s="86"/>
      <c r="CI31" s="87">
        <v>0</v>
      </c>
      <c r="CJ31" s="88"/>
      <c r="CK31" s="43">
        <v>0.75555555555555554</v>
      </c>
      <c r="CL31" s="47">
        <v>0.75763888888888886</v>
      </c>
      <c r="CM31" s="70">
        <v>54.3</v>
      </c>
      <c r="CN31" s="71">
        <v>54.3</v>
      </c>
      <c r="CO31" s="72"/>
      <c r="CP31" s="91">
        <v>0.75902777777777775</v>
      </c>
      <c r="CQ31" s="95">
        <v>5.5555555555555601E-2</v>
      </c>
      <c r="CR31" s="42" t="s">
        <v>44</v>
      </c>
      <c r="CS31" s="38">
        <v>0</v>
      </c>
      <c r="CU31" s="39">
        <v>713.7</v>
      </c>
      <c r="CV31" s="46">
        <v>1380</v>
      </c>
      <c r="CW31" s="40"/>
      <c r="CX31" s="63">
        <v>2093.6999999999998</v>
      </c>
      <c r="CZ31" s="101" t="s">
        <v>191</v>
      </c>
      <c r="DA31" s="129" t="s">
        <v>177</v>
      </c>
      <c r="DB31" s="129">
        <v>70</v>
      </c>
      <c r="DC31" s="104" t="s">
        <v>187</v>
      </c>
      <c r="DD31" s="77"/>
      <c r="DE31" s="56"/>
      <c r="DF31" s="36"/>
      <c r="DI31" s="41">
        <v>1.06</v>
      </c>
      <c r="DJ31" s="17" t="s">
        <v>197</v>
      </c>
      <c r="DK31" s="153">
        <v>461.86199999999997</v>
      </c>
      <c r="DL31" s="41">
        <v>9999</v>
      </c>
      <c r="DM31" s="41">
        <v>461.86199999999997</v>
      </c>
      <c r="DP31" s="41">
        <v>37</v>
      </c>
      <c r="DQ31" s="227">
        <v>0</v>
      </c>
      <c r="DR31" s="227">
        <v>0</v>
      </c>
      <c r="DS31" s="228">
        <v>364.6</v>
      </c>
      <c r="DT31" s="227">
        <v>0</v>
      </c>
      <c r="DU31" s="227">
        <v>0</v>
      </c>
      <c r="DV31" s="227">
        <v>12</v>
      </c>
      <c r="DW31" s="227">
        <v>0</v>
      </c>
      <c r="DX31" s="227">
        <v>300</v>
      </c>
      <c r="DY31" s="227">
        <v>34</v>
      </c>
      <c r="DZ31" s="227">
        <v>300</v>
      </c>
      <c r="EA31" s="227">
        <v>133</v>
      </c>
      <c r="EB31" s="227">
        <v>0</v>
      </c>
      <c r="EC31" s="228">
        <v>33.799999999999997</v>
      </c>
      <c r="ED31" s="227">
        <v>600</v>
      </c>
      <c r="EE31" s="227">
        <v>180</v>
      </c>
      <c r="EF31" s="227">
        <v>82</v>
      </c>
      <c r="EG31" s="227">
        <v>0</v>
      </c>
      <c r="EH31" s="228">
        <v>54.3</v>
      </c>
      <c r="EI31" s="227">
        <v>0</v>
      </c>
      <c r="EK31" s="41">
        <v>37</v>
      </c>
      <c r="EL31" s="227">
        <v>0</v>
      </c>
      <c r="EM31" s="227">
        <v>0</v>
      </c>
      <c r="EN31" s="227">
        <v>364.6</v>
      </c>
      <c r="EO31" s="227">
        <v>364.6</v>
      </c>
      <c r="EP31" s="227">
        <v>364.6</v>
      </c>
      <c r="EQ31" s="227">
        <v>376.6</v>
      </c>
      <c r="ER31" s="227">
        <v>376.6</v>
      </c>
      <c r="ES31" s="227">
        <v>676.6</v>
      </c>
      <c r="ET31" s="227">
        <v>710.6</v>
      </c>
      <c r="EU31" s="227">
        <v>1010.6</v>
      </c>
      <c r="EV31" s="227">
        <v>1143.5999999999999</v>
      </c>
      <c r="EW31" s="227">
        <v>1143.5999999999999</v>
      </c>
      <c r="EX31" s="227">
        <v>1177.4000000000001</v>
      </c>
      <c r="EY31" s="227">
        <v>1777.4</v>
      </c>
      <c r="EZ31" s="227">
        <v>1957.4</v>
      </c>
      <c r="FA31" s="227">
        <v>2039.4</v>
      </c>
      <c r="FB31" s="227">
        <v>2039.4</v>
      </c>
      <c r="FC31" s="227">
        <v>2093.6999999999998</v>
      </c>
      <c r="FD31" s="227">
        <v>2093.6999999999998</v>
      </c>
    </row>
    <row r="32" spans="1:160" ht="13.5" thickBot="1" x14ac:dyDescent="0.25">
      <c r="A32" s="132"/>
      <c r="B32" s="34">
        <v>17</v>
      </c>
      <c r="C32" s="10">
        <v>17</v>
      </c>
      <c r="D32" s="37" t="s">
        <v>39</v>
      </c>
      <c r="E32" s="37" t="s">
        <v>40</v>
      </c>
      <c r="F32" s="37"/>
      <c r="G32" s="43">
        <v>0.30347222222222198</v>
      </c>
      <c r="H32" s="47">
        <v>0.3034722222222222</v>
      </c>
      <c r="I32" s="58" t="s">
        <v>44</v>
      </c>
      <c r="J32" s="52">
        <v>0</v>
      </c>
      <c r="K32" s="43">
        <v>0.38680555555555501</v>
      </c>
      <c r="L32" s="47">
        <v>0.38680555555555002</v>
      </c>
      <c r="M32" s="42" t="s">
        <v>44</v>
      </c>
      <c r="N32" s="38">
        <v>0</v>
      </c>
      <c r="O32" s="73">
        <v>0.4284722222222222</v>
      </c>
      <c r="P32" s="42" t="s">
        <v>44</v>
      </c>
      <c r="Q32" s="38">
        <v>0</v>
      </c>
      <c r="R32" s="43">
        <v>0.43263888888888885</v>
      </c>
      <c r="S32" s="47">
        <v>0.43263888888888885</v>
      </c>
      <c r="T32" s="70">
        <v>41.2</v>
      </c>
      <c r="U32" s="71">
        <v>41.2</v>
      </c>
      <c r="V32" s="72"/>
      <c r="W32" s="115">
        <v>0.44930555555555551</v>
      </c>
      <c r="X32" s="42" t="s">
        <v>44</v>
      </c>
      <c r="Y32" s="38">
        <v>0</v>
      </c>
      <c r="Z32" s="49">
        <v>0.48402777777777778</v>
      </c>
      <c r="AA32" s="42" t="s">
        <v>44</v>
      </c>
      <c r="AB32" s="38">
        <v>0</v>
      </c>
      <c r="AC32" s="53">
        <v>0.4861111111111111</v>
      </c>
      <c r="AD32" s="61"/>
      <c r="AE32" s="55">
        <v>0.48981481481481487</v>
      </c>
      <c r="AF32" s="35">
        <v>3.7037037037037646E-3</v>
      </c>
      <c r="AG32" s="35">
        <v>1.504629629629022E-4</v>
      </c>
      <c r="AH32" s="44" t="s">
        <v>45</v>
      </c>
      <c r="AI32" s="45">
        <v>13</v>
      </c>
      <c r="AJ32" s="115">
        <v>0.50694444444444442</v>
      </c>
      <c r="AK32" s="42" t="s">
        <v>44</v>
      </c>
      <c r="AL32" s="38">
        <v>0</v>
      </c>
      <c r="AM32" s="73">
        <v>0.51736111111111105</v>
      </c>
      <c r="AN32" s="42" t="s">
        <v>44</v>
      </c>
      <c r="AO32" s="38">
        <v>0</v>
      </c>
      <c r="AP32" s="53">
        <v>0.51944444444444449</v>
      </c>
      <c r="AQ32" s="61"/>
      <c r="AR32" s="55">
        <v>0.52679398148148149</v>
      </c>
      <c r="AS32" s="35">
        <v>7.3495370370370017E-3</v>
      </c>
      <c r="AT32" s="35">
        <v>5.9027777777774255E-4</v>
      </c>
      <c r="AU32" s="44" t="s">
        <v>223</v>
      </c>
      <c r="AV32" s="45">
        <v>51</v>
      </c>
      <c r="AW32" s="49">
        <v>0.54722222222222217</v>
      </c>
      <c r="AX32" s="42" t="s">
        <v>44</v>
      </c>
      <c r="AY32" s="38">
        <v>0</v>
      </c>
      <c r="AZ32" s="49">
        <v>0.54930555555555505</v>
      </c>
      <c r="BA32" s="61"/>
      <c r="BB32" s="55">
        <v>0.55457175925925928</v>
      </c>
      <c r="BC32" s="35">
        <v>5.2662037037042309E-3</v>
      </c>
      <c r="BD32" s="35">
        <v>2.6620370370423075E-4</v>
      </c>
      <c r="BE32" s="44" t="s">
        <v>223</v>
      </c>
      <c r="BF32" s="45">
        <v>23</v>
      </c>
      <c r="BG32" s="308">
        <v>0.59444444444444389</v>
      </c>
      <c r="BH32" s="42" t="s">
        <v>44</v>
      </c>
      <c r="BI32" s="38">
        <v>0</v>
      </c>
      <c r="BJ32" s="43">
        <v>0.59583333333333333</v>
      </c>
      <c r="BK32" s="47">
        <v>0.59652777777777777</v>
      </c>
      <c r="BL32" s="70">
        <v>29.6</v>
      </c>
      <c r="BM32" s="71">
        <v>29.6</v>
      </c>
      <c r="BN32" s="72"/>
      <c r="BO32" s="117" t="s">
        <v>226</v>
      </c>
      <c r="BP32" s="121"/>
      <c r="BQ32" s="124" t="s">
        <v>225</v>
      </c>
      <c r="BR32" s="125"/>
      <c r="BS32" s="49">
        <v>0.67083333333333339</v>
      </c>
      <c r="BT32" s="42" t="s">
        <v>44</v>
      </c>
      <c r="BU32" s="38">
        <v>0</v>
      </c>
      <c r="BV32" s="49">
        <v>0.67361111111111105</v>
      </c>
      <c r="BW32" s="61"/>
      <c r="BX32" s="55">
        <v>0.67679398148148151</v>
      </c>
      <c r="BY32" s="35">
        <v>3.1828703703704608E-3</v>
      </c>
      <c r="BZ32" s="35">
        <v>7.2916666666675723E-4</v>
      </c>
      <c r="CA32" s="44" t="s">
        <v>223</v>
      </c>
      <c r="CB32" s="45">
        <v>63</v>
      </c>
      <c r="CC32" s="85">
        <v>0.67847222222222225</v>
      </c>
      <c r="CD32" s="86"/>
      <c r="CE32" s="87">
        <v>0</v>
      </c>
      <c r="CF32" s="88"/>
      <c r="CG32" s="85">
        <v>0.68680555555555556</v>
      </c>
      <c r="CH32" s="86"/>
      <c r="CI32" s="87">
        <v>0</v>
      </c>
      <c r="CJ32" s="88"/>
      <c r="CK32" s="43">
        <v>0.73125000000000007</v>
      </c>
      <c r="CL32" s="47">
        <v>0.73125000000000007</v>
      </c>
      <c r="CM32" s="70">
        <v>50.2</v>
      </c>
      <c r="CN32" s="71">
        <v>50.2</v>
      </c>
      <c r="CO32" s="72">
        <v>30</v>
      </c>
      <c r="CP32" s="91">
        <v>0.73263888888888884</v>
      </c>
      <c r="CQ32" s="95">
        <v>5.5555555555555601E-2</v>
      </c>
      <c r="CR32" s="42" t="s">
        <v>44</v>
      </c>
      <c r="CS32" s="38">
        <v>0</v>
      </c>
      <c r="CU32" s="39">
        <v>301</v>
      </c>
      <c r="CV32" s="46">
        <v>0</v>
      </c>
      <c r="CW32" s="40"/>
      <c r="CX32" s="63">
        <v>301</v>
      </c>
      <c r="CZ32" s="101" t="s">
        <v>189</v>
      </c>
      <c r="DA32" s="129" t="s">
        <v>177</v>
      </c>
      <c r="DB32" s="129">
        <v>90</v>
      </c>
      <c r="DC32" s="104" t="s">
        <v>185</v>
      </c>
      <c r="DD32" s="77"/>
      <c r="DE32" s="56"/>
      <c r="DF32" s="36"/>
      <c r="DI32" s="41">
        <v>1.06</v>
      </c>
      <c r="DJ32" s="17" t="s">
        <v>196</v>
      </c>
      <c r="DK32" s="153">
        <v>158.26</v>
      </c>
      <c r="DL32" s="41">
        <v>158.26</v>
      </c>
      <c r="DM32" s="41">
        <v>9999</v>
      </c>
      <c r="DP32" s="41">
        <v>17</v>
      </c>
      <c r="DQ32" s="227">
        <v>0</v>
      </c>
      <c r="DR32" s="227">
        <v>0</v>
      </c>
      <c r="DS32" s="228">
        <v>41.2</v>
      </c>
      <c r="DT32" s="227">
        <v>0</v>
      </c>
      <c r="DU32" s="227">
        <v>0</v>
      </c>
      <c r="DV32" s="227">
        <v>13</v>
      </c>
      <c r="DW32" s="227">
        <v>0</v>
      </c>
      <c r="DX32" s="227">
        <v>0</v>
      </c>
      <c r="DY32" s="227">
        <v>51</v>
      </c>
      <c r="DZ32" s="227">
        <v>0</v>
      </c>
      <c r="EA32" s="227">
        <v>23</v>
      </c>
      <c r="EB32" s="227">
        <v>0</v>
      </c>
      <c r="EC32" s="228">
        <v>29.6</v>
      </c>
      <c r="ED32" s="227">
        <v>0</v>
      </c>
      <c r="EE32" s="227">
        <v>0</v>
      </c>
      <c r="EF32" s="227">
        <v>63</v>
      </c>
      <c r="EG32" s="227">
        <v>0</v>
      </c>
      <c r="EH32" s="228">
        <v>80.2</v>
      </c>
      <c r="EI32" s="227">
        <v>0</v>
      </c>
      <c r="EK32" s="41">
        <v>17</v>
      </c>
      <c r="EL32" s="227">
        <v>0</v>
      </c>
      <c r="EM32" s="227">
        <v>0</v>
      </c>
      <c r="EN32" s="227">
        <v>41.2</v>
      </c>
      <c r="EO32" s="227">
        <v>41.2</v>
      </c>
      <c r="EP32" s="227">
        <v>41.2</v>
      </c>
      <c r="EQ32" s="227">
        <v>54.2</v>
      </c>
      <c r="ER32" s="227">
        <v>54.2</v>
      </c>
      <c r="ES32" s="227">
        <v>54.2</v>
      </c>
      <c r="ET32" s="227">
        <v>105.2</v>
      </c>
      <c r="EU32" s="227">
        <v>105.2</v>
      </c>
      <c r="EV32" s="227">
        <v>128.19999999999999</v>
      </c>
      <c r="EW32" s="227">
        <v>128.19999999999999</v>
      </c>
      <c r="EX32" s="227">
        <v>157.80000000000001</v>
      </c>
      <c r="EY32" s="227">
        <v>157.80000000000001</v>
      </c>
      <c r="EZ32" s="227">
        <v>157.80000000000001</v>
      </c>
      <c r="FA32" s="227">
        <v>220.8</v>
      </c>
      <c r="FB32" s="227">
        <v>220.8</v>
      </c>
      <c r="FC32" s="227">
        <v>301</v>
      </c>
      <c r="FD32" s="227">
        <v>301</v>
      </c>
    </row>
    <row r="33" spans="1:160" ht="13.5" thickBot="1" x14ac:dyDescent="0.25">
      <c r="A33" s="132"/>
      <c r="B33" s="34">
        <v>26</v>
      </c>
      <c r="C33" s="10">
        <v>26</v>
      </c>
      <c r="D33" s="37" t="s">
        <v>125</v>
      </c>
      <c r="E33" s="37" t="s">
        <v>126</v>
      </c>
      <c r="F33" s="37"/>
      <c r="G33" s="43">
        <v>0.30972222222222201</v>
      </c>
      <c r="H33" s="47">
        <v>0.30972222222222223</v>
      </c>
      <c r="I33" s="58" t="s">
        <v>44</v>
      </c>
      <c r="J33" s="52">
        <v>0</v>
      </c>
      <c r="K33" s="43">
        <v>0.39305555555555399</v>
      </c>
      <c r="L33" s="47">
        <v>0.393055555555546</v>
      </c>
      <c r="M33" s="42" t="s">
        <v>44</v>
      </c>
      <c r="N33" s="38">
        <v>0</v>
      </c>
      <c r="O33" s="73">
        <v>0.43472222222222223</v>
      </c>
      <c r="P33" s="42" t="s">
        <v>44</v>
      </c>
      <c r="Q33" s="38">
        <v>0</v>
      </c>
      <c r="R33" s="43">
        <v>0.44097222222222227</v>
      </c>
      <c r="S33" s="47">
        <v>0.44097222222222227</v>
      </c>
      <c r="T33" s="70">
        <v>52.6</v>
      </c>
      <c r="U33" s="71">
        <v>52.6</v>
      </c>
      <c r="V33" s="72">
        <v>300</v>
      </c>
      <c r="W33" s="115">
        <v>0.45555555555555555</v>
      </c>
      <c r="X33" s="42" t="s">
        <v>44</v>
      </c>
      <c r="Y33" s="38">
        <v>0</v>
      </c>
      <c r="Z33" s="49">
        <v>0.49027777777777781</v>
      </c>
      <c r="AA33" s="42" t="s">
        <v>44</v>
      </c>
      <c r="AB33" s="38">
        <v>0</v>
      </c>
      <c r="AC33" s="53">
        <v>0.49236111111111108</v>
      </c>
      <c r="AD33" s="61"/>
      <c r="AE33" s="55">
        <v>0.49636574074074075</v>
      </c>
      <c r="AF33" s="35">
        <v>4.0046296296296635E-3</v>
      </c>
      <c r="AG33" s="35">
        <v>1.5046296296299675E-4</v>
      </c>
      <c r="AH33" s="44" t="s">
        <v>223</v>
      </c>
      <c r="AI33" s="45">
        <v>13</v>
      </c>
      <c r="AJ33" s="115">
        <v>0.5131944444444444</v>
      </c>
      <c r="AK33" s="42" t="s">
        <v>44</v>
      </c>
      <c r="AL33" s="38">
        <v>0</v>
      </c>
      <c r="AM33" s="73">
        <v>0.52361111111111114</v>
      </c>
      <c r="AN33" s="42" t="s">
        <v>44</v>
      </c>
      <c r="AO33" s="38">
        <v>0</v>
      </c>
      <c r="AP33" s="53">
        <v>0.52638888888888891</v>
      </c>
      <c r="AQ33" s="61"/>
      <c r="AR33" s="55">
        <v>0.53435185185185186</v>
      </c>
      <c r="AS33" s="35">
        <v>7.9629629629629495E-3</v>
      </c>
      <c r="AT33" s="35">
        <v>1.2037037037036903E-3</v>
      </c>
      <c r="AU33" s="44" t="s">
        <v>223</v>
      </c>
      <c r="AV33" s="45">
        <v>104</v>
      </c>
      <c r="AW33" s="49">
        <v>0.5541666666666667</v>
      </c>
      <c r="AX33" s="42" t="s">
        <v>44</v>
      </c>
      <c r="AY33" s="38">
        <v>0</v>
      </c>
      <c r="AZ33" s="49">
        <v>0.55694444444444402</v>
      </c>
      <c r="BA33" s="61"/>
      <c r="BB33" s="55">
        <v>0.56270833333333337</v>
      </c>
      <c r="BC33" s="35">
        <v>5.7638888888893458E-3</v>
      </c>
      <c r="BD33" s="35">
        <v>7.638888888893457E-4</v>
      </c>
      <c r="BE33" s="44" t="s">
        <v>223</v>
      </c>
      <c r="BF33" s="45">
        <v>66</v>
      </c>
      <c r="BG33" s="308">
        <v>0.60208333333333286</v>
      </c>
      <c r="BH33" s="42" t="s">
        <v>44</v>
      </c>
      <c r="BI33" s="38">
        <v>0</v>
      </c>
      <c r="BJ33" s="43">
        <v>0.60833333333333328</v>
      </c>
      <c r="BK33" s="47">
        <v>0.60902777777777783</v>
      </c>
      <c r="BL33" s="70">
        <v>31.3</v>
      </c>
      <c r="BM33" s="71">
        <v>31.3</v>
      </c>
      <c r="BN33" s="72">
        <v>30</v>
      </c>
      <c r="BO33" s="117" t="s">
        <v>227</v>
      </c>
      <c r="BP33" s="121">
        <v>1800</v>
      </c>
      <c r="BQ33" s="124" t="s">
        <v>228</v>
      </c>
      <c r="BR33" s="125">
        <v>600</v>
      </c>
      <c r="BS33" s="49">
        <v>0.69930555555555562</v>
      </c>
      <c r="BT33" s="42" t="s">
        <v>223</v>
      </c>
      <c r="BU33" s="38">
        <v>1740</v>
      </c>
      <c r="BV33" s="49">
        <v>0.70138888888888895</v>
      </c>
      <c r="BW33" s="61"/>
      <c r="BX33" s="55">
        <v>0.7053124999999999</v>
      </c>
      <c r="BY33" s="35">
        <v>3.9236111111109473E-3</v>
      </c>
      <c r="BZ33" s="35">
        <v>1.4699074074072437E-3</v>
      </c>
      <c r="CA33" s="44" t="s">
        <v>223</v>
      </c>
      <c r="CB33" s="45">
        <v>127</v>
      </c>
      <c r="CC33" s="85">
        <v>0.70624999999999993</v>
      </c>
      <c r="CD33" s="86"/>
      <c r="CE33" s="87">
        <v>0</v>
      </c>
      <c r="CF33" s="88"/>
      <c r="CG33" s="85">
        <v>0.71458333333333324</v>
      </c>
      <c r="CH33" s="86"/>
      <c r="CI33" s="87">
        <v>0</v>
      </c>
      <c r="CJ33" s="88"/>
      <c r="CK33" s="43">
        <v>0.7597222222222223</v>
      </c>
      <c r="CL33" s="47">
        <v>0.7597222222222223</v>
      </c>
      <c r="CM33" s="70">
        <v>62</v>
      </c>
      <c r="CN33" s="71">
        <v>62</v>
      </c>
      <c r="CO33" s="72"/>
      <c r="CP33" s="91">
        <v>0.76180555555555562</v>
      </c>
      <c r="CQ33" s="95">
        <v>5.5555555555555601E-2</v>
      </c>
      <c r="CR33" s="42" t="s">
        <v>44</v>
      </c>
      <c r="CS33" s="38">
        <v>0</v>
      </c>
      <c r="CU33" s="39">
        <v>785.9</v>
      </c>
      <c r="CV33" s="46">
        <v>4140</v>
      </c>
      <c r="CW33" s="40"/>
      <c r="CX33" s="63">
        <v>4925.8999999999996</v>
      </c>
      <c r="CZ33" s="101" t="s">
        <v>190</v>
      </c>
      <c r="DA33" s="129" t="s">
        <v>176</v>
      </c>
      <c r="DB33" s="129">
        <v>250</v>
      </c>
      <c r="DC33" s="104" t="s">
        <v>186</v>
      </c>
      <c r="DD33" s="77"/>
      <c r="DE33" s="56"/>
      <c r="DF33" s="36"/>
      <c r="DI33" s="41">
        <v>1.1499999999999999</v>
      </c>
      <c r="DJ33" s="17" t="s">
        <v>197</v>
      </c>
      <c r="DK33" s="153">
        <v>497.78500000000003</v>
      </c>
      <c r="DL33" s="41">
        <v>9999</v>
      </c>
      <c r="DM33" s="41">
        <v>497.78500000000003</v>
      </c>
      <c r="DP33" s="41">
        <v>26</v>
      </c>
      <c r="DQ33" s="227">
        <v>0</v>
      </c>
      <c r="DR33" s="227">
        <v>0</v>
      </c>
      <c r="DS33" s="228">
        <v>352.6</v>
      </c>
      <c r="DT33" s="227">
        <v>0</v>
      </c>
      <c r="DU33" s="227">
        <v>0</v>
      </c>
      <c r="DV33" s="227">
        <v>13</v>
      </c>
      <c r="DW33" s="227">
        <v>0</v>
      </c>
      <c r="DX33" s="227">
        <v>0</v>
      </c>
      <c r="DY33" s="227">
        <v>104</v>
      </c>
      <c r="DZ33" s="227">
        <v>0</v>
      </c>
      <c r="EA33" s="227">
        <v>66</v>
      </c>
      <c r="EB33" s="227">
        <v>0</v>
      </c>
      <c r="EC33" s="228">
        <v>61.3</v>
      </c>
      <c r="ED33" s="227">
        <v>2400</v>
      </c>
      <c r="EE33" s="227">
        <v>1740</v>
      </c>
      <c r="EF33" s="227">
        <v>127</v>
      </c>
      <c r="EG33" s="227">
        <v>0</v>
      </c>
      <c r="EH33" s="228">
        <v>62</v>
      </c>
      <c r="EI33" s="227">
        <v>0</v>
      </c>
      <c r="EK33" s="41">
        <v>26</v>
      </c>
      <c r="EL33" s="227">
        <v>0</v>
      </c>
      <c r="EM33" s="227">
        <v>0</v>
      </c>
      <c r="EN33" s="227">
        <v>352.6</v>
      </c>
      <c r="EO33" s="227">
        <v>352.6</v>
      </c>
      <c r="EP33" s="227">
        <v>352.6</v>
      </c>
      <c r="EQ33" s="227">
        <v>365.6</v>
      </c>
      <c r="ER33" s="227">
        <v>365.6</v>
      </c>
      <c r="ES33" s="227">
        <v>365.6</v>
      </c>
      <c r="ET33" s="227">
        <v>469.6</v>
      </c>
      <c r="EU33" s="227">
        <v>469.6</v>
      </c>
      <c r="EV33" s="227">
        <v>535.6</v>
      </c>
      <c r="EW33" s="227">
        <v>535.6</v>
      </c>
      <c r="EX33" s="227">
        <v>596.9</v>
      </c>
      <c r="EY33" s="227">
        <v>2996.9</v>
      </c>
      <c r="EZ33" s="227">
        <v>4736.8999999999996</v>
      </c>
      <c r="FA33" s="227">
        <v>4863.8999999999996</v>
      </c>
      <c r="FB33" s="227">
        <v>4863.8999999999996</v>
      </c>
      <c r="FC33" s="227">
        <v>4925.8999999999996</v>
      </c>
      <c r="FD33" s="227">
        <v>4925.8999999999996</v>
      </c>
    </row>
    <row r="34" spans="1:160" ht="13.5" thickBot="1" x14ac:dyDescent="0.25">
      <c r="A34" s="132"/>
      <c r="B34" s="34">
        <v>44</v>
      </c>
      <c r="C34" s="10">
        <v>44</v>
      </c>
      <c r="D34" s="37" t="s">
        <v>150</v>
      </c>
      <c r="E34" s="37" t="s">
        <v>46</v>
      </c>
      <c r="F34" s="37"/>
      <c r="G34" s="43">
        <v>0.32222222222222202</v>
      </c>
      <c r="H34" s="47">
        <v>0.32222222222222224</v>
      </c>
      <c r="I34" s="58" t="s">
        <v>44</v>
      </c>
      <c r="J34" s="52">
        <v>0</v>
      </c>
      <c r="K34" s="43">
        <v>0.405555555555553</v>
      </c>
      <c r="L34" s="47">
        <v>0.40555555555553802</v>
      </c>
      <c r="M34" s="42" t="s">
        <v>44</v>
      </c>
      <c r="N34" s="38">
        <v>0</v>
      </c>
      <c r="O34" s="73">
        <v>0.44722222222222219</v>
      </c>
      <c r="P34" s="42" t="s">
        <v>44</v>
      </c>
      <c r="Q34" s="38">
        <v>0</v>
      </c>
      <c r="R34" s="43">
        <v>0.45624999999999999</v>
      </c>
      <c r="S34" s="47">
        <v>0.45624999999999999</v>
      </c>
      <c r="T34" s="70">
        <v>41.8</v>
      </c>
      <c r="U34" s="71">
        <v>41.8</v>
      </c>
      <c r="V34" s="72"/>
      <c r="W34" s="115">
        <v>0.4680555555555555</v>
      </c>
      <c r="X34" s="42" t="s">
        <v>44</v>
      </c>
      <c r="Y34" s="38">
        <v>0</v>
      </c>
      <c r="Z34" s="49">
        <v>0.50277777777777777</v>
      </c>
      <c r="AA34" s="42" t="s">
        <v>44</v>
      </c>
      <c r="AB34" s="38">
        <v>0</v>
      </c>
      <c r="AC34" s="53">
        <v>0.50555555555555554</v>
      </c>
      <c r="AD34" s="61"/>
      <c r="AE34" s="55">
        <v>0.50925925925925919</v>
      </c>
      <c r="AF34" s="35">
        <v>3.7037037037036535E-3</v>
      </c>
      <c r="AG34" s="35">
        <v>1.5046296296301323E-4</v>
      </c>
      <c r="AH34" s="44" t="s">
        <v>45</v>
      </c>
      <c r="AI34" s="45">
        <v>13</v>
      </c>
      <c r="AJ34" s="115">
        <v>0.52638888888888891</v>
      </c>
      <c r="AK34" s="42" t="s">
        <v>44</v>
      </c>
      <c r="AL34" s="38">
        <v>0</v>
      </c>
      <c r="AM34" s="73">
        <v>0.53680555555555554</v>
      </c>
      <c r="AN34" s="42" t="s">
        <v>44</v>
      </c>
      <c r="AO34" s="38">
        <v>0</v>
      </c>
      <c r="AP34" s="53">
        <v>0.54027777777777775</v>
      </c>
      <c r="AQ34" s="61"/>
      <c r="AR34" s="55">
        <v>0.54784722222222226</v>
      </c>
      <c r="AS34" s="35">
        <v>7.5694444444445175E-3</v>
      </c>
      <c r="AT34" s="35">
        <v>8.1018518518525835E-4</v>
      </c>
      <c r="AU34" s="44" t="s">
        <v>223</v>
      </c>
      <c r="AV34" s="45">
        <v>70</v>
      </c>
      <c r="AW34" s="49">
        <v>0.56805555555555554</v>
      </c>
      <c r="AX34" s="42" t="s">
        <v>44</v>
      </c>
      <c r="AY34" s="38">
        <v>0</v>
      </c>
      <c r="AZ34" s="49">
        <v>0.57013888888888897</v>
      </c>
      <c r="BA34" s="61"/>
      <c r="BB34" s="55">
        <v>0.57611111111111113</v>
      </c>
      <c r="BC34" s="35">
        <v>5.9722222222221566E-3</v>
      </c>
      <c r="BD34" s="35">
        <v>9.7222222222215649E-4</v>
      </c>
      <c r="BE34" s="44" t="s">
        <v>223</v>
      </c>
      <c r="BF34" s="45">
        <v>84</v>
      </c>
      <c r="BG34" s="308">
        <v>0.61527777777777781</v>
      </c>
      <c r="BH34" s="42" t="s">
        <v>44</v>
      </c>
      <c r="BI34" s="38">
        <v>0</v>
      </c>
      <c r="BJ34" s="43">
        <v>0.61527777777777781</v>
      </c>
      <c r="BK34" s="47">
        <v>0.62430555555555556</v>
      </c>
      <c r="BL34" s="70">
        <v>26.9</v>
      </c>
      <c r="BM34" s="71">
        <v>26.9</v>
      </c>
      <c r="BN34" s="72"/>
      <c r="BO34" s="117"/>
      <c r="BP34" s="121"/>
      <c r="BQ34" s="124"/>
      <c r="BR34" s="125"/>
      <c r="BS34" s="49">
        <v>0.70624999999999993</v>
      </c>
      <c r="BT34" s="42" t="s">
        <v>223</v>
      </c>
      <c r="BU34" s="38">
        <v>480</v>
      </c>
      <c r="BV34" s="49"/>
      <c r="BW34" s="61"/>
      <c r="BX34" s="55"/>
      <c r="BY34" s="35">
        <v>0</v>
      </c>
      <c r="BZ34" s="35">
        <v>2.4537037037037036E-3</v>
      </c>
      <c r="CA34" s="44" t="s">
        <v>45</v>
      </c>
      <c r="CB34" s="45" t="s">
        <v>231</v>
      </c>
      <c r="CC34" s="85"/>
      <c r="CD34" s="86"/>
      <c r="CE34" s="87"/>
      <c r="CF34" s="88"/>
      <c r="CG34" s="85"/>
      <c r="CH34" s="86"/>
      <c r="CI34" s="87"/>
      <c r="CJ34" s="88"/>
      <c r="CK34" s="43"/>
      <c r="CL34" s="47"/>
      <c r="CM34" s="317"/>
      <c r="CN34" s="310" t="s">
        <v>231</v>
      </c>
      <c r="CO34" s="72"/>
      <c r="CP34" s="91"/>
      <c r="CQ34" s="95">
        <v>5.5555555555555601E-2</v>
      </c>
      <c r="CR34" s="42" t="s">
        <v>44</v>
      </c>
      <c r="CS34" s="38"/>
      <c r="CU34" s="39" t="s">
        <v>231</v>
      </c>
      <c r="CV34" s="46" t="s">
        <v>231</v>
      </c>
      <c r="CW34" s="40"/>
      <c r="CX34" s="63" t="s">
        <v>231</v>
      </c>
      <c r="CZ34" s="101" t="s">
        <v>190</v>
      </c>
      <c r="DA34" s="129" t="s">
        <v>177</v>
      </c>
      <c r="DB34" s="129">
        <v>150</v>
      </c>
      <c r="DC34" s="104" t="s">
        <v>186</v>
      </c>
      <c r="DD34" s="77"/>
      <c r="DE34" s="56"/>
      <c r="DF34" s="36"/>
      <c r="DI34" s="41">
        <v>1.0900000000000001</v>
      </c>
      <c r="DJ34" s="17" t="s">
        <v>196</v>
      </c>
      <c r="DK34" s="153" t="e">
        <v>#REF!</v>
      </c>
      <c r="DL34" s="41" t="e">
        <v>#REF!</v>
      </c>
      <c r="DM34" s="41">
        <v>9999</v>
      </c>
      <c r="DP34" s="41">
        <v>44</v>
      </c>
      <c r="DQ34" s="227">
        <v>0</v>
      </c>
      <c r="DR34" s="227">
        <v>0</v>
      </c>
      <c r="DS34" s="228">
        <v>41.8</v>
      </c>
      <c r="DT34" s="227">
        <v>0</v>
      </c>
      <c r="DU34" s="227">
        <v>0</v>
      </c>
      <c r="DV34" s="227">
        <v>13</v>
      </c>
      <c r="DW34" s="227">
        <v>0</v>
      </c>
      <c r="DX34" s="227">
        <v>0</v>
      </c>
      <c r="DY34" s="227">
        <v>70</v>
      </c>
      <c r="DZ34" s="227">
        <v>0</v>
      </c>
      <c r="EA34" s="227">
        <v>84</v>
      </c>
      <c r="EB34" s="227">
        <v>0</v>
      </c>
      <c r="EC34" s="228">
        <v>26.9</v>
      </c>
      <c r="ED34" s="227">
        <v>0</v>
      </c>
      <c r="EE34" s="227">
        <v>480</v>
      </c>
      <c r="EF34" s="227" t="e">
        <v>#VALUE!</v>
      </c>
      <c r="EG34" s="227">
        <v>0</v>
      </c>
      <c r="EH34" s="228" t="e">
        <v>#REF!</v>
      </c>
      <c r="EI34" s="227">
        <v>0</v>
      </c>
      <c r="EK34" s="41">
        <v>44</v>
      </c>
      <c r="EL34" s="227">
        <v>0</v>
      </c>
      <c r="EM34" s="227">
        <v>0</v>
      </c>
      <c r="EN34" s="227">
        <v>41.8</v>
      </c>
      <c r="EO34" s="227">
        <v>41.8</v>
      </c>
      <c r="EP34" s="227">
        <v>41.8</v>
      </c>
      <c r="EQ34" s="227">
        <v>54.8</v>
      </c>
      <c r="ER34" s="227">
        <v>54.8</v>
      </c>
      <c r="ES34" s="227">
        <v>54.8</v>
      </c>
      <c r="ET34" s="227">
        <v>124.8</v>
      </c>
      <c r="EU34" s="227">
        <v>124.8</v>
      </c>
      <c r="EV34" s="227">
        <v>208.8</v>
      </c>
      <c r="EW34" s="227">
        <v>208.8</v>
      </c>
      <c r="EX34" s="227">
        <v>235.7</v>
      </c>
      <c r="EY34" s="227">
        <v>235.7</v>
      </c>
      <c r="EZ34" s="227">
        <v>715.7</v>
      </c>
      <c r="FA34" s="227" t="e">
        <v>#VALUE!</v>
      </c>
      <c r="FB34" s="227" t="e">
        <v>#VALUE!</v>
      </c>
      <c r="FC34" s="227" t="e">
        <v>#VALUE!</v>
      </c>
      <c r="FD34" s="227" t="e">
        <v>#VALUE!</v>
      </c>
    </row>
    <row r="35" spans="1:160" ht="13.5" thickBot="1" x14ac:dyDescent="0.25">
      <c r="A35" s="132"/>
      <c r="B35" s="34">
        <v>43</v>
      </c>
      <c r="C35" s="10">
        <v>43</v>
      </c>
      <c r="D35" s="37" t="s">
        <v>60</v>
      </c>
      <c r="E35" s="37" t="s">
        <v>51</v>
      </c>
      <c r="F35" s="37"/>
      <c r="G35" s="43">
        <v>0.32152777777777802</v>
      </c>
      <c r="H35" s="47">
        <v>0.33819444444444446</v>
      </c>
      <c r="I35" s="58" t="s">
        <v>44</v>
      </c>
      <c r="J35" s="52">
        <v>0</v>
      </c>
      <c r="K35" s="43">
        <v>0.40486111111110901</v>
      </c>
      <c r="L35" s="47">
        <v>0.40486111111109402</v>
      </c>
      <c r="M35" s="42" t="s">
        <v>44</v>
      </c>
      <c r="N35" s="38">
        <v>0</v>
      </c>
      <c r="O35" s="73">
        <v>0.4465277777777778</v>
      </c>
      <c r="P35" s="42" t="s">
        <v>44</v>
      </c>
      <c r="Q35" s="38">
        <v>0</v>
      </c>
      <c r="R35" s="43">
        <v>0.4548611111111111</v>
      </c>
      <c r="S35" s="47">
        <v>0.4548611111111111</v>
      </c>
      <c r="T35" s="70">
        <v>43.2</v>
      </c>
      <c r="U35" s="71">
        <v>43.2</v>
      </c>
      <c r="V35" s="72"/>
      <c r="W35" s="115">
        <v>0.46736111111111112</v>
      </c>
      <c r="X35" s="42" t="s">
        <v>44</v>
      </c>
      <c r="Y35" s="38">
        <v>0</v>
      </c>
      <c r="Z35" s="49">
        <v>0.50208333333333333</v>
      </c>
      <c r="AA35" s="42" t="s">
        <v>44</v>
      </c>
      <c r="AB35" s="38">
        <v>0</v>
      </c>
      <c r="AC35" s="53">
        <v>0.50486111111111109</v>
      </c>
      <c r="AD35" s="61"/>
      <c r="AE35" s="55">
        <v>0.5088773148148148</v>
      </c>
      <c r="AF35" s="35">
        <v>4.0162037037037024E-3</v>
      </c>
      <c r="AG35" s="35">
        <v>1.6203703703703562E-4</v>
      </c>
      <c r="AH35" s="44" t="s">
        <v>223</v>
      </c>
      <c r="AI35" s="45">
        <v>14</v>
      </c>
      <c r="AJ35" s="115">
        <v>0.52569444444444446</v>
      </c>
      <c r="AK35" s="42" t="s">
        <v>44</v>
      </c>
      <c r="AL35" s="38">
        <v>0</v>
      </c>
      <c r="AM35" s="73">
        <v>0.53611111111111109</v>
      </c>
      <c r="AN35" s="42" t="s">
        <v>44</v>
      </c>
      <c r="AO35" s="38">
        <v>0</v>
      </c>
      <c r="AP35" s="53">
        <v>0.53888888888888886</v>
      </c>
      <c r="AQ35" s="61"/>
      <c r="AR35" s="55">
        <v>0.54547453703703697</v>
      </c>
      <c r="AS35" s="35">
        <v>6.5856481481481044E-3</v>
      </c>
      <c r="AT35" s="35">
        <v>1.7361111111115473E-4</v>
      </c>
      <c r="AU35" s="44" t="s">
        <v>45</v>
      </c>
      <c r="AV35" s="45">
        <v>15</v>
      </c>
      <c r="AW35" s="49">
        <v>0.56666666666666665</v>
      </c>
      <c r="AX35" s="42" t="s">
        <v>44</v>
      </c>
      <c r="AY35" s="38">
        <v>0</v>
      </c>
      <c r="AZ35" s="49">
        <v>0.56944444444444398</v>
      </c>
      <c r="BA35" s="61"/>
      <c r="BB35" s="55">
        <v>0.57453703703703707</v>
      </c>
      <c r="BC35" s="35">
        <v>5.0925925925930926E-3</v>
      </c>
      <c r="BD35" s="35">
        <v>9.25925925930925E-5</v>
      </c>
      <c r="BE35" s="44" t="s">
        <v>223</v>
      </c>
      <c r="BF35" s="45">
        <v>8</v>
      </c>
      <c r="BG35" s="308">
        <v>0.61458333333333282</v>
      </c>
      <c r="BH35" s="42" t="s">
        <v>44</v>
      </c>
      <c r="BI35" s="38">
        <v>0</v>
      </c>
      <c r="BJ35" s="43">
        <v>0.61805555555555558</v>
      </c>
      <c r="BK35" s="47">
        <v>0.62569444444444444</v>
      </c>
      <c r="BL35" s="70">
        <v>28.7</v>
      </c>
      <c r="BM35" s="71">
        <v>28.7</v>
      </c>
      <c r="BN35" s="72"/>
      <c r="BO35" s="117" t="s">
        <v>226</v>
      </c>
      <c r="BP35" s="121"/>
      <c r="BQ35" s="124" t="s">
        <v>225</v>
      </c>
      <c r="BR35" s="125"/>
      <c r="BS35" s="49">
        <v>0.69097222222222221</v>
      </c>
      <c r="BT35" s="42" t="s">
        <v>44</v>
      </c>
      <c r="BU35" s="38">
        <v>0</v>
      </c>
      <c r="BV35" s="49">
        <v>0.69305555555555498</v>
      </c>
      <c r="BW35" s="61"/>
      <c r="BX35" s="55">
        <v>0.69598379629629636</v>
      </c>
      <c r="BY35" s="35">
        <v>2.9282407407413835E-3</v>
      </c>
      <c r="BZ35" s="35">
        <v>4.7453703703767992E-4</v>
      </c>
      <c r="CA35" s="44" t="s">
        <v>223</v>
      </c>
      <c r="CB35" s="45">
        <v>41</v>
      </c>
      <c r="CC35" s="85">
        <v>0.69861111111111107</v>
      </c>
      <c r="CD35" s="86"/>
      <c r="CE35" s="87">
        <v>0</v>
      </c>
      <c r="CF35" s="88"/>
      <c r="CG35" s="85">
        <v>0.7055555555555556</v>
      </c>
      <c r="CH35" s="86"/>
      <c r="CI35" s="87">
        <v>0</v>
      </c>
      <c r="CJ35" s="88"/>
      <c r="CK35" s="43">
        <v>0.74513888888888891</v>
      </c>
      <c r="CL35" s="47">
        <v>0.74930555555555556</v>
      </c>
      <c r="CM35" s="316">
        <v>46.9</v>
      </c>
      <c r="CN35" s="311">
        <v>46.9</v>
      </c>
      <c r="CO35" s="72"/>
      <c r="CP35" s="91">
        <v>0.75208333333333333</v>
      </c>
      <c r="CQ35" s="95">
        <v>5.5555555555555601E-2</v>
      </c>
      <c r="CR35" s="42" t="s">
        <v>44</v>
      </c>
      <c r="CS35" s="38">
        <v>0</v>
      </c>
      <c r="CU35" s="39">
        <v>196.8</v>
      </c>
      <c r="CV35" s="46">
        <v>0</v>
      </c>
      <c r="CW35" s="40"/>
      <c r="CX35" s="63">
        <v>196.8</v>
      </c>
      <c r="CZ35" s="101" t="s">
        <v>191</v>
      </c>
      <c r="DA35" s="129" t="s">
        <v>177</v>
      </c>
      <c r="DB35" s="129">
        <v>140</v>
      </c>
      <c r="DC35" s="104" t="s">
        <v>183</v>
      </c>
      <c r="DD35" s="77"/>
      <c r="DE35" s="56"/>
      <c r="DF35" s="36"/>
      <c r="DI35" s="41">
        <v>1.0900000000000001</v>
      </c>
      <c r="DJ35" s="17" t="s">
        <v>196</v>
      </c>
      <c r="DK35" s="153">
        <v>129.49200000000002</v>
      </c>
      <c r="DL35" s="41">
        <v>129.49200000000002</v>
      </c>
      <c r="DM35" s="41">
        <v>9999</v>
      </c>
      <c r="DP35" s="41">
        <v>43</v>
      </c>
      <c r="DQ35" s="227">
        <v>0</v>
      </c>
      <c r="DR35" s="227">
        <v>0</v>
      </c>
      <c r="DS35" s="228">
        <v>43.2</v>
      </c>
      <c r="DT35" s="227">
        <v>0</v>
      </c>
      <c r="DU35" s="227">
        <v>0</v>
      </c>
      <c r="DV35" s="227">
        <v>14</v>
      </c>
      <c r="DW35" s="227">
        <v>0</v>
      </c>
      <c r="DX35" s="227">
        <v>0</v>
      </c>
      <c r="DY35" s="227">
        <v>15</v>
      </c>
      <c r="DZ35" s="227">
        <v>0</v>
      </c>
      <c r="EA35" s="227">
        <v>8</v>
      </c>
      <c r="EB35" s="227">
        <v>0</v>
      </c>
      <c r="EC35" s="228">
        <v>28.7</v>
      </c>
      <c r="ED35" s="227">
        <v>0</v>
      </c>
      <c r="EE35" s="227">
        <v>0</v>
      </c>
      <c r="EF35" s="227">
        <v>41</v>
      </c>
      <c r="EG35" s="227">
        <v>0</v>
      </c>
      <c r="EH35" s="228">
        <v>46.9</v>
      </c>
      <c r="EI35" s="227">
        <v>0</v>
      </c>
      <c r="EK35" s="41">
        <v>43</v>
      </c>
      <c r="EL35" s="227">
        <v>0</v>
      </c>
      <c r="EM35" s="227">
        <v>0</v>
      </c>
      <c r="EN35" s="227">
        <v>43.2</v>
      </c>
      <c r="EO35" s="227">
        <v>43.2</v>
      </c>
      <c r="EP35" s="227">
        <v>43.2</v>
      </c>
      <c r="EQ35" s="227">
        <v>57.2</v>
      </c>
      <c r="ER35" s="227">
        <v>57.2</v>
      </c>
      <c r="ES35" s="227">
        <v>57.2</v>
      </c>
      <c r="ET35" s="227">
        <v>72.2</v>
      </c>
      <c r="EU35" s="227">
        <v>72.2</v>
      </c>
      <c r="EV35" s="227">
        <v>80.2</v>
      </c>
      <c r="EW35" s="227">
        <v>80.2</v>
      </c>
      <c r="EX35" s="227">
        <v>108.9</v>
      </c>
      <c r="EY35" s="227">
        <v>108.9</v>
      </c>
      <c r="EZ35" s="227">
        <v>108.9</v>
      </c>
      <c r="FA35" s="227">
        <v>149.9</v>
      </c>
      <c r="FB35" s="227">
        <v>149.9</v>
      </c>
      <c r="FC35" s="227">
        <v>196.8</v>
      </c>
      <c r="FD35" s="227">
        <v>196.8</v>
      </c>
    </row>
    <row r="36" spans="1:160" s="41" customFormat="1" ht="13.5" thickBot="1" x14ac:dyDescent="0.25">
      <c r="A36" s="131"/>
      <c r="B36" s="34">
        <v>5</v>
      </c>
      <c r="C36" s="10">
        <v>5</v>
      </c>
      <c r="D36" s="37" t="s">
        <v>203</v>
      </c>
      <c r="E36" s="37" t="s">
        <v>31</v>
      </c>
      <c r="F36" s="37"/>
      <c r="G36" s="43">
        <v>0.29513888888888901</v>
      </c>
      <c r="H36" s="47">
        <v>0.2951388888888889</v>
      </c>
      <c r="I36" s="58" t="s">
        <v>44</v>
      </c>
      <c r="J36" s="52">
        <v>0</v>
      </c>
      <c r="K36" s="43">
        <v>0.37847222222222199</v>
      </c>
      <c r="L36" s="47">
        <v>0.37847222222222199</v>
      </c>
      <c r="M36" s="42" t="s">
        <v>44</v>
      </c>
      <c r="N36" s="38">
        <v>0</v>
      </c>
      <c r="O36" s="73">
        <v>0.4201388888888889</v>
      </c>
      <c r="P36" s="42" t="s">
        <v>44</v>
      </c>
      <c r="Q36" s="38">
        <v>0</v>
      </c>
      <c r="R36" s="43">
        <v>0.42222222222222222</v>
      </c>
      <c r="S36" s="47">
        <v>0.42222222222222222</v>
      </c>
      <c r="T36" s="70">
        <v>36.799999999999997</v>
      </c>
      <c r="U36" s="71">
        <v>36.799999999999997</v>
      </c>
      <c r="V36" s="72"/>
      <c r="W36" s="115">
        <v>0.44097222222222221</v>
      </c>
      <c r="X36" s="42" t="s">
        <v>44</v>
      </c>
      <c r="Y36" s="38">
        <v>0</v>
      </c>
      <c r="Z36" s="49">
        <v>0.47569444444444442</v>
      </c>
      <c r="AA36" s="42" t="s">
        <v>44</v>
      </c>
      <c r="AB36" s="38">
        <v>0</v>
      </c>
      <c r="AC36" s="53">
        <v>0.4777777777777778</v>
      </c>
      <c r="AD36" s="61"/>
      <c r="AE36" s="55">
        <v>0.48182870370370368</v>
      </c>
      <c r="AF36" s="35">
        <v>4.0509259259258745E-3</v>
      </c>
      <c r="AG36" s="35">
        <v>1.9675925925920776E-4</v>
      </c>
      <c r="AH36" s="44" t="s">
        <v>223</v>
      </c>
      <c r="AI36" s="45">
        <v>17</v>
      </c>
      <c r="AJ36" s="115">
        <v>0.49861111111111112</v>
      </c>
      <c r="AK36" s="42" t="s">
        <v>44</v>
      </c>
      <c r="AL36" s="38">
        <v>0</v>
      </c>
      <c r="AM36" s="73">
        <v>0.50902777777777775</v>
      </c>
      <c r="AN36" s="42" t="s">
        <v>44</v>
      </c>
      <c r="AO36" s="38">
        <v>0</v>
      </c>
      <c r="AP36" s="53">
        <v>0.51111111111111118</v>
      </c>
      <c r="AQ36" s="61"/>
      <c r="AR36" s="55">
        <v>0.51785879629629628</v>
      </c>
      <c r="AS36" s="35">
        <v>6.7476851851850927E-3</v>
      </c>
      <c r="AT36" s="35">
        <v>1.1574074074166378E-5</v>
      </c>
      <c r="AU36" s="44" t="s">
        <v>45</v>
      </c>
      <c r="AV36" s="45">
        <v>1</v>
      </c>
      <c r="AW36" s="49">
        <v>0.53888888888888886</v>
      </c>
      <c r="AX36" s="42" t="s">
        <v>44</v>
      </c>
      <c r="AY36" s="38">
        <v>0</v>
      </c>
      <c r="AZ36" s="49">
        <v>0.54097222222222197</v>
      </c>
      <c r="BA36" s="61"/>
      <c r="BB36" s="55">
        <v>0.54604166666666665</v>
      </c>
      <c r="BC36" s="35">
        <v>5.0694444444446818E-3</v>
      </c>
      <c r="BD36" s="35">
        <v>6.9444444444681681E-5</v>
      </c>
      <c r="BE36" s="44" t="s">
        <v>223</v>
      </c>
      <c r="BF36" s="45">
        <v>6</v>
      </c>
      <c r="BG36" s="308">
        <v>0.58611111111111081</v>
      </c>
      <c r="BH36" s="42" t="s">
        <v>44</v>
      </c>
      <c r="BI36" s="38">
        <v>0</v>
      </c>
      <c r="BJ36" s="43">
        <v>0.58611111111111114</v>
      </c>
      <c r="BK36" s="47">
        <v>0.58750000000000002</v>
      </c>
      <c r="BL36" s="70">
        <v>26.1</v>
      </c>
      <c r="BM36" s="71">
        <v>26.1</v>
      </c>
      <c r="BN36" s="72"/>
      <c r="BO36" s="117" t="s">
        <v>226</v>
      </c>
      <c r="BP36" s="121"/>
      <c r="BQ36" s="124" t="s">
        <v>225</v>
      </c>
      <c r="BR36" s="125"/>
      <c r="BS36" s="49">
        <v>0.66249999999999998</v>
      </c>
      <c r="BT36" s="42" t="s">
        <v>44</v>
      </c>
      <c r="BU36" s="38">
        <v>0</v>
      </c>
      <c r="BV36" s="49">
        <v>0.66458333333333297</v>
      </c>
      <c r="BW36" s="61"/>
      <c r="BX36" s="55">
        <v>0.66703703703703709</v>
      </c>
      <c r="BY36" s="35">
        <v>2.4537037037041243E-3</v>
      </c>
      <c r="BZ36" s="35">
        <v>4.2067044292437572E-16</v>
      </c>
      <c r="CA36" s="44" t="s">
        <v>44</v>
      </c>
      <c r="CB36" s="45">
        <v>0</v>
      </c>
      <c r="CC36" s="85">
        <v>0.66805555555555562</v>
      </c>
      <c r="CD36" s="86"/>
      <c r="CE36" s="87">
        <v>60</v>
      </c>
      <c r="CF36" s="88"/>
      <c r="CG36" s="85">
        <v>0.67638888888888893</v>
      </c>
      <c r="CH36" s="86"/>
      <c r="CI36" s="87">
        <v>0</v>
      </c>
      <c r="CJ36" s="88"/>
      <c r="CK36" s="43">
        <v>0.71944444444444444</v>
      </c>
      <c r="CL36" s="47">
        <v>0.71944444444444444</v>
      </c>
      <c r="CM36" s="70">
        <v>46.2</v>
      </c>
      <c r="CN36" s="71">
        <v>46.2</v>
      </c>
      <c r="CO36" s="72"/>
      <c r="CP36" s="91">
        <v>0.72152777777777777</v>
      </c>
      <c r="CQ36" s="95">
        <v>5.5555555555555601E-2</v>
      </c>
      <c r="CR36" s="42" t="s">
        <v>44</v>
      </c>
      <c r="CS36" s="38">
        <v>0</v>
      </c>
      <c r="CT36" s="284"/>
      <c r="CU36" s="39">
        <v>133.1</v>
      </c>
      <c r="CV36" s="46">
        <v>60</v>
      </c>
      <c r="CW36" s="40"/>
      <c r="CX36" s="63">
        <v>193.1</v>
      </c>
      <c r="CY36" s="284"/>
      <c r="CZ36" s="101" t="s">
        <v>191</v>
      </c>
      <c r="DA36" s="129" t="s">
        <v>176</v>
      </c>
      <c r="DB36" s="129">
        <v>230</v>
      </c>
      <c r="DC36" s="104" t="s">
        <v>182</v>
      </c>
      <c r="DD36" s="77"/>
      <c r="DE36" s="56"/>
      <c r="DF36" s="36"/>
      <c r="DI36" s="41">
        <v>1.1499999999999999</v>
      </c>
      <c r="DJ36" s="41" t="s">
        <v>196</v>
      </c>
      <c r="DK36" s="153">
        <v>125.465</v>
      </c>
      <c r="DL36" s="41">
        <v>125.465</v>
      </c>
      <c r="DM36" s="41">
        <v>9999</v>
      </c>
      <c r="DP36" s="41">
        <v>5</v>
      </c>
      <c r="DQ36" s="227">
        <v>0</v>
      </c>
      <c r="DR36" s="227">
        <v>0</v>
      </c>
      <c r="DS36" s="228">
        <v>36.799999999999997</v>
      </c>
      <c r="DT36" s="227">
        <v>0</v>
      </c>
      <c r="DU36" s="227">
        <v>0</v>
      </c>
      <c r="DV36" s="227">
        <v>17</v>
      </c>
      <c r="DW36" s="227">
        <v>0</v>
      </c>
      <c r="DX36" s="227">
        <v>0</v>
      </c>
      <c r="DY36" s="227">
        <v>1</v>
      </c>
      <c r="DZ36" s="227">
        <v>0</v>
      </c>
      <c r="EA36" s="227">
        <v>6</v>
      </c>
      <c r="EB36" s="227">
        <v>0</v>
      </c>
      <c r="EC36" s="228">
        <v>26.1</v>
      </c>
      <c r="ED36" s="227">
        <v>0</v>
      </c>
      <c r="EE36" s="227">
        <v>0</v>
      </c>
      <c r="EF36" s="227">
        <v>0</v>
      </c>
      <c r="EG36" s="227">
        <v>60</v>
      </c>
      <c r="EH36" s="228">
        <v>46.2</v>
      </c>
      <c r="EI36" s="227">
        <v>0</v>
      </c>
      <c r="EK36" s="41">
        <v>5</v>
      </c>
      <c r="EL36" s="227">
        <v>0</v>
      </c>
      <c r="EM36" s="227">
        <v>0</v>
      </c>
      <c r="EN36" s="227">
        <v>36.799999999999997</v>
      </c>
      <c r="EO36" s="227">
        <v>36.799999999999997</v>
      </c>
      <c r="EP36" s="227">
        <v>36.799999999999997</v>
      </c>
      <c r="EQ36" s="227">
        <v>53.8</v>
      </c>
      <c r="ER36" s="227">
        <v>53.8</v>
      </c>
      <c r="ES36" s="227">
        <v>53.8</v>
      </c>
      <c r="ET36" s="227">
        <v>54.8</v>
      </c>
      <c r="EU36" s="227">
        <v>54.8</v>
      </c>
      <c r="EV36" s="227">
        <v>60.8</v>
      </c>
      <c r="EW36" s="227">
        <v>60.8</v>
      </c>
      <c r="EX36" s="227">
        <v>86.9</v>
      </c>
      <c r="EY36" s="227">
        <v>86.9</v>
      </c>
      <c r="EZ36" s="227">
        <v>86.9</v>
      </c>
      <c r="FA36" s="227">
        <v>86.9</v>
      </c>
      <c r="FB36" s="227">
        <v>146.9</v>
      </c>
      <c r="FC36" s="227">
        <v>193.1</v>
      </c>
      <c r="FD36" s="227">
        <v>193.1</v>
      </c>
    </row>
    <row r="37" spans="1:160" s="41" customFormat="1" ht="13.5" thickBot="1" x14ac:dyDescent="0.25">
      <c r="A37" s="131"/>
      <c r="B37" s="34">
        <v>0</v>
      </c>
      <c r="C37" s="10">
        <v>0</v>
      </c>
      <c r="D37" s="37" t="s">
        <v>88</v>
      </c>
      <c r="E37" s="37" t="s">
        <v>28</v>
      </c>
      <c r="F37" s="37"/>
      <c r="G37" s="43">
        <v>0.29166666666666669</v>
      </c>
      <c r="H37" s="47">
        <v>0.34236111111111112</v>
      </c>
      <c r="I37" s="58" t="s">
        <v>44</v>
      </c>
      <c r="J37" s="52">
        <v>0</v>
      </c>
      <c r="K37" s="43">
        <v>0.36805555555555558</v>
      </c>
      <c r="L37" s="47">
        <v>0.36805555555555558</v>
      </c>
      <c r="M37" s="42" t="s">
        <v>44</v>
      </c>
      <c r="N37" s="38">
        <v>0</v>
      </c>
      <c r="O37" s="73">
        <v>0.40972222222222227</v>
      </c>
      <c r="P37" s="42" t="s">
        <v>44</v>
      </c>
      <c r="Q37" s="38">
        <v>0</v>
      </c>
      <c r="R37" s="43">
        <v>0.41111111111111115</v>
      </c>
      <c r="S37" s="47">
        <v>0.41388888888888892</v>
      </c>
      <c r="T37" s="70">
        <v>45.4</v>
      </c>
      <c r="U37" s="71">
        <v>45.4</v>
      </c>
      <c r="V37" s="72"/>
      <c r="W37" s="115">
        <v>0.43055555555555558</v>
      </c>
      <c r="X37" s="42" t="s">
        <v>44</v>
      </c>
      <c r="Y37" s="38">
        <v>0</v>
      </c>
      <c r="Z37" s="49">
        <v>0.46527777777777773</v>
      </c>
      <c r="AA37" s="42" t="s">
        <v>44</v>
      </c>
      <c r="AB37" s="38">
        <v>0</v>
      </c>
      <c r="AC37" s="53">
        <v>0.46736111111111112</v>
      </c>
      <c r="AD37" s="61"/>
      <c r="AE37" s="55">
        <v>0.47143518518518518</v>
      </c>
      <c r="AF37" s="35">
        <v>4.0740740740740633E-3</v>
      </c>
      <c r="AG37" s="35">
        <v>2.1990740740739654E-4</v>
      </c>
      <c r="AH37" s="44" t="s">
        <v>223</v>
      </c>
      <c r="AI37" s="45">
        <v>19</v>
      </c>
      <c r="AJ37" s="115">
        <v>0.48819444444444443</v>
      </c>
      <c r="AK37" s="42" t="s">
        <v>44</v>
      </c>
      <c r="AL37" s="38">
        <v>0</v>
      </c>
      <c r="AM37" s="73">
        <v>0.49861111111111112</v>
      </c>
      <c r="AN37" s="42" t="s">
        <v>44</v>
      </c>
      <c r="AO37" s="38">
        <v>0</v>
      </c>
      <c r="AP37" s="53">
        <v>0.50069444444444444</v>
      </c>
      <c r="AQ37" s="61"/>
      <c r="AR37" s="55">
        <v>0.50752314814814814</v>
      </c>
      <c r="AS37" s="35">
        <v>6.8287037037036979E-3</v>
      </c>
      <c r="AT37" s="35">
        <v>6.944444444443882E-5</v>
      </c>
      <c r="AU37" s="44" t="s">
        <v>223</v>
      </c>
      <c r="AV37" s="45">
        <v>6</v>
      </c>
      <c r="AW37" s="49">
        <v>0.52847222222222223</v>
      </c>
      <c r="AX37" s="42" t="s">
        <v>44</v>
      </c>
      <c r="AY37" s="38">
        <v>0</v>
      </c>
      <c r="AZ37" s="49">
        <v>0.53055555555555556</v>
      </c>
      <c r="BA37" s="61"/>
      <c r="BB37" s="55">
        <v>0.53571759259259266</v>
      </c>
      <c r="BC37" s="35">
        <v>5.1620370370371038E-3</v>
      </c>
      <c r="BD37" s="35">
        <v>1.6203703703710371E-4</v>
      </c>
      <c r="BE37" s="44" t="s">
        <v>223</v>
      </c>
      <c r="BF37" s="45">
        <v>14</v>
      </c>
      <c r="BG37" s="308">
        <v>0.5756944444444444</v>
      </c>
      <c r="BH37" s="42" t="s">
        <v>44</v>
      </c>
      <c r="BI37" s="38">
        <v>0</v>
      </c>
      <c r="BJ37" s="43">
        <v>0.5756944444444444</v>
      </c>
      <c r="BK37" s="47">
        <v>0.57638888888888895</v>
      </c>
      <c r="BL37" s="70">
        <v>30.5</v>
      </c>
      <c r="BM37" s="71">
        <v>30.5</v>
      </c>
      <c r="BN37" s="72"/>
      <c r="BO37" s="117" t="s">
        <v>226</v>
      </c>
      <c r="BP37" s="121"/>
      <c r="BQ37" s="124" t="s">
        <v>225</v>
      </c>
      <c r="BR37" s="125"/>
      <c r="BS37" s="49">
        <v>0.65208333333333335</v>
      </c>
      <c r="BT37" s="42" t="s">
        <v>44</v>
      </c>
      <c r="BU37" s="38">
        <v>0</v>
      </c>
      <c r="BV37" s="49">
        <v>0.65416666666666667</v>
      </c>
      <c r="BW37" s="61"/>
      <c r="BX37" s="55">
        <v>0.65743055555555563</v>
      </c>
      <c r="BY37" s="35">
        <v>3.263888888888955E-3</v>
      </c>
      <c r="BZ37" s="35">
        <v>8.1018518518525141E-4</v>
      </c>
      <c r="CA37" s="44" t="s">
        <v>223</v>
      </c>
      <c r="CB37" s="45">
        <v>70</v>
      </c>
      <c r="CC37" s="85">
        <v>0.65902777777777777</v>
      </c>
      <c r="CD37" s="86"/>
      <c r="CE37" s="87">
        <v>0</v>
      </c>
      <c r="CF37" s="88"/>
      <c r="CG37" s="85">
        <v>0.66597222222222219</v>
      </c>
      <c r="CH37" s="86"/>
      <c r="CI37" s="87">
        <v>0</v>
      </c>
      <c r="CJ37" s="88"/>
      <c r="CK37" s="43">
        <v>0.70833333333333337</v>
      </c>
      <c r="CL37" s="47">
        <v>0.70833333333333337</v>
      </c>
      <c r="CM37" s="70">
        <v>78.599999999999994</v>
      </c>
      <c r="CN37" s="71">
        <v>78.599999999999994</v>
      </c>
      <c r="CO37" s="72"/>
      <c r="CP37" s="91">
        <v>0.70972222222222225</v>
      </c>
      <c r="CQ37" s="95">
        <v>5.5555555555555552E-2</v>
      </c>
      <c r="CR37" s="42" t="s">
        <v>44</v>
      </c>
      <c r="CS37" s="38">
        <v>0</v>
      </c>
      <c r="CT37" s="284"/>
      <c r="CU37" s="39">
        <v>263.5</v>
      </c>
      <c r="CV37" s="46">
        <v>0</v>
      </c>
      <c r="CW37" s="40"/>
      <c r="CX37" s="63">
        <v>263.5</v>
      </c>
      <c r="CY37" s="284"/>
      <c r="CZ37" s="101"/>
      <c r="DA37" s="129" t="s">
        <v>175</v>
      </c>
      <c r="DB37" s="129"/>
      <c r="DC37" s="104"/>
      <c r="DD37" s="77"/>
      <c r="DE37" s="56"/>
      <c r="DF37" s="36"/>
      <c r="DP37" s="41">
        <v>0</v>
      </c>
      <c r="DQ37" s="227">
        <v>0</v>
      </c>
      <c r="DR37" s="227">
        <v>0</v>
      </c>
      <c r="DS37" s="228">
        <v>45.4</v>
      </c>
      <c r="DT37" s="227">
        <v>0</v>
      </c>
      <c r="DU37" s="227">
        <v>0</v>
      </c>
      <c r="DV37" s="227">
        <v>19</v>
      </c>
      <c r="DW37" s="227">
        <v>0</v>
      </c>
      <c r="DX37" s="227">
        <v>0</v>
      </c>
      <c r="DY37" s="227">
        <v>6</v>
      </c>
      <c r="DZ37" s="227">
        <v>0</v>
      </c>
      <c r="EA37" s="227">
        <v>14</v>
      </c>
      <c r="EB37" s="227">
        <v>0</v>
      </c>
      <c r="EC37" s="228">
        <v>30.5</v>
      </c>
      <c r="ED37" s="227">
        <v>0</v>
      </c>
      <c r="EE37" s="227">
        <v>0</v>
      </c>
      <c r="EF37" s="227">
        <v>70</v>
      </c>
      <c r="EG37" s="227">
        <v>0</v>
      </c>
      <c r="EH37" s="228">
        <v>78.599999999999994</v>
      </c>
      <c r="EI37" s="227">
        <v>0</v>
      </c>
      <c r="EK37" s="41">
        <v>0</v>
      </c>
      <c r="EL37" s="227">
        <v>0</v>
      </c>
      <c r="EM37" s="227">
        <v>0</v>
      </c>
      <c r="EN37" s="227">
        <v>45.4</v>
      </c>
      <c r="EO37" s="227">
        <v>45.4</v>
      </c>
      <c r="EP37" s="227">
        <v>45.4</v>
      </c>
      <c r="EQ37" s="227">
        <v>64.400000000000006</v>
      </c>
      <c r="ER37" s="227">
        <v>64.400000000000006</v>
      </c>
      <c r="ES37" s="227">
        <v>64.400000000000006</v>
      </c>
      <c r="ET37" s="227">
        <v>70.400000000000006</v>
      </c>
      <c r="EU37" s="227">
        <v>70.400000000000006</v>
      </c>
      <c r="EV37" s="227">
        <v>84.4</v>
      </c>
      <c r="EW37" s="227">
        <v>84.4</v>
      </c>
      <c r="EX37" s="227">
        <v>114.9</v>
      </c>
      <c r="EY37" s="227">
        <v>114.9</v>
      </c>
      <c r="EZ37" s="227">
        <v>114.9</v>
      </c>
      <c r="FA37" s="227">
        <v>184.9</v>
      </c>
      <c r="FB37" s="227">
        <v>184.9</v>
      </c>
      <c r="FC37" s="227">
        <v>263.5</v>
      </c>
      <c r="FD37" s="227">
        <v>263.5</v>
      </c>
    </row>
    <row r="38" spans="1:160" ht="13.5" thickBot="1" x14ac:dyDescent="0.25">
      <c r="A38" s="132"/>
      <c r="B38" s="34">
        <v>31</v>
      </c>
      <c r="C38" s="10">
        <v>31</v>
      </c>
      <c r="D38" s="37" t="s">
        <v>135</v>
      </c>
      <c r="E38" s="37" t="s">
        <v>136</v>
      </c>
      <c r="F38" s="37"/>
      <c r="G38" s="43">
        <v>0.313194444444444</v>
      </c>
      <c r="H38" s="47">
        <v>0.31319444444444444</v>
      </c>
      <c r="I38" s="58" t="s">
        <v>44</v>
      </c>
      <c r="J38" s="52">
        <v>0</v>
      </c>
      <c r="K38" s="43">
        <v>0.39652777777777598</v>
      </c>
      <c r="L38" s="47">
        <v>0.39652777777776599</v>
      </c>
      <c r="M38" s="42" t="s">
        <v>44</v>
      </c>
      <c r="N38" s="38">
        <v>0</v>
      </c>
      <c r="O38" s="73">
        <v>0.4381944444444445</v>
      </c>
      <c r="P38" s="42" t="s">
        <v>44</v>
      </c>
      <c r="Q38" s="38">
        <v>0</v>
      </c>
      <c r="R38" s="43">
        <v>0.44444444444444442</v>
      </c>
      <c r="S38" s="47">
        <v>0.44444444444444442</v>
      </c>
      <c r="T38" s="70">
        <v>46.8</v>
      </c>
      <c r="U38" s="71">
        <v>46.8</v>
      </c>
      <c r="V38" s="72"/>
      <c r="W38" s="115">
        <v>0.45902777777777781</v>
      </c>
      <c r="X38" s="42" t="s">
        <v>44</v>
      </c>
      <c r="Y38" s="38">
        <v>0</v>
      </c>
      <c r="Z38" s="49">
        <v>0.49374999999999997</v>
      </c>
      <c r="AA38" s="42" t="s">
        <v>44</v>
      </c>
      <c r="AB38" s="38">
        <v>0</v>
      </c>
      <c r="AC38" s="53">
        <v>0.49583333333333335</v>
      </c>
      <c r="AD38" s="61"/>
      <c r="AE38" s="55">
        <v>0.49990740740740741</v>
      </c>
      <c r="AF38" s="35">
        <v>4.0740740740740633E-3</v>
      </c>
      <c r="AG38" s="35">
        <v>2.1990740740739654E-4</v>
      </c>
      <c r="AH38" s="44" t="s">
        <v>223</v>
      </c>
      <c r="AI38" s="45">
        <v>19</v>
      </c>
      <c r="AJ38" s="115">
        <v>0.51666666666666672</v>
      </c>
      <c r="AK38" s="42" t="s">
        <v>44</v>
      </c>
      <c r="AL38" s="38">
        <v>0</v>
      </c>
      <c r="AM38" s="73">
        <v>0.52500000000000002</v>
      </c>
      <c r="AN38" s="42" t="s">
        <v>45</v>
      </c>
      <c r="AO38" s="38">
        <v>180</v>
      </c>
      <c r="AP38" s="53">
        <v>0.52847222222222223</v>
      </c>
      <c r="AQ38" s="61"/>
      <c r="AR38" s="55">
        <v>0.53569444444444447</v>
      </c>
      <c r="AS38" s="35">
        <v>7.222222222222241E-3</v>
      </c>
      <c r="AT38" s="35">
        <v>4.6296296296298185E-4</v>
      </c>
      <c r="AU38" s="44" t="s">
        <v>223</v>
      </c>
      <c r="AV38" s="45">
        <v>40</v>
      </c>
      <c r="AW38" s="49">
        <v>0.55277777777777781</v>
      </c>
      <c r="AX38" s="42" t="s">
        <v>45</v>
      </c>
      <c r="AY38" s="38">
        <v>300</v>
      </c>
      <c r="AZ38" s="49">
        <v>0.55486111111111103</v>
      </c>
      <c r="BA38" s="61"/>
      <c r="BB38" s="55">
        <v>0.56019675925925927</v>
      </c>
      <c r="BC38" s="35">
        <v>5.3356481481482421E-3</v>
      </c>
      <c r="BD38" s="35">
        <v>3.3564814814824196E-4</v>
      </c>
      <c r="BE38" s="44" t="s">
        <v>223</v>
      </c>
      <c r="BF38" s="45">
        <v>29</v>
      </c>
      <c r="BG38" s="308">
        <v>0.6</v>
      </c>
      <c r="BH38" s="42" t="s">
        <v>44</v>
      </c>
      <c r="BI38" s="38">
        <v>0</v>
      </c>
      <c r="BJ38" s="43">
        <v>0.60416666666666663</v>
      </c>
      <c r="BK38" s="47">
        <v>0.60486111111111118</v>
      </c>
      <c r="BL38" s="70">
        <v>28.8</v>
      </c>
      <c r="BM38" s="71">
        <v>28.8</v>
      </c>
      <c r="BN38" s="72">
        <v>30</v>
      </c>
      <c r="BO38" s="117" t="s">
        <v>226</v>
      </c>
      <c r="BP38" s="121"/>
      <c r="BQ38" s="124" t="s">
        <v>225</v>
      </c>
      <c r="BR38" s="125"/>
      <c r="BS38" s="49">
        <v>0.67847222222222225</v>
      </c>
      <c r="BT38" s="42" t="s">
        <v>223</v>
      </c>
      <c r="BU38" s="38">
        <v>120</v>
      </c>
      <c r="BV38" s="49">
        <v>0.68125000000000002</v>
      </c>
      <c r="BW38" s="61"/>
      <c r="BX38" s="55">
        <v>0.68427083333333327</v>
      </c>
      <c r="BY38" s="35">
        <v>3.0208333333332504E-3</v>
      </c>
      <c r="BZ38" s="35">
        <v>5.6712962962954683E-4</v>
      </c>
      <c r="CA38" s="44" t="s">
        <v>223</v>
      </c>
      <c r="CB38" s="45">
        <v>49</v>
      </c>
      <c r="CC38" s="85">
        <v>0.68541666666666667</v>
      </c>
      <c r="CD38" s="86"/>
      <c r="CE38" s="87">
        <v>0</v>
      </c>
      <c r="CF38" s="88"/>
      <c r="CG38" s="85">
        <v>0.69374999999999998</v>
      </c>
      <c r="CH38" s="86"/>
      <c r="CI38" s="87">
        <v>0</v>
      </c>
      <c r="CJ38" s="88"/>
      <c r="CK38" s="43">
        <v>0.73611111111111116</v>
      </c>
      <c r="CL38" s="47">
        <v>0.73611111111111116</v>
      </c>
      <c r="CM38" s="70">
        <v>49.8</v>
      </c>
      <c r="CN38" s="71">
        <v>49.8</v>
      </c>
      <c r="CO38" s="72"/>
      <c r="CP38" s="91">
        <v>0.74097222222222225</v>
      </c>
      <c r="CQ38" s="95">
        <v>5.5555555555555601E-2</v>
      </c>
      <c r="CR38" s="42" t="s">
        <v>44</v>
      </c>
      <c r="CS38" s="38">
        <v>0</v>
      </c>
      <c r="CU38" s="39">
        <v>292.39999999999998</v>
      </c>
      <c r="CV38" s="46">
        <v>600</v>
      </c>
      <c r="CW38" s="40"/>
      <c r="CX38" s="63">
        <v>892.4</v>
      </c>
      <c r="CZ38" s="101" t="s">
        <v>190</v>
      </c>
      <c r="DA38" s="129" t="s">
        <v>177</v>
      </c>
      <c r="DB38" s="129">
        <v>98</v>
      </c>
      <c r="DC38" s="104" t="s">
        <v>180</v>
      </c>
      <c r="DD38" s="77"/>
      <c r="DE38" s="56"/>
      <c r="DF38" s="36"/>
      <c r="DI38" s="41">
        <v>1.06</v>
      </c>
      <c r="DJ38" s="17" t="s">
        <v>196</v>
      </c>
      <c r="DK38" s="153">
        <v>162.92400000000001</v>
      </c>
      <c r="DL38" s="41">
        <v>162.92400000000001</v>
      </c>
      <c r="DM38" s="41">
        <v>9999</v>
      </c>
      <c r="DP38" s="41">
        <v>31</v>
      </c>
      <c r="DQ38" s="227">
        <v>0</v>
      </c>
      <c r="DR38" s="227">
        <v>0</v>
      </c>
      <c r="DS38" s="228">
        <v>46.8</v>
      </c>
      <c r="DT38" s="227">
        <v>0</v>
      </c>
      <c r="DU38" s="227">
        <v>0</v>
      </c>
      <c r="DV38" s="227">
        <v>19</v>
      </c>
      <c r="DW38" s="227">
        <v>0</v>
      </c>
      <c r="DX38" s="227">
        <v>180</v>
      </c>
      <c r="DY38" s="227">
        <v>40</v>
      </c>
      <c r="DZ38" s="227">
        <v>300</v>
      </c>
      <c r="EA38" s="227">
        <v>29</v>
      </c>
      <c r="EB38" s="227">
        <v>0</v>
      </c>
      <c r="EC38" s="228">
        <v>58.8</v>
      </c>
      <c r="ED38" s="227">
        <v>0</v>
      </c>
      <c r="EE38" s="227">
        <v>120</v>
      </c>
      <c r="EF38" s="227">
        <v>49</v>
      </c>
      <c r="EG38" s="227">
        <v>0</v>
      </c>
      <c r="EH38" s="228">
        <v>49.8</v>
      </c>
      <c r="EI38" s="227">
        <v>0</v>
      </c>
      <c r="EK38" s="41">
        <v>31</v>
      </c>
      <c r="EL38" s="227">
        <v>0</v>
      </c>
      <c r="EM38" s="227">
        <v>0</v>
      </c>
      <c r="EN38" s="227">
        <v>46.8</v>
      </c>
      <c r="EO38" s="227">
        <v>46.8</v>
      </c>
      <c r="EP38" s="227">
        <v>46.8</v>
      </c>
      <c r="EQ38" s="227">
        <v>65.8</v>
      </c>
      <c r="ER38" s="227">
        <v>65.8</v>
      </c>
      <c r="ES38" s="227">
        <v>245.8</v>
      </c>
      <c r="ET38" s="227">
        <v>285.8</v>
      </c>
      <c r="EU38" s="227">
        <v>585.79999999999995</v>
      </c>
      <c r="EV38" s="227">
        <v>614.79999999999995</v>
      </c>
      <c r="EW38" s="227">
        <v>614.79999999999995</v>
      </c>
      <c r="EX38" s="227">
        <v>673.6</v>
      </c>
      <c r="EY38" s="227">
        <v>673.6</v>
      </c>
      <c r="EZ38" s="227">
        <v>793.6</v>
      </c>
      <c r="FA38" s="227">
        <v>842.6</v>
      </c>
      <c r="FB38" s="227">
        <v>842.6</v>
      </c>
      <c r="FC38" s="227">
        <v>892.4</v>
      </c>
      <c r="FD38" s="227">
        <v>892.4</v>
      </c>
    </row>
    <row r="39" spans="1:160" ht="13.5" thickBot="1" x14ac:dyDescent="0.25">
      <c r="A39" s="132"/>
      <c r="B39" s="34">
        <v>39</v>
      </c>
      <c r="C39" s="10">
        <v>39</v>
      </c>
      <c r="D39" s="37" t="s">
        <v>48</v>
      </c>
      <c r="E39" s="37" t="s">
        <v>56</v>
      </c>
      <c r="F39" s="37"/>
      <c r="G39" s="43">
        <v>0.31874999999999998</v>
      </c>
      <c r="H39" s="47">
        <v>0.31875000000000003</v>
      </c>
      <c r="I39" s="58" t="s">
        <v>44</v>
      </c>
      <c r="J39" s="52">
        <v>0</v>
      </c>
      <c r="K39" s="43">
        <v>0.40208333333333102</v>
      </c>
      <c r="L39" s="47">
        <v>0.40208333333331803</v>
      </c>
      <c r="M39" s="42" t="s">
        <v>44</v>
      </c>
      <c r="N39" s="38">
        <v>0</v>
      </c>
      <c r="O39" s="73">
        <v>0.44375000000000003</v>
      </c>
      <c r="P39" s="42" t="s">
        <v>44</v>
      </c>
      <c r="Q39" s="38">
        <v>0</v>
      </c>
      <c r="R39" s="43">
        <v>0.4458333333333333</v>
      </c>
      <c r="S39" s="47">
        <v>0.4513888888888889</v>
      </c>
      <c r="T39" s="70">
        <v>41.1</v>
      </c>
      <c r="U39" s="71">
        <v>41.1</v>
      </c>
      <c r="V39" s="72"/>
      <c r="W39" s="115">
        <v>0.46458333333333335</v>
      </c>
      <c r="X39" s="42" t="s">
        <v>44</v>
      </c>
      <c r="Y39" s="38">
        <v>0</v>
      </c>
      <c r="Z39" s="49">
        <v>0.4993055555555555</v>
      </c>
      <c r="AA39" s="42" t="s">
        <v>44</v>
      </c>
      <c r="AB39" s="38">
        <v>0</v>
      </c>
      <c r="AC39" s="53">
        <v>0.50208333333333333</v>
      </c>
      <c r="AD39" s="61"/>
      <c r="AE39" s="55">
        <v>0.50571759259259264</v>
      </c>
      <c r="AF39" s="35">
        <v>3.6342592592593093E-3</v>
      </c>
      <c r="AG39" s="35">
        <v>2.199074074073575E-4</v>
      </c>
      <c r="AH39" s="44" t="s">
        <v>45</v>
      </c>
      <c r="AI39" s="45">
        <v>19</v>
      </c>
      <c r="AJ39" s="115">
        <v>0.5229166666666667</v>
      </c>
      <c r="AK39" s="42" t="s">
        <v>44</v>
      </c>
      <c r="AL39" s="38">
        <v>0</v>
      </c>
      <c r="AM39" s="73">
        <v>0.53333333333333333</v>
      </c>
      <c r="AN39" s="42" t="s">
        <v>44</v>
      </c>
      <c r="AO39" s="38">
        <v>0</v>
      </c>
      <c r="AP39" s="53">
        <v>0.53611111111111109</v>
      </c>
      <c r="AQ39" s="61"/>
      <c r="AR39" s="55">
        <v>0.54270833333333335</v>
      </c>
      <c r="AS39" s="35">
        <v>6.5972222222222543E-3</v>
      </c>
      <c r="AT39" s="35">
        <v>1.6203703703700483E-4</v>
      </c>
      <c r="AU39" s="44" t="s">
        <v>45</v>
      </c>
      <c r="AV39" s="45">
        <v>14</v>
      </c>
      <c r="AW39" s="49">
        <v>0.56388888888888888</v>
      </c>
      <c r="AX39" s="42" t="s">
        <v>44</v>
      </c>
      <c r="AY39" s="38">
        <v>0</v>
      </c>
      <c r="AZ39" s="49">
        <v>0.56597222222222199</v>
      </c>
      <c r="BA39" s="61"/>
      <c r="BB39" s="55">
        <v>0.57094907407407403</v>
      </c>
      <c r="BC39" s="35">
        <v>4.9768518518520377E-3</v>
      </c>
      <c r="BD39" s="35">
        <v>2.3148148147962393E-5</v>
      </c>
      <c r="BE39" s="44" t="s">
        <v>45</v>
      </c>
      <c r="BF39" s="45">
        <v>2</v>
      </c>
      <c r="BG39" s="308">
        <v>0.61111111111111083</v>
      </c>
      <c r="BH39" s="42" t="s">
        <v>44</v>
      </c>
      <c r="BI39" s="38">
        <v>0</v>
      </c>
      <c r="BJ39" s="43">
        <v>0.6118055555555556</v>
      </c>
      <c r="BK39" s="47">
        <v>0.62013888888888891</v>
      </c>
      <c r="BL39" s="70">
        <v>25.5</v>
      </c>
      <c r="BM39" s="71">
        <v>25.5</v>
      </c>
      <c r="BN39" s="72"/>
      <c r="BO39" s="117" t="s">
        <v>226</v>
      </c>
      <c r="BP39" s="121"/>
      <c r="BQ39" s="124" t="s">
        <v>225</v>
      </c>
      <c r="BR39" s="125"/>
      <c r="BS39" s="49">
        <v>0.6875</v>
      </c>
      <c r="BT39" s="42" t="s">
        <v>44</v>
      </c>
      <c r="BU39" s="38">
        <v>0</v>
      </c>
      <c r="BV39" s="49">
        <v>0.68958333333333299</v>
      </c>
      <c r="BW39" s="61"/>
      <c r="BX39" s="55">
        <v>0.69206018518518519</v>
      </c>
      <c r="BY39" s="35">
        <v>2.476851851852202E-3</v>
      </c>
      <c r="BZ39" s="35">
        <v>2.3148148148498422E-5</v>
      </c>
      <c r="CA39" s="44" t="s">
        <v>223</v>
      </c>
      <c r="CB39" s="45">
        <v>2</v>
      </c>
      <c r="CC39" s="85">
        <v>0.69305555555555554</v>
      </c>
      <c r="CD39" s="86"/>
      <c r="CE39" s="87">
        <v>60</v>
      </c>
      <c r="CF39" s="88"/>
      <c r="CG39" s="85">
        <v>0.70208333333333339</v>
      </c>
      <c r="CH39" s="86"/>
      <c r="CI39" s="87">
        <v>0</v>
      </c>
      <c r="CJ39" s="88"/>
      <c r="CK39" s="43">
        <v>0.74375000000000002</v>
      </c>
      <c r="CL39" s="47">
        <v>0.74791666666666667</v>
      </c>
      <c r="CM39" s="316">
        <v>46.7</v>
      </c>
      <c r="CN39" s="311">
        <v>46.7</v>
      </c>
      <c r="CO39" s="72"/>
      <c r="CP39" s="91">
        <v>0.75069444444444444</v>
      </c>
      <c r="CQ39" s="95">
        <v>5.5555555555555601E-2</v>
      </c>
      <c r="CR39" s="42" t="s">
        <v>44</v>
      </c>
      <c r="CS39" s="38">
        <v>0</v>
      </c>
      <c r="CU39" s="39">
        <v>150.30000000000001</v>
      </c>
      <c r="CV39" s="46">
        <v>60</v>
      </c>
      <c r="CW39" s="40"/>
      <c r="CX39" s="63">
        <v>210.3</v>
      </c>
      <c r="CZ39" s="101" t="s">
        <v>191</v>
      </c>
      <c r="DA39" s="129" t="s">
        <v>177</v>
      </c>
      <c r="DB39" s="129">
        <v>75</v>
      </c>
      <c r="DC39" s="104" t="s">
        <v>187</v>
      </c>
      <c r="DD39" s="77"/>
      <c r="DE39" s="56"/>
      <c r="DF39" s="36"/>
      <c r="DI39" s="41">
        <v>1.06</v>
      </c>
      <c r="DJ39" s="17" t="s">
        <v>196</v>
      </c>
      <c r="DK39" s="153">
        <v>120.098</v>
      </c>
      <c r="DL39" s="41">
        <v>120.098</v>
      </c>
      <c r="DM39" s="41">
        <v>9999</v>
      </c>
      <c r="DP39" s="41">
        <v>39</v>
      </c>
      <c r="DQ39" s="227">
        <v>0</v>
      </c>
      <c r="DR39" s="227">
        <v>0</v>
      </c>
      <c r="DS39" s="228">
        <v>41.1</v>
      </c>
      <c r="DT39" s="227">
        <v>0</v>
      </c>
      <c r="DU39" s="227">
        <v>0</v>
      </c>
      <c r="DV39" s="227">
        <v>19</v>
      </c>
      <c r="DW39" s="227">
        <v>0</v>
      </c>
      <c r="DX39" s="227">
        <v>0</v>
      </c>
      <c r="DY39" s="227">
        <v>14</v>
      </c>
      <c r="DZ39" s="227">
        <v>0</v>
      </c>
      <c r="EA39" s="227">
        <v>2</v>
      </c>
      <c r="EB39" s="227">
        <v>0</v>
      </c>
      <c r="EC39" s="228">
        <v>25.5</v>
      </c>
      <c r="ED39" s="227">
        <v>0</v>
      </c>
      <c r="EE39" s="227">
        <v>0</v>
      </c>
      <c r="EF39" s="227">
        <v>2</v>
      </c>
      <c r="EG39" s="227">
        <v>60</v>
      </c>
      <c r="EH39" s="228">
        <v>46.7</v>
      </c>
      <c r="EI39" s="227">
        <v>0</v>
      </c>
      <c r="EK39" s="41">
        <v>39</v>
      </c>
      <c r="EL39" s="227">
        <v>0</v>
      </c>
      <c r="EM39" s="227">
        <v>0</v>
      </c>
      <c r="EN39" s="227">
        <v>41.1</v>
      </c>
      <c r="EO39" s="227">
        <v>41.1</v>
      </c>
      <c r="EP39" s="227">
        <v>41.1</v>
      </c>
      <c r="EQ39" s="227">
        <v>60.1</v>
      </c>
      <c r="ER39" s="227">
        <v>60.1</v>
      </c>
      <c r="ES39" s="227">
        <v>60.1</v>
      </c>
      <c r="ET39" s="227">
        <v>74.099999999999994</v>
      </c>
      <c r="EU39" s="227">
        <v>74.099999999999994</v>
      </c>
      <c r="EV39" s="227">
        <v>76.099999999999994</v>
      </c>
      <c r="EW39" s="227">
        <v>76.099999999999994</v>
      </c>
      <c r="EX39" s="227">
        <v>101.6</v>
      </c>
      <c r="EY39" s="227">
        <v>101.6</v>
      </c>
      <c r="EZ39" s="227">
        <v>101.6</v>
      </c>
      <c r="FA39" s="227">
        <v>103.6</v>
      </c>
      <c r="FB39" s="227">
        <v>163.6</v>
      </c>
      <c r="FC39" s="227">
        <v>210.3</v>
      </c>
      <c r="FD39" s="227">
        <v>210.3</v>
      </c>
    </row>
    <row r="40" spans="1:160" ht="13.5" thickBot="1" x14ac:dyDescent="0.25">
      <c r="A40" s="132"/>
      <c r="B40" s="34">
        <v>54</v>
      </c>
      <c r="C40" s="10">
        <v>56</v>
      </c>
      <c r="D40" s="37" t="s">
        <v>164</v>
      </c>
      <c r="E40" s="37" t="s">
        <v>165</v>
      </c>
      <c r="F40" s="37"/>
      <c r="G40" s="43">
        <v>0.329166666666666</v>
      </c>
      <c r="H40" s="47">
        <v>0.32916666666666666</v>
      </c>
      <c r="I40" s="58" t="s">
        <v>44</v>
      </c>
      <c r="J40" s="52">
        <v>0</v>
      </c>
      <c r="K40" s="43">
        <v>0.41249999999999698</v>
      </c>
      <c r="L40" s="47">
        <v>0.412499999999978</v>
      </c>
      <c r="M40" s="42" t="s">
        <v>44</v>
      </c>
      <c r="N40" s="38">
        <v>0</v>
      </c>
      <c r="O40" s="73">
        <v>0.45416666666666666</v>
      </c>
      <c r="P40" s="42" t="s">
        <v>44</v>
      </c>
      <c r="Q40" s="38">
        <v>0</v>
      </c>
      <c r="R40" s="43">
        <v>0.49722222222222223</v>
      </c>
      <c r="S40" s="47">
        <v>0.46388888888888885</v>
      </c>
      <c r="T40" s="70">
        <v>46.2</v>
      </c>
      <c r="U40" s="71">
        <v>46.2</v>
      </c>
      <c r="V40" s="72"/>
      <c r="W40" s="115">
        <v>0.47499999999999998</v>
      </c>
      <c r="X40" s="42" t="s">
        <v>44</v>
      </c>
      <c r="Y40" s="38">
        <v>0</v>
      </c>
      <c r="Z40" s="49">
        <v>0.50902777777777775</v>
      </c>
      <c r="AA40" s="42" t="s">
        <v>45</v>
      </c>
      <c r="AB40" s="38">
        <v>60</v>
      </c>
      <c r="AC40" s="53">
        <v>0.51250000000000007</v>
      </c>
      <c r="AD40" s="61"/>
      <c r="AE40" s="55">
        <v>0.51657407407407407</v>
      </c>
      <c r="AF40" s="35">
        <v>4.0740740740740078E-3</v>
      </c>
      <c r="AG40" s="35">
        <v>2.1990740740734102E-4</v>
      </c>
      <c r="AH40" s="44" t="s">
        <v>223</v>
      </c>
      <c r="AI40" s="45">
        <v>19</v>
      </c>
      <c r="AJ40" s="115">
        <v>0.53333333333333344</v>
      </c>
      <c r="AK40" s="42" t="s">
        <v>44</v>
      </c>
      <c r="AL40" s="38">
        <v>0</v>
      </c>
      <c r="AM40" s="73">
        <v>0.54375000000000007</v>
      </c>
      <c r="AN40" s="42" t="s">
        <v>44</v>
      </c>
      <c r="AO40" s="38">
        <v>0</v>
      </c>
      <c r="AP40" s="53">
        <v>0.54652777777777783</v>
      </c>
      <c r="AQ40" s="61"/>
      <c r="AR40" s="55">
        <v>0.55324074074074081</v>
      </c>
      <c r="AS40" s="35">
        <v>6.7129629629629761E-3</v>
      </c>
      <c r="AT40" s="35">
        <v>4.6296296296283006E-5</v>
      </c>
      <c r="AU40" s="44" t="s">
        <v>45</v>
      </c>
      <c r="AV40" s="45">
        <v>4</v>
      </c>
      <c r="AW40" s="49">
        <v>0.57430555555555551</v>
      </c>
      <c r="AX40" s="42" t="s">
        <v>44</v>
      </c>
      <c r="AY40" s="38">
        <v>0</v>
      </c>
      <c r="AZ40" s="49">
        <v>0.57638888888888895</v>
      </c>
      <c r="BA40" s="61"/>
      <c r="BB40" s="55">
        <v>0.58177083333333335</v>
      </c>
      <c r="BC40" s="35">
        <v>5.3819444444443976E-3</v>
      </c>
      <c r="BD40" s="35">
        <v>3.8194444444439746E-4</v>
      </c>
      <c r="BE40" s="44" t="s">
        <v>223</v>
      </c>
      <c r="BF40" s="45">
        <v>33</v>
      </c>
      <c r="BG40" s="308">
        <v>0.62152777777777779</v>
      </c>
      <c r="BH40" s="42" t="s">
        <v>44</v>
      </c>
      <c r="BI40" s="38">
        <v>0</v>
      </c>
      <c r="BJ40" s="43">
        <v>0.62152777777777779</v>
      </c>
      <c r="BK40" s="47">
        <v>0.63611111111111118</v>
      </c>
      <c r="BL40" s="70">
        <v>30.7</v>
      </c>
      <c r="BM40" s="71">
        <v>30.7</v>
      </c>
      <c r="BN40" s="72"/>
      <c r="BO40" s="117" t="s">
        <v>226</v>
      </c>
      <c r="BP40" s="121"/>
      <c r="BQ40" s="124" t="s">
        <v>225</v>
      </c>
      <c r="BR40" s="125"/>
      <c r="BS40" s="49">
        <v>0.71736111111111101</v>
      </c>
      <c r="BT40" s="42" t="s">
        <v>223</v>
      </c>
      <c r="BU40" s="38">
        <v>420</v>
      </c>
      <c r="BV40" s="49">
        <v>0.72083333333333399</v>
      </c>
      <c r="BW40" s="61"/>
      <c r="BX40" s="55">
        <v>0.7247569444444445</v>
      </c>
      <c r="BY40" s="35">
        <v>3.9236111111105032E-3</v>
      </c>
      <c r="BZ40" s="35">
        <v>1.4699074074067996E-3</v>
      </c>
      <c r="CA40" s="44" t="s">
        <v>223</v>
      </c>
      <c r="CB40" s="45">
        <v>127</v>
      </c>
      <c r="CC40" s="85">
        <v>0.72569444444444453</v>
      </c>
      <c r="CD40" s="86"/>
      <c r="CE40" s="87">
        <v>0</v>
      </c>
      <c r="CF40" s="88"/>
      <c r="CG40" s="85">
        <v>0.73541666666666661</v>
      </c>
      <c r="CH40" s="86"/>
      <c r="CI40" s="87">
        <v>0</v>
      </c>
      <c r="CJ40" s="88"/>
      <c r="CK40" s="43">
        <v>0.78541666666666676</v>
      </c>
      <c r="CL40" s="47">
        <v>0.78611111111111109</v>
      </c>
      <c r="CM40" s="70">
        <v>58.9</v>
      </c>
      <c r="CN40" s="71">
        <v>58.9</v>
      </c>
      <c r="CO40" s="72"/>
      <c r="CP40" s="91">
        <v>0.78749999999999998</v>
      </c>
      <c r="CQ40" s="95">
        <v>5.5555555555555601E-2</v>
      </c>
      <c r="CR40" s="42" t="s">
        <v>223</v>
      </c>
      <c r="CS40" s="38">
        <v>300</v>
      </c>
      <c r="CU40" s="39">
        <v>318.8</v>
      </c>
      <c r="CV40" s="46">
        <v>780</v>
      </c>
      <c r="CW40" s="40"/>
      <c r="CX40" s="63">
        <v>1098.8</v>
      </c>
      <c r="CZ40" s="101" t="s">
        <v>191</v>
      </c>
      <c r="DA40" s="129" t="s">
        <v>177</v>
      </c>
      <c r="DB40" s="129">
        <v>89</v>
      </c>
      <c r="DC40" s="104" t="s">
        <v>187</v>
      </c>
      <c r="DD40" s="77"/>
      <c r="DE40" s="56"/>
      <c r="DF40" s="36"/>
      <c r="DI40" s="41">
        <v>1.06</v>
      </c>
      <c r="DJ40" s="17" t="s">
        <v>196</v>
      </c>
      <c r="DK40" s="153">
        <v>143.94800000000001</v>
      </c>
      <c r="DL40" s="41">
        <v>143.94800000000001</v>
      </c>
      <c r="DM40" s="41">
        <v>9999</v>
      </c>
      <c r="DP40" s="41">
        <v>56</v>
      </c>
      <c r="DQ40" s="227">
        <v>0</v>
      </c>
      <c r="DR40" s="227">
        <v>0</v>
      </c>
      <c r="DS40" s="228">
        <v>46.2</v>
      </c>
      <c r="DT40" s="227">
        <v>0</v>
      </c>
      <c r="DU40" s="227">
        <v>60</v>
      </c>
      <c r="DV40" s="227">
        <v>19</v>
      </c>
      <c r="DW40" s="227">
        <v>0</v>
      </c>
      <c r="DX40" s="227">
        <v>0</v>
      </c>
      <c r="DY40" s="227">
        <v>4</v>
      </c>
      <c r="DZ40" s="227">
        <v>0</v>
      </c>
      <c r="EA40" s="227">
        <v>33</v>
      </c>
      <c r="EB40" s="227">
        <v>0</v>
      </c>
      <c r="EC40" s="228">
        <v>30.7</v>
      </c>
      <c r="ED40" s="227">
        <v>0</v>
      </c>
      <c r="EE40" s="227">
        <v>420</v>
      </c>
      <c r="EF40" s="227">
        <v>127</v>
      </c>
      <c r="EG40" s="227">
        <v>0</v>
      </c>
      <c r="EH40" s="228">
        <v>58.9</v>
      </c>
      <c r="EI40" s="227">
        <v>300</v>
      </c>
      <c r="EK40" s="41">
        <v>56</v>
      </c>
      <c r="EL40" s="227">
        <v>0</v>
      </c>
      <c r="EM40" s="227">
        <v>0</v>
      </c>
      <c r="EN40" s="227">
        <v>46.2</v>
      </c>
      <c r="EO40" s="227">
        <v>46.2</v>
      </c>
      <c r="EP40" s="227">
        <v>106.2</v>
      </c>
      <c r="EQ40" s="227">
        <v>125.2</v>
      </c>
      <c r="ER40" s="227">
        <v>125.2</v>
      </c>
      <c r="ES40" s="227">
        <v>125.2</v>
      </c>
      <c r="ET40" s="227">
        <v>129.19999999999999</v>
      </c>
      <c r="EU40" s="227">
        <v>129.19999999999999</v>
      </c>
      <c r="EV40" s="227">
        <v>162.19999999999999</v>
      </c>
      <c r="EW40" s="227">
        <v>162.19999999999999</v>
      </c>
      <c r="EX40" s="227">
        <v>192.9</v>
      </c>
      <c r="EY40" s="227">
        <v>192.9</v>
      </c>
      <c r="EZ40" s="227">
        <v>612.9</v>
      </c>
      <c r="FA40" s="227">
        <v>739.9</v>
      </c>
      <c r="FB40" s="227">
        <v>739.9</v>
      </c>
      <c r="FC40" s="227">
        <v>798.8</v>
      </c>
      <c r="FD40" s="227">
        <v>1098.8</v>
      </c>
    </row>
    <row r="41" spans="1:160" ht="13.5" thickBot="1" x14ac:dyDescent="0.25">
      <c r="A41" s="132"/>
      <c r="B41" s="34">
        <v>29</v>
      </c>
      <c r="C41" s="10">
        <v>29</v>
      </c>
      <c r="D41" s="37" t="s">
        <v>131</v>
      </c>
      <c r="E41" s="37" t="s">
        <v>132</v>
      </c>
      <c r="F41" s="37"/>
      <c r="G41" s="43">
        <v>0.311805555555556</v>
      </c>
      <c r="H41" s="47">
        <v>0.31180555555555556</v>
      </c>
      <c r="I41" s="58" t="s">
        <v>44</v>
      </c>
      <c r="J41" s="52">
        <v>0</v>
      </c>
      <c r="K41" s="43">
        <v>0.39513888888888699</v>
      </c>
      <c r="L41" s="47">
        <v>0.39513888888887799</v>
      </c>
      <c r="M41" s="42" t="s">
        <v>44</v>
      </c>
      <c r="N41" s="38">
        <v>0</v>
      </c>
      <c r="O41" s="73">
        <v>0.4368055555555555</v>
      </c>
      <c r="P41" s="42" t="s">
        <v>44</v>
      </c>
      <c r="Q41" s="38">
        <v>0</v>
      </c>
      <c r="R41" s="43">
        <v>0.44236111111111115</v>
      </c>
      <c r="S41" s="47">
        <v>0.44236111111111115</v>
      </c>
      <c r="T41" s="70">
        <v>48.9</v>
      </c>
      <c r="U41" s="71">
        <v>48.9</v>
      </c>
      <c r="V41" s="72">
        <v>30</v>
      </c>
      <c r="W41" s="115">
        <v>0.45763888888888882</v>
      </c>
      <c r="X41" s="42" t="s">
        <v>44</v>
      </c>
      <c r="Y41" s="38">
        <v>0</v>
      </c>
      <c r="Z41" s="49">
        <v>0.49236111111111108</v>
      </c>
      <c r="AA41" s="42" t="s">
        <v>44</v>
      </c>
      <c r="AB41" s="38">
        <v>0</v>
      </c>
      <c r="AC41" s="53">
        <v>0.49444444444444446</v>
      </c>
      <c r="AD41" s="61"/>
      <c r="AE41" s="55">
        <v>0.49853009259259262</v>
      </c>
      <c r="AF41" s="35">
        <v>4.0856481481481577E-3</v>
      </c>
      <c r="AG41" s="35">
        <v>2.3148148148149092E-4</v>
      </c>
      <c r="AH41" s="44" t="s">
        <v>223</v>
      </c>
      <c r="AI41" s="45">
        <v>20</v>
      </c>
      <c r="AJ41" s="115">
        <v>0.51527777777777783</v>
      </c>
      <c r="AK41" s="42" t="s">
        <v>44</v>
      </c>
      <c r="AL41" s="38">
        <v>0</v>
      </c>
      <c r="AM41" s="73">
        <v>0.52569444444444446</v>
      </c>
      <c r="AN41" s="42" t="s">
        <v>44</v>
      </c>
      <c r="AO41" s="38">
        <v>0</v>
      </c>
      <c r="AP41" s="53">
        <v>0.52916666666666667</v>
      </c>
      <c r="AQ41" s="61"/>
      <c r="AR41" s="55">
        <v>0.53600694444444441</v>
      </c>
      <c r="AS41" s="35">
        <v>6.8402777777777368E-3</v>
      </c>
      <c r="AT41" s="35">
        <v>8.1018518518477696E-5</v>
      </c>
      <c r="AU41" s="44" t="s">
        <v>223</v>
      </c>
      <c r="AV41" s="45">
        <v>7</v>
      </c>
      <c r="AW41" s="49">
        <v>0.55694444444444446</v>
      </c>
      <c r="AX41" s="42" t="s">
        <v>44</v>
      </c>
      <c r="AY41" s="38">
        <v>0</v>
      </c>
      <c r="AZ41" s="49">
        <v>0.55972222222222201</v>
      </c>
      <c r="BA41" s="61"/>
      <c r="BB41" s="55">
        <v>0.56497685185185187</v>
      </c>
      <c r="BC41" s="35">
        <v>5.2546296296298589E-3</v>
      </c>
      <c r="BD41" s="35">
        <v>2.5462962962985881E-4</v>
      </c>
      <c r="BE41" s="44" t="s">
        <v>223</v>
      </c>
      <c r="BF41" s="45">
        <v>22</v>
      </c>
      <c r="BG41" s="308">
        <v>0.60486111111111085</v>
      </c>
      <c r="BH41" s="42" t="s">
        <v>44</v>
      </c>
      <c r="BI41" s="38">
        <v>0</v>
      </c>
      <c r="BJ41" s="43">
        <v>0.60486111111111118</v>
      </c>
      <c r="BK41" s="47">
        <v>0.6069444444444444</v>
      </c>
      <c r="BL41" s="70">
        <v>30.2</v>
      </c>
      <c r="BM41" s="71">
        <v>30.2</v>
      </c>
      <c r="BN41" s="72"/>
      <c r="BO41" s="117" t="s">
        <v>226</v>
      </c>
      <c r="BP41" s="121"/>
      <c r="BQ41" s="124" t="s">
        <v>225</v>
      </c>
      <c r="BR41" s="125"/>
      <c r="BS41" s="49">
        <v>0.68333333333333324</v>
      </c>
      <c r="BT41" s="42" t="s">
        <v>44</v>
      </c>
      <c r="BU41" s="38">
        <v>0</v>
      </c>
      <c r="BV41" s="49">
        <v>0.68541666666666701</v>
      </c>
      <c r="BW41" s="61"/>
      <c r="BX41" s="55">
        <v>0.68863425925925925</v>
      </c>
      <c r="BY41" s="35">
        <v>3.2175925925922444E-3</v>
      </c>
      <c r="BZ41" s="35">
        <v>7.6388888888854079E-4</v>
      </c>
      <c r="CA41" s="44" t="s">
        <v>223</v>
      </c>
      <c r="CB41" s="45">
        <v>66</v>
      </c>
      <c r="CC41" s="85">
        <v>0.68958333333333333</v>
      </c>
      <c r="CD41" s="86"/>
      <c r="CE41" s="87">
        <v>0</v>
      </c>
      <c r="CF41" s="88"/>
      <c r="CG41" s="85">
        <v>0.69861111111111107</v>
      </c>
      <c r="CH41" s="86"/>
      <c r="CI41" s="87">
        <v>0</v>
      </c>
      <c r="CJ41" s="88"/>
      <c r="CK41" s="43">
        <v>0.74583333333333324</v>
      </c>
      <c r="CL41" s="47">
        <v>0.74583333333333324</v>
      </c>
      <c r="CM41" s="70">
        <v>52.4</v>
      </c>
      <c r="CN41" s="71">
        <v>52.4</v>
      </c>
      <c r="CO41" s="72"/>
      <c r="CP41" s="91">
        <v>0.74722222222222223</v>
      </c>
      <c r="CQ41" s="95">
        <v>5.5555555555555601E-2</v>
      </c>
      <c r="CR41" s="42" t="s">
        <v>44</v>
      </c>
      <c r="CS41" s="38">
        <v>0</v>
      </c>
      <c r="CU41" s="39">
        <v>276.5</v>
      </c>
      <c r="CV41" s="46">
        <v>0</v>
      </c>
      <c r="CW41" s="40"/>
      <c r="CX41" s="63">
        <v>276.5</v>
      </c>
      <c r="CZ41" s="101" t="s">
        <v>189</v>
      </c>
      <c r="DA41" s="129" t="s">
        <v>177</v>
      </c>
      <c r="DB41" s="129">
        <v>75</v>
      </c>
      <c r="DC41" s="104"/>
      <c r="DD41" s="77"/>
      <c r="DE41" s="56"/>
      <c r="DF41" s="36"/>
      <c r="DI41" s="41">
        <v>1.06</v>
      </c>
      <c r="DJ41" s="17" t="s">
        <v>196</v>
      </c>
      <c r="DK41" s="153">
        <v>169.39</v>
      </c>
      <c r="DL41" s="41">
        <v>169.39</v>
      </c>
      <c r="DM41" s="41">
        <v>9999</v>
      </c>
      <c r="DP41" s="41">
        <v>29</v>
      </c>
      <c r="DQ41" s="227">
        <v>0</v>
      </c>
      <c r="DR41" s="227">
        <v>0</v>
      </c>
      <c r="DS41" s="228">
        <v>78.900000000000006</v>
      </c>
      <c r="DT41" s="227">
        <v>0</v>
      </c>
      <c r="DU41" s="227">
        <v>0</v>
      </c>
      <c r="DV41" s="227">
        <v>20</v>
      </c>
      <c r="DW41" s="227">
        <v>0</v>
      </c>
      <c r="DX41" s="227">
        <v>0</v>
      </c>
      <c r="DY41" s="227">
        <v>7</v>
      </c>
      <c r="DZ41" s="227">
        <v>0</v>
      </c>
      <c r="EA41" s="227">
        <v>22</v>
      </c>
      <c r="EB41" s="227">
        <v>0</v>
      </c>
      <c r="EC41" s="228">
        <v>30.2</v>
      </c>
      <c r="ED41" s="227">
        <v>0</v>
      </c>
      <c r="EE41" s="227">
        <v>0</v>
      </c>
      <c r="EF41" s="227">
        <v>66</v>
      </c>
      <c r="EG41" s="227">
        <v>0</v>
      </c>
      <c r="EH41" s="228">
        <v>52.4</v>
      </c>
      <c r="EI41" s="227">
        <v>0</v>
      </c>
      <c r="EK41" s="41">
        <v>29</v>
      </c>
      <c r="EL41" s="227">
        <v>0</v>
      </c>
      <c r="EM41" s="227">
        <v>0</v>
      </c>
      <c r="EN41" s="227">
        <v>78.900000000000006</v>
      </c>
      <c r="EO41" s="227">
        <v>78.900000000000006</v>
      </c>
      <c r="EP41" s="227">
        <v>78.900000000000006</v>
      </c>
      <c r="EQ41" s="227">
        <v>98.9</v>
      </c>
      <c r="ER41" s="227">
        <v>98.9</v>
      </c>
      <c r="ES41" s="227">
        <v>98.9</v>
      </c>
      <c r="ET41" s="227">
        <v>105.9</v>
      </c>
      <c r="EU41" s="227">
        <v>105.9</v>
      </c>
      <c r="EV41" s="227">
        <v>127.9</v>
      </c>
      <c r="EW41" s="227">
        <v>127.9</v>
      </c>
      <c r="EX41" s="227">
        <v>158.1</v>
      </c>
      <c r="EY41" s="227">
        <v>158.1</v>
      </c>
      <c r="EZ41" s="227">
        <v>158.1</v>
      </c>
      <c r="FA41" s="227">
        <v>224.1</v>
      </c>
      <c r="FB41" s="227">
        <v>224.1</v>
      </c>
      <c r="FC41" s="227">
        <v>276.5</v>
      </c>
      <c r="FD41" s="227">
        <v>276.5</v>
      </c>
    </row>
    <row r="42" spans="1:160" ht="13.5" thickBot="1" x14ac:dyDescent="0.25">
      <c r="A42" s="132"/>
      <c r="B42" s="34">
        <v>55</v>
      </c>
      <c r="C42" s="10">
        <v>58</v>
      </c>
      <c r="D42" s="37" t="s">
        <v>166</v>
      </c>
      <c r="E42" s="37" t="s">
        <v>167</v>
      </c>
      <c r="F42" s="37"/>
      <c r="G42" s="43">
        <v>0.32986111111111099</v>
      </c>
      <c r="H42" s="47">
        <v>0.33194444444444443</v>
      </c>
      <c r="I42" s="58" t="s">
        <v>44</v>
      </c>
      <c r="J42" s="52">
        <v>0</v>
      </c>
      <c r="K42" s="43">
        <v>0.41319444444444098</v>
      </c>
      <c r="L42" s="47">
        <v>0.4145833333333333</v>
      </c>
      <c r="M42" s="42" t="s">
        <v>223</v>
      </c>
      <c r="N42" s="38">
        <v>120</v>
      </c>
      <c r="O42" s="73">
        <v>0.45624999999999999</v>
      </c>
      <c r="P42" s="42" t="s">
        <v>44</v>
      </c>
      <c r="Q42" s="38">
        <v>0</v>
      </c>
      <c r="R42" s="43">
        <v>0.45694444444444443</v>
      </c>
      <c r="S42" s="47">
        <v>0.46527777777777773</v>
      </c>
      <c r="T42" s="70">
        <v>47.6</v>
      </c>
      <c r="U42" s="71">
        <v>47.6</v>
      </c>
      <c r="V42" s="72">
        <v>30</v>
      </c>
      <c r="W42" s="115">
        <v>0.4770833333333333</v>
      </c>
      <c r="X42" s="42" t="s">
        <v>44</v>
      </c>
      <c r="Y42" s="38">
        <v>0</v>
      </c>
      <c r="Z42" s="49">
        <v>0.51180555555555551</v>
      </c>
      <c r="AA42" s="42" t="s">
        <v>44</v>
      </c>
      <c r="AB42" s="38">
        <v>0</v>
      </c>
      <c r="AC42" s="53">
        <v>0.51458333333333328</v>
      </c>
      <c r="AD42" s="61"/>
      <c r="AE42" s="55">
        <v>0.51866898148148144</v>
      </c>
      <c r="AF42" s="35">
        <v>4.0856481481481577E-3</v>
      </c>
      <c r="AG42" s="35">
        <v>2.3148148148149092E-4</v>
      </c>
      <c r="AH42" s="44" t="s">
        <v>223</v>
      </c>
      <c r="AI42" s="45">
        <v>20</v>
      </c>
      <c r="AJ42" s="115">
        <v>0.53541666666666665</v>
      </c>
      <c r="AK42" s="42" t="s">
        <v>44</v>
      </c>
      <c r="AL42" s="38">
        <v>0</v>
      </c>
      <c r="AM42" s="73">
        <v>0.54583333333333328</v>
      </c>
      <c r="AN42" s="42" t="s">
        <v>44</v>
      </c>
      <c r="AO42" s="38">
        <v>0</v>
      </c>
      <c r="AP42" s="53">
        <v>0.54791666666666672</v>
      </c>
      <c r="AQ42" s="61"/>
      <c r="AR42" s="55">
        <v>0.55521990740740745</v>
      </c>
      <c r="AS42" s="35">
        <v>7.3032407407407351E-3</v>
      </c>
      <c r="AT42" s="35">
        <v>5.4398148148147602E-4</v>
      </c>
      <c r="AU42" s="44" t="s">
        <v>223</v>
      </c>
      <c r="AV42" s="45">
        <v>47</v>
      </c>
      <c r="AW42" s="49">
        <v>0.5756944444444444</v>
      </c>
      <c r="AX42" s="42" t="s">
        <v>44</v>
      </c>
      <c r="AY42" s="38">
        <v>0</v>
      </c>
      <c r="AZ42" s="49">
        <v>0.57777777777777795</v>
      </c>
      <c r="BA42" s="61"/>
      <c r="BB42" s="55">
        <v>0.58349537037037036</v>
      </c>
      <c r="BC42" s="35">
        <v>5.7175925925924131E-3</v>
      </c>
      <c r="BD42" s="35">
        <v>7.1759259259241304E-4</v>
      </c>
      <c r="BE42" s="44" t="s">
        <v>223</v>
      </c>
      <c r="BF42" s="45">
        <v>62</v>
      </c>
      <c r="BG42" s="308">
        <v>0.62291666666666679</v>
      </c>
      <c r="BH42" s="42" t="s">
        <v>44</v>
      </c>
      <c r="BI42" s="38">
        <v>0</v>
      </c>
      <c r="BJ42" s="43">
        <v>0.62291666666666667</v>
      </c>
      <c r="BK42" s="47">
        <v>0.63680555555555551</v>
      </c>
      <c r="BL42" s="70">
        <v>33.5</v>
      </c>
      <c r="BM42" s="71">
        <v>33.5</v>
      </c>
      <c r="BN42" s="72"/>
      <c r="BO42" s="117" t="s">
        <v>226</v>
      </c>
      <c r="BP42" s="121"/>
      <c r="BQ42" s="124" t="s">
        <v>225</v>
      </c>
      <c r="BR42" s="125"/>
      <c r="BS42" s="49">
        <v>0.7090277777777777</v>
      </c>
      <c r="BT42" s="42" t="s">
        <v>44</v>
      </c>
      <c r="BU42" s="38">
        <v>0</v>
      </c>
      <c r="BV42" s="49">
        <v>0.71180555555555503</v>
      </c>
      <c r="BW42" s="61"/>
      <c r="BX42" s="55">
        <v>0.71496527777777785</v>
      </c>
      <c r="BY42" s="35">
        <v>3.1597222222228272E-3</v>
      </c>
      <c r="BZ42" s="35">
        <v>7.0601851851912357E-4</v>
      </c>
      <c r="CA42" s="44" t="s">
        <v>223</v>
      </c>
      <c r="CB42" s="45">
        <v>61</v>
      </c>
      <c r="CC42" s="85">
        <v>0.71736111111111101</v>
      </c>
      <c r="CD42" s="86"/>
      <c r="CE42" s="87">
        <v>0</v>
      </c>
      <c r="CF42" s="88"/>
      <c r="CG42" s="85">
        <v>0.72361111111111109</v>
      </c>
      <c r="CH42" s="86"/>
      <c r="CI42" s="87">
        <v>0</v>
      </c>
      <c r="CJ42" s="88"/>
      <c r="CK42" s="43">
        <v>0.7715277777777777</v>
      </c>
      <c r="CL42" s="47">
        <v>0.7715277777777777</v>
      </c>
      <c r="CM42" s="70">
        <v>54.9</v>
      </c>
      <c r="CN42" s="71">
        <v>54.9</v>
      </c>
      <c r="CO42" s="72"/>
      <c r="CP42" s="91">
        <v>0.7729166666666667</v>
      </c>
      <c r="CQ42" s="95">
        <v>5.5555555555555601E-2</v>
      </c>
      <c r="CR42" s="42" t="s">
        <v>44</v>
      </c>
      <c r="CS42" s="38">
        <v>0</v>
      </c>
      <c r="CU42" s="39">
        <v>356</v>
      </c>
      <c r="CV42" s="46">
        <v>120</v>
      </c>
      <c r="CW42" s="40"/>
      <c r="CX42" s="63">
        <v>476</v>
      </c>
      <c r="CZ42" s="101" t="s">
        <v>191</v>
      </c>
      <c r="DA42" s="129" t="s">
        <v>176</v>
      </c>
      <c r="DB42" s="129">
        <v>127</v>
      </c>
      <c r="DC42" s="104"/>
      <c r="DD42" s="77"/>
      <c r="DE42" s="56"/>
      <c r="DF42" s="36"/>
      <c r="DI42" s="41">
        <v>1.1200000000000001</v>
      </c>
      <c r="DJ42" s="17" t="s">
        <v>196</v>
      </c>
      <c r="DK42" s="153">
        <v>182.32</v>
      </c>
      <c r="DL42" s="41">
        <v>182.32</v>
      </c>
      <c r="DM42" s="41">
        <v>9999</v>
      </c>
      <c r="DP42" s="41">
        <v>58</v>
      </c>
      <c r="DQ42" s="227">
        <v>120</v>
      </c>
      <c r="DR42" s="227">
        <v>0</v>
      </c>
      <c r="DS42" s="228">
        <v>77.599999999999994</v>
      </c>
      <c r="DT42" s="227">
        <v>0</v>
      </c>
      <c r="DU42" s="227">
        <v>0</v>
      </c>
      <c r="DV42" s="227">
        <v>20</v>
      </c>
      <c r="DW42" s="227">
        <v>0</v>
      </c>
      <c r="DX42" s="227">
        <v>0</v>
      </c>
      <c r="DY42" s="227">
        <v>47</v>
      </c>
      <c r="DZ42" s="227">
        <v>0</v>
      </c>
      <c r="EA42" s="227">
        <v>62</v>
      </c>
      <c r="EB42" s="227">
        <v>0</v>
      </c>
      <c r="EC42" s="228">
        <v>33.5</v>
      </c>
      <c r="ED42" s="227">
        <v>0</v>
      </c>
      <c r="EE42" s="227">
        <v>0</v>
      </c>
      <c r="EF42" s="227">
        <v>61</v>
      </c>
      <c r="EG42" s="227">
        <v>0</v>
      </c>
      <c r="EH42" s="228">
        <v>54.9</v>
      </c>
      <c r="EI42" s="227">
        <v>0</v>
      </c>
      <c r="EK42" s="41">
        <v>58</v>
      </c>
      <c r="EL42" s="227">
        <v>120</v>
      </c>
      <c r="EM42" s="227">
        <v>120</v>
      </c>
      <c r="EN42" s="227">
        <v>197.6</v>
      </c>
      <c r="EO42" s="227">
        <v>197.6</v>
      </c>
      <c r="EP42" s="227">
        <v>197.6</v>
      </c>
      <c r="EQ42" s="227">
        <v>217.6</v>
      </c>
      <c r="ER42" s="227">
        <v>217.6</v>
      </c>
      <c r="ES42" s="227">
        <v>217.6</v>
      </c>
      <c r="ET42" s="227">
        <v>264.60000000000002</v>
      </c>
      <c r="EU42" s="227">
        <v>264.60000000000002</v>
      </c>
      <c r="EV42" s="227">
        <v>326.60000000000002</v>
      </c>
      <c r="EW42" s="227">
        <v>326.60000000000002</v>
      </c>
      <c r="EX42" s="227">
        <v>360.1</v>
      </c>
      <c r="EY42" s="227">
        <v>360.1</v>
      </c>
      <c r="EZ42" s="227">
        <v>360.1</v>
      </c>
      <c r="FA42" s="227">
        <v>421.1</v>
      </c>
      <c r="FB42" s="227">
        <v>421.1</v>
      </c>
      <c r="FC42" s="227">
        <v>476</v>
      </c>
      <c r="FD42" s="227">
        <v>476</v>
      </c>
    </row>
    <row r="43" spans="1:160" s="41" customFormat="1" ht="13.5" thickBot="1" x14ac:dyDescent="0.25">
      <c r="A43" s="131"/>
      <c r="B43" s="34">
        <v>3</v>
      </c>
      <c r="C43" s="10">
        <v>3</v>
      </c>
      <c r="D43" s="37" t="s">
        <v>92</v>
      </c>
      <c r="E43" s="37" t="s">
        <v>93</v>
      </c>
      <c r="F43" s="37"/>
      <c r="G43" s="43">
        <v>0.29375000000000001</v>
      </c>
      <c r="H43" s="47">
        <v>0.29375000000000001</v>
      </c>
      <c r="I43" s="58" t="s">
        <v>44</v>
      </c>
      <c r="J43" s="52">
        <v>0</v>
      </c>
      <c r="K43" s="43">
        <v>0.37708333333333299</v>
      </c>
      <c r="L43" s="47">
        <v>0.37708333333333299</v>
      </c>
      <c r="M43" s="42" t="s">
        <v>44</v>
      </c>
      <c r="N43" s="38">
        <v>0</v>
      </c>
      <c r="O43" s="73">
        <v>0.41875000000000001</v>
      </c>
      <c r="P43" s="42" t="s">
        <v>44</v>
      </c>
      <c r="Q43" s="38">
        <v>0</v>
      </c>
      <c r="R43" s="43">
        <v>0.42083333333333334</v>
      </c>
      <c r="S43" s="47">
        <v>0.42083333333333334</v>
      </c>
      <c r="T43" s="70">
        <v>36.9</v>
      </c>
      <c r="U43" s="71">
        <v>36.9</v>
      </c>
      <c r="V43" s="72"/>
      <c r="W43" s="115">
        <v>0.43958333333333333</v>
      </c>
      <c r="X43" s="42" t="s">
        <v>44</v>
      </c>
      <c r="Y43" s="38">
        <v>0</v>
      </c>
      <c r="Z43" s="49">
        <v>0.47430555555555554</v>
      </c>
      <c r="AA43" s="42" t="s">
        <v>44</v>
      </c>
      <c r="AB43" s="38">
        <v>0</v>
      </c>
      <c r="AC43" s="53">
        <v>0.47638888888888892</v>
      </c>
      <c r="AD43" s="61"/>
      <c r="AE43" s="55">
        <v>0.48048611111111111</v>
      </c>
      <c r="AF43" s="35">
        <v>4.0972222222221966E-3</v>
      </c>
      <c r="AG43" s="35">
        <v>2.430555555555298E-4</v>
      </c>
      <c r="AH43" s="44" t="s">
        <v>223</v>
      </c>
      <c r="AI43" s="45">
        <v>21</v>
      </c>
      <c r="AJ43" s="115">
        <v>0.49722222222222223</v>
      </c>
      <c r="AK43" s="42" t="s">
        <v>44</v>
      </c>
      <c r="AL43" s="38">
        <v>0</v>
      </c>
      <c r="AM43" s="73">
        <v>0.50763888888888886</v>
      </c>
      <c r="AN43" s="42" t="s">
        <v>44</v>
      </c>
      <c r="AO43" s="38">
        <v>0</v>
      </c>
      <c r="AP43" s="53">
        <v>0.50972222222222219</v>
      </c>
      <c r="AQ43" s="61"/>
      <c r="AR43" s="55">
        <v>0.51706018518518515</v>
      </c>
      <c r="AS43" s="35">
        <v>7.3379629629629628E-3</v>
      </c>
      <c r="AT43" s="35">
        <v>5.7870370370370367E-4</v>
      </c>
      <c r="AU43" s="44" t="s">
        <v>223</v>
      </c>
      <c r="AV43" s="45">
        <v>50</v>
      </c>
      <c r="AW43" s="49">
        <v>0.53749999999999998</v>
      </c>
      <c r="AX43" s="42" t="s">
        <v>44</v>
      </c>
      <c r="AY43" s="38">
        <v>0</v>
      </c>
      <c r="AZ43" s="49">
        <v>0.53958333333333297</v>
      </c>
      <c r="BA43" s="61"/>
      <c r="BB43" s="55">
        <v>0.54468749999999999</v>
      </c>
      <c r="BC43" s="35">
        <v>5.1041666666670205E-3</v>
      </c>
      <c r="BD43" s="35">
        <v>1.0416666666702035E-4</v>
      </c>
      <c r="BE43" s="44" t="s">
        <v>223</v>
      </c>
      <c r="BF43" s="45">
        <v>9</v>
      </c>
      <c r="BG43" s="308">
        <v>0.58472222222222181</v>
      </c>
      <c r="BH43" s="42" t="s">
        <v>44</v>
      </c>
      <c r="BI43" s="38">
        <v>0</v>
      </c>
      <c r="BJ43" s="43">
        <v>0.58472222222222225</v>
      </c>
      <c r="BK43" s="47">
        <v>0.5854166666666667</v>
      </c>
      <c r="BL43" s="70">
        <v>27.2</v>
      </c>
      <c r="BM43" s="71">
        <v>27.2</v>
      </c>
      <c r="BN43" s="72"/>
      <c r="BO43" s="117" t="s">
        <v>226</v>
      </c>
      <c r="BP43" s="121"/>
      <c r="BQ43" s="124" t="s">
        <v>225</v>
      </c>
      <c r="BR43" s="125"/>
      <c r="BS43" s="49">
        <v>0.66111111111111109</v>
      </c>
      <c r="BT43" s="42" t="s">
        <v>44</v>
      </c>
      <c r="BU43" s="38">
        <v>0</v>
      </c>
      <c r="BV43" s="49">
        <v>0.66319444444444398</v>
      </c>
      <c r="BW43" s="61"/>
      <c r="BX43" s="55">
        <v>0.66568287037037044</v>
      </c>
      <c r="BY43" s="35">
        <v>2.4884259259264629E-3</v>
      </c>
      <c r="BZ43" s="35">
        <v>3.4722222222759343E-5</v>
      </c>
      <c r="CA43" s="44" t="s">
        <v>223</v>
      </c>
      <c r="CB43" s="45">
        <v>3</v>
      </c>
      <c r="CC43" s="85">
        <v>0.66736111111111107</v>
      </c>
      <c r="CD43" s="86"/>
      <c r="CE43" s="87">
        <v>0</v>
      </c>
      <c r="CF43" s="88"/>
      <c r="CG43" s="85">
        <v>0.67569444444444438</v>
      </c>
      <c r="CH43" s="86"/>
      <c r="CI43" s="87">
        <v>0</v>
      </c>
      <c r="CJ43" s="88"/>
      <c r="CK43" s="43">
        <v>0.71875</v>
      </c>
      <c r="CL43" s="47">
        <v>0.71875</v>
      </c>
      <c r="CM43" s="70">
        <v>49.8</v>
      </c>
      <c r="CN43" s="71">
        <v>49.8</v>
      </c>
      <c r="CO43" s="72"/>
      <c r="CP43" s="91">
        <v>0.72013888888888899</v>
      </c>
      <c r="CQ43" s="95">
        <v>5.5555555555555601E-2</v>
      </c>
      <c r="CR43" s="42" t="s">
        <v>44</v>
      </c>
      <c r="CS43" s="38">
        <v>0</v>
      </c>
      <c r="CT43" s="284"/>
      <c r="CU43" s="39">
        <v>196.9</v>
      </c>
      <c r="CV43" s="46">
        <v>0</v>
      </c>
      <c r="CW43" s="40"/>
      <c r="CX43" s="63">
        <v>196.9</v>
      </c>
      <c r="CY43" s="284"/>
      <c r="CZ43" s="101" t="s">
        <v>190</v>
      </c>
      <c r="DA43" s="129" t="s">
        <v>177</v>
      </c>
      <c r="DB43" s="129">
        <v>140</v>
      </c>
      <c r="DC43" s="104" t="s">
        <v>181</v>
      </c>
      <c r="DD43" s="77"/>
      <c r="DE43" s="56"/>
      <c r="DF43" s="36"/>
      <c r="DI43" s="41">
        <v>1.0900000000000001</v>
      </c>
      <c r="DJ43" s="41" t="s">
        <v>196</v>
      </c>
      <c r="DK43" s="153">
        <v>124.151</v>
      </c>
      <c r="DL43" s="41">
        <v>124.151</v>
      </c>
      <c r="DM43" s="41">
        <v>9999</v>
      </c>
      <c r="DP43" s="41">
        <v>3</v>
      </c>
      <c r="DQ43" s="227">
        <v>0</v>
      </c>
      <c r="DR43" s="227">
        <v>0</v>
      </c>
      <c r="DS43" s="228">
        <v>36.9</v>
      </c>
      <c r="DT43" s="227">
        <v>0</v>
      </c>
      <c r="DU43" s="227">
        <v>0</v>
      </c>
      <c r="DV43" s="227">
        <v>21</v>
      </c>
      <c r="DW43" s="227">
        <v>0</v>
      </c>
      <c r="DX43" s="227">
        <v>0</v>
      </c>
      <c r="DY43" s="227">
        <v>50</v>
      </c>
      <c r="DZ43" s="227">
        <v>0</v>
      </c>
      <c r="EA43" s="227">
        <v>9</v>
      </c>
      <c r="EB43" s="227">
        <v>0</v>
      </c>
      <c r="EC43" s="228">
        <v>27.2</v>
      </c>
      <c r="ED43" s="227">
        <v>0</v>
      </c>
      <c r="EE43" s="227">
        <v>0</v>
      </c>
      <c r="EF43" s="227">
        <v>3</v>
      </c>
      <c r="EG43" s="227">
        <v>0</v>
      </c>
      <c r="EH43" s="228">
        <v>49.8</v>
      </c>
      <c r="EI43" s="227">
        <v>0</v>
      </c>
      <c r="EK43" s="41">
        <v>3</v>
      </c>
      <c r="EL43" s="227">
        <v>0</v>
      </c>
      <c r="EM43" s="227">
        <v>0</v>
      </c>
      <c r="EN43" s="227">
        <v>36.9</v>
      </c>
      <c r="EO43" s="227">
        <v>36.9</v>
      </c>
      <c r="EP43" s="227">
        <v>36.9</v>
      </c>
      <c r="EQ43" s="227">
        <v>57.9</v>
      </c>
      <c r="ER43" s="227">
        <v>57.9</v>
      </c>
      <c r="ES43" s="227">
        <v>57.9</v>
      </c>
      <c r="ET43" s="227">
        <v>107.9</v>
      </c>
      <c r="EU43" s="227">
        <v>107.9</v>
      </c>
      <c r="EV43" s="227">
        <v>116.9</v>
      </c>
      <c r="EW43" s="227">
        <v>116.9</v>
      </c>
      <c r="EX43" s="227">
        <v>144.1</v>
      </c>
      <c r="EY43" s="227">
        <v>144.1</v>
      </c>
      <c r="EZ43" s="227">
        <v>144.1</v>
      </c>
      <c r="FA43" s="227">
        <v>147.1</v>
      </c>
      <c r="FB43" s="227">
        <v>147.1</v>
      </c>
      <c r="FC43" s="227">
        <v>196.9</v>
      </c>
      <c r="FD43" s="227">
        <v>196.9</v>
      </c>
    </row>
    <row r="44" spans="1:160" s="41" customFormat="1" ht="13.5" thickBot="1" x14ac:dyDescent="0.25">
      <c r="A44" s="131"/>
      <c r="B44" s="34">
        <v>4</v>
      </c>
      <c r="C44" s="10">
        <v>4</v>
      </c>
      <c r="D44" s="37" t="s">
        <v>94</v>
      </c>
      <c r="E44" s="37" t="s">
        <v>95</v>
      </c>
      <c r="F44" s="37"/>
      <c r="G44" s="43">
        <v>0.29444444444444401</v>
      </c>
      <c r="H44" s="47">
        <v>0.29444444444444445</v>
      </c>
      <c r="I44" s="58" t="s">
        <v>44</v>
      </c>
      <c r="J44" s="52">
        <v>0</v>
      </c>
      <c r="K44" s="43">
        <v>0.37777777777777799</v>
      </c>
      <c r="L44" s="47">
        <v>0.37777777777777799</v>
      </c>
      <c r="M44" s="42" t="s">
        <v>44</v>
      </c>
      <c r="N44" s="38">
        <v>0</v>
      </c>
      <c r="O44" s="73">
        <v>0.41944444444444445</v>
      </c>
      <c r="P44" s="42" t="s">
        <v>44</v>
      </c>
      <c r="Q44" s="38">
        <v>0</v>
      </c>
      <c r="R44" s="43">
        <v>0.42152777777777778</v>
      </c>
      <c r="S44" s="47">
        <v>0.42152777777777778</v>
      </c>
      <c r="T44" s="70">
        <v>41.8</v>
      </c>
      <c r="U44" s="71">
        <v>41.8</v>
      </c>
      <c r="V44" s="72"/>
      <c r="W44" s="115">
        <v>0.44027777777777777</v>
      </c>
      <c r="X44" s="42" t="s">
        <v>44</v>
      </c>
      <c r="Y44" s="38">
        <v>0</v>
      </c>
      <c r="Z44" s="49">
        <v>0.47500000000000003</v>
      </c>
      <c r="AA44" s="42" t="s">
        <v>44</v>
      </c>
      <c r="AB44" s="38">
        <v>0</v>
      </c>
      <c r="AC44" s="53">
        <v>0.4770833333333333</v>
      </c>
      <c r="AD44" s="61"/>
      <c r="AE44" s="55">
        <v>0.48118055555555556</v>
      </c>
      <c r="AF44" s="35">
        <v>4.0972222222222521E-3</v>
      </c>
      <c r="AG44" s="35">
        <v>2.4305555555558531E-4</v>
      </c>
      <c r="AH44" s="44" t="s">
        <v>223</v>
      </c>
      <c r="AI44" s="45">
        <v>21</v>
      </c>
      <c r="AJ44" s="115">
        <v>0.49791666666666662</v>
      </c>
      <c r="AK44" s="42" t="s">
        <v>44</v>
      </c>
      <c r="AL44" s="38">
        <v>0</v>
      </c>
      <c r="AM44" s="73">
        <v>0.5083333333333333</v>
      </c>
      <c r="AN44" s="42" t="s">
        <v>44</v>
      </c>
      <c r="AO44" s="38">
        <v>0</v>
      </c>
      <c r="AP44" s="53">
        <v>0.51041666666666663</v>
      </c>
      <c r="AQ44" s="61"/>
      <c r="AR44" s="55">
        <v>0.51736111111111105</v>
      </c>
      <c r="AS44" s="35">
        <v>6.9444444444444198E-3</v>
      </c>
      <c r="AT44" s="35">
        <v>1.8518518518516065E-4</v>
      </c>
      <c r="AU44" s="44" t="s">
        <v>223</v>
      </c>
      <c r="AV44" s="45">
        <v>16</v>
      </c>
      <c r="AW44" s="49">
        <v>0.53819444444444442</v>
      </c>
      <c r="AX44" s="42" t="s">
        <v>44</v>
      </c>
      <c r="AY44" s="38">
        <v>0</v>
      </c>
      <c r="AZ44" s="49">
        <v>0.54027777777777797</v>
      </c>
      <c r="BA44" s="61"/>
      <c r="BB44" s="55">
        <v>0.5449074074074074</v>
      </c>
      <c r="BC44" s="35">
        <v>4.6296296296294281E-3</v>
      </c>
      <c r="BD44" s="35">
        <v>3.7037037037057196E-4</v>
      </c>
      <c r="BE44" s="44" t="s">
        <v>45</v>
      </c>
      <c r="BF44" s="45">
        <v>32</v>
      </c>
      <c r="BG44" s="308">
        <v>0.58541666666666681</v>
      </c>
      <c r="BH44" s="42" t="s">
        <v>44</v>
      </c>
      <c r="BI44" s="38">
        <v>0</v>
      </c>
      <c r="BJ44" s="43">
        <v>0.5854166666666667</v>
      </c>
      <c r="BK44" s="47">
        <v>0.58680555555555558</v>
      </c>
      <c r="BL44" s="70">
        <v>26.7</v>
      </c>
      <c r="BM44" s="71">
        <v>26.7</v>
      </c>
      <c r="BN44" s="72"/>
      <c r="BO44" s="117" t="s">
        <v>226</v>
      </c>
      <c r="BP44" s="121"/>
      <c r="BQ44" s="124" t="s">
        <v>225</v>
      </c>
      <c r="BR44" s="125"/>
      <c r="BS44" s="49">
        <v>0.66180555555555554</v>
      </c>
      <c r="BT44" s="42" t="s">
        <v>44</v>
      </c>
      <c r="BU44" s="38">
        <v>0</v>
      </c>
      <c r="BV44" s="49">
        <v>0.66388888888888897</v>
      </c>
      <c r="BW44" s="61"/>
      <c r="BX44" s="55">
        <v>0.66641203703703711</v>
      </c>
      <c r="BY44" s="35">
        <v>2.5231481481481355E-3</v>
      </c>
      <c r="BZ44" s="35">
        <v>6.9444444444431881E-5</v>
      </c>
      <c r="CA44" s="44" t="s">
        <v>223</v>
      </c>
      <c r="CB44" s="45">
        <v>6</v>
      </c>
      <c r="CC44" s="85">
        <v>0.66736111111111107</v>
      </c>
      <c r="CD44" s="86"/>
      <c r="CE44" s="87">
        <v>60</v>
      </c>
      <c r="CF44" s="88"/>
      <c r="CG44" s="85">
        <v>0.67569444444444438</v>
      </c>
      <c r="CH44" s="86"/>
      <c r="CI44" s="87">
        <v>0</v>
      </c>
      <c r="CJ44" s="88"/>
      <c r="CK44" s="43">
        <v>0.71666666666666667</v>
      </c>
      <c r="CL44" s="47">
        <v>0.71736111111111101</v>
      </c>
      <c r="CM44" s="70">
        <v>51.9</v>
      </c>
      <c r="CN44" s="71">
        <v>51.9</v>
      </c>
      <c r="CO44" s="72"/>
      <c r="CP44" s="91">
        <v>0.71875</v>
      </c>
      <c r="CQ44" s="95">
        <v>5.5555555555555601E-2</v>
      </c>
      <c r="CR44" s="42" t="s">
        <v>44</v>
      </c>
      <c r="CS44" s="38">
        <v>0</v>
      </c>
      <c r="CT44" s="284"/>
      <c r="CU44" s="39">
        <v>195.4</v>
      </c>
      <c r="CV44" s="46">
        <v>60</v>
      </c>
      <c r="CW44" s="40"/>
      <c r="CX44" s="63">
        <v>255.4</v>
      </c>
      <c r="CY44" s="284"/>
      <c r="CZ44" s="101" t="s">
        <v>189</v>
      </c>
      <c r="DA44" s="129" t="s">
        <v>177</v>
      </c>
      <c r="DB44" s="129">
        <v>140</v>
      </c>
      <c r="DC44" s="104" t="s">
        <v>180</v>
      </c>
      <c r="DD44" s="77"/>
      <c r="DE44" s="56"/>
      <c r="DF44" s="36"/>
      <c r="DI44" s="41">
        <v>1.0900000000000001</v>
      </c>
      <c r="DJ44" s="41" t="s">
        <v>196</v>
      </c>
      <c r="DK44" s="153">
        <v>131.23600000000002</v>
      </c>
      <c r="DL44" s="41">
        <v>131.23600000000002</v>
      </c>
      <c r="DM44" s="41">
        <v>9999</v>
      </c>
      <c r="DP44" s="41">
        <v>4</v>
      </c>
      <c r="DQ44" s="227">
        <v>0</v>
      </c>
      <c r="DR44" s="227">
        <v>0</v>
      </c>
      <c r="DS44" s="228">
        <v>41.8</v>
      </c>
      <c r="DT44" s="227">
        <v>0</v>
      </c>
      <c r="DU44" s="227">
        <v>0</v>
      </c>
      <c r="DV44" s="227">
        <v>21</v>
      </c>
      <c r="DW44" s="227">
        <v>0</v>
      </c>
      <c r="DX44" s="227">
        <v>0</v>
      </c>
      <c r="DY44" s="227">
        <v>16</v>
      </c>
      <c r="DZ44" s="227">
        <v>0</v>
      </c>
      <c r="EA44" s="227">
        <v>32</v>
      </c>
      <c r="EB44" s="227">
        <v>0</v>
      </c>
      <c r="EC44" s="228">
        <v>26.7</v>
      </c>
      <c r="ED44" s="227">
        <v>0</v>
      </c>
      <c r="EE44" s="227">
        <v>0</v>
      </c>
      <c r="EF44" s="227">
        <v>6</v>
      </c>
      <c r="EG44" s="227">
        <v>60</v>
      </c>
      <c r="EH44" s="228">
        <v>51.9</v>
      </c>
      <c r="EI44" s="227">
        <v>0</v>
      </c>
      <c r="EK44" s="41">
        <v>4</v>
      </c>
      <c r="EL44" s="227">
        <v>0</v>
      </c>
      <c r="EM44" s="227">
        <v>0</v>
      </c>
      <c r="EN44" s="227">
        <v>41.8</v>
      </c>
      <c r="EO44" s="227">
        <v>41.8</v>
      </c>
      <c r="EP44" s="227">
        <v>41.8</v>
      </c>
      <c r="EQ44" s="227">
        <v>62.8</v>
      </c>
      <c r="ER44" s="227">
        <v>62.8</v>
      </c>
      <c r="ES44" s="227">
        <v>62.8</v>
      </c>
      <c r="ET44" s="227">
        <v>78.8</v>
      </c>
      <c r="EU44" s="227">
        <v>78.8</v>
      </c>
      <c r="EV44" s="227">
        <v>110.8</v>
      </c>
      <c r="EW44" s="227">
        <v>110.8</v>
      </c>
      <c r="EX44" s="227">
        <v>137.5</v>
      </c>
      <c r="EY44" s="227">
        <v>137.5</v>
      </c>
      <c r="EZ44" s="227">
        <v>137.5</v>
      </c>
      <c r="FA44" s="227">
        <v>143.5</v>
      </c>
      <c r="FB44" s="227">
        <v>203.5</v>
      </c>
      <c r="FC44" s="227">
        <v>255.4</v>
      </c>
      <c r="FD44" s="227">
        <v>255.4</v>
      </c>
    </row>
    <row r="45" spans="1:160" s="41" customFormat="1" ht="13.5" collapsed="1" thickBot="1" x14ac:dyDescent="0.25">
      <c r="A45" s="131"/>
      <c r="B45" s="34">
        <v>12</v>
      </c>
      <c r="C45" s="10">
        <v>12</v>
      </c>
      <c r="D45" s="37" t="s">
        <v>102</v>
      </c>
      <c r="E45" s="37" t="s">
        <v>103</v>
      </c>
      <c r="F45" s="37"/>
      <c r="G45" s="43">
        <v>0.3</v>
      </c>
      <c r="H45" s="47">
        <v>0.3</v>
      </c>
      <c r="I45" s="58" t="s">
        <v>44</v>
      </c>
      <c r="J45" s="52">
        <v>0</v>
      </c>
      <c r="K45" s="43">
        <v>0.38333333333333303</v>
      </c>
      <c r="L45" s="47">
        <v>0.38333333333332997</v>
      </c>
      <c r="M45" s="42" t="s">
        <v>44</v>
      </c>
      <c r="N45" s="38">
        <v>0</v>
      </c>
      <c r="O45" s="73">
        <v>0.42499999999999999</v>
      </c>
      <c r="P45" s="42" t="s">
        <v>44</v>
      </c>
      <c r="Q45" s="38">
        <v>0</v>
      </c>
      <c r="R45" s="43">
        <v>0.42777777777777781</v>
      </c>
      <c r="S45" s="47">
        <v>0.42777777777777781</v>
      </c>
      <c r="T45" s="70">
        <v>44</v>
      </c>
      <c r="U45" s="71">
        <v>44</v>
      </c>
      <c r="V45" s="72"/>
      <c r="W45" s="115">
        <v>0.4458333333333333</v>
      </c>
      <c r="X45" s="42" t="s">
        <v>44</v>
      </c>
      <c r="Y45" s="38">
        <v>0</v>
      </c>
      <c r="Z45" s="49">
        <v>0.48055555555555557</v>
      </c>
      <c r="AA45" s="42" t="s">
        <v>44</v>
      </c>
      <c r="AB45" s="38">
        <v>0</v>
      </c>
      <c r="AC45" s="53">
        <v>0.4826388888888889</v>
      </c>
      <c r="AD45" s="61"/>
      <c r="AE45" s="55">
        <v>0.48674768518518513</v>
      </c>
      <c r="AF45" s="35">
        <v>4.1087962962962354E-3</v>
      </c>
      <c r="AG45" s="35">
        <v>2.5462962962956867E-4</v>
      </c>
      <c r="AH45" s="44" t="s">
        <v>223</v>
      </c>
      <c r="AI45" s="45">
        <v>22</v>
      </c>
      <c r="AJ45" s="115">
        <v>0.50347222222222221</v>
      </c>
      <c r="AK45" s="42" t="s">
        <v>44</v>
      </c>
      <c r="AL45" s="38">
        <v>0</v>
      </c>
      <c r="AM45" s="73">
        <v>0.51388888888888895</v>
      </c>
      <c r="AN45" s="42" t="s">
        <v>44</v>
      </c>
      <c r="AO45" s="38">
        <v>0</v>
      </c>
      <c r="AP45" s="53">
        <v>0.51597222222222217</v>
      </c>
      <c r="AQ45" s="61"/>
      <c r="AR45" s="55">
        <v>0.52298611111111104</v>
      </c>
      <c r="AS45" s="35">
        <v>7.0138888888888751E-3</v>
      </c>
      <c r="AT45" s="35">
        <v>2.5462962962961595E-4</v>
      </c>
      <c r="AU45" s="44" t="s">
        <v>223</v>
      </c>
      <c r="AV45" s="45">
        <v>22</v>
      </c>
      <c r="AW45" s="49">
        <v>0.54375000000000007</v>
      </c>
      <c r="AX45" s="42" t="s">
        <v>44</v>
      </c>
      <c r="AY45" s="38">
        <v>0</v>
      </c>
      <c r="AZ45" s="49">
        <v>0.54583333333333295</v>
      </c>
      <c r="BA45" s="61"/>
      <c r="BB45" s="55">
        <v>0.55104166666666665</v>
      </c>
      <c r="BC45" s="35">
        <v>5.2083333333337034E-3</v>
      </c>
      <c r="BD45" s="35">
        <v>2.083333333337033E-4</v>
      </c>
      <c r="BE45" s="44" t="s">
        <v>223</v>
      </c>
      <c r="BF45" s="45">
        <v>18</v>
      </c>
      <c r="BG45" s="308">
        <v>0.59097222222222179</v>
      </c>
      <c r="BH45" s="42" t="s">
        <v>44</v>
      </c>
      <c r="BI45" s="38">
        <v>0</v>
      </c>
      <c r="BJ45" s="43">
        <v>0.59097222222222223</v>
      </c>
      <c r="BK45" s="47">
        <v>0.59166666666666667</v>
      </c>
      <c r="BL45" s="70">
        <v>29.4</v>
      </c>
      <c r="BM45" s="71">
        <v>29.4</v>
      </c>
      <c r="BN45" s="72"/>
      <c r="BO45" s="117" t="s">
        <v>226</v>
      </c>
      <c r="BP45" s="121"/>
      <c r="BQ45" s="124" t="s">
        <v>225</v>
      </c>
      <c r="BR45" s="125"/>
      <c r="BS45" s="49">
        <v>0.66736111111111107</v>
      </c>
      <c r="BT45" s="42" t="s">
        <v>44</v>
      </c>
      <c r="BU45" s="38">
        <v>0</v>
      </c>
      <c r="BV45" s="49">
        <v>0.66944444444444395</v>
      </c>
      <c r="BW45" s="61"/>
      <c r="BX45" s="55">
        <v>0.67207175925925933</v>
      </c>
      <c r="BY45" s="35">
        <v>2.6273148148153735E-3</v>
      </c>
      <c r="BZ45" s="35">
        <v>1.7361111111166994E-4</v>
      </c>
      <c r="CA45" s="44" t="s">
        <v>223</v>
      </c>
      <c r="CB45" s="45">
        <v>15</v>
      </c>
      <c r="CC45" s="85">
        <v>0.67499999999999993</v>
      </c>
      <c r="CD45" s="86"/>
      <c r="CE45" s="87">
        <v>0</v>
      </c>
      <c r="CF45" s="88"/>
      <c r="CG45" s="85">
        <v>0.68194444444444446</v>
      </c>
      <c r="CH45" s="86"/>
      <c r="CI45" s="87">
        <v>0</v>
      </c>
      <c r="CJ45" s="88"/>
      <c r="CK45" s="43">
        <v>0.72569444444444453</v>
      </c>
      <c r="CL45" s="47">
        <v>0.72569444444444453</v>
      </c>
      <c r="CM45" s="70">
        <v>57</v>
      </c>
      <c r="CN45" s="71">
        <v>57</v>
      </c>
      <c r="CO45" s="72"/>
      <c r="CP45" s="91">
        <v>0.7270833333333333</v>
      </c>
      <c r="CQ45" s="95">
        <v>5.5555555555555601E-2</v>
      </c>
      <c r="CR45" s="42" t="s">
        <v>44</v>
      </c>
      <c r="CS45" s="38">
        <v>0</v>
      </c>
      <c r="CT45" s="284"/>
      <c r="CU45" s="39">
        <v>207.4</v>
      </c>
      <c r="CV45" s="46">
        <v>0</v>
      </c>
      <c r="CW45" s="40"/>
      <c r="CX45" s="63">
        <v>207.4</v>
      </c>
      <c r="CY45" s="284"/>
      <c r="CZ45" s="101" t="s">
        <v>189</v>
      </c>
      <c r="DA45" s="129" t="s">
        <v>177</v>
      </c>
      <c r="DB45" s="129">
        <v>77</v>
      </c>
      <c r="DC45" s="104" t="s">
        <v>182</v>
      </c>
      <c r="DD45" s="77"/>
      <c r="DE45" s="56"/>
      <c r="DF45" s="36"/>
      <c r="DI45" s="41">
        <v>1.06</v>
      </c>
      <c r="DJ45" s="41" t="s">
        <v>196</v>
      </c>
      <c r="DK45" s="153">
        <v>138.22400000000002</v>
      </c>
      <c r="DL45" s="41">
        <v>138.22400000000002</v>
      </c>
      <c r="DM45" s="41">
        <v>9999</v>
      </c>
      <c r="DP45" s="41">
        <v>12</v>
      </c>
      <c r="DQ45" s="227">
        <v>0</v>
      </c>
      <c r="DR45" s="227">
        <v>0</v>
      </c>
      <c r="DS45" s="228">
        <v>44</v>
      </c>
      <c r="DT45" s="227">
        <v>0</v>
      </c>
      <c r="DU45" s="227">
        <v>0</v>
      </c>
      <c r="DV45" s="227">
        <v>22</v>
      </c>
      <c r="DW45" s="227">
        <v>0</v>
      </c>
      <c r="DX45" s="227">
        <v>0</v>
      </c>
      <c r="DY45" s="227">
        <v>22</v>
      </c>
      <c r="DZ45" s="227">
        <v>0</v>
      </c>
      <c r="EA45" s="227">
        <v>18</v>
      </c>
      <c r="EB45" s="227">
        <v>0</v>
      </c>
      <c r="EC45" s="228">
        <v>29.4</v>
      </c>
      <c r="ED45" s="227">
        <v>0</v>
      </c>
      <c r="EE45" s="227">
        <v>0</v>
      </c>
      <c r="EF45" s="227">
        <v>15</v>
      </c>
      <c r="EG45" s="227">
        <v>0</v>
      </c>
      <c r="EH45" s="228">
        <v>57</v>
      </c>
      <c r="EI45" s="227">
        <v>0</v>
      </c>
      <c r="EK45" s="41">
        <v>12</v>
      </c>
      <c r="EL45" s="227">
        <v>0</v>
      </c>
      <c r="EM45" s="227">
        <v>0</v>
      </c>
      <c r="EN45" s="227">
        <v>44</v>
      </c>
      <c r="EO45" s="227">
        <v>44</v>
      </c>
      <c r="EP45" s="227">
        <v>44</v>
      </c>
      <c r="EQ45" s="227">
        <v>66</v>
      </c>
      <c r="ER45" s="227">
        <v>66</v>
      </c>
      <c r="ES45" s="227">
        <v>66</v>
      </c>
      <c r="ET45" s="227">
        <v>88</v>
      </c>
      <c r="EU45" s="227">
        <v>88</v>
      </c>
      <c r="EV45" s="227">
        <v>106</v>
      </c>
      <c r="EW45" s="227">
        <v>106</v>
      </c>
      <c r="EX45" s="227">
        <v>135.4</v>
      </c>
      <c r="EY45" s="227">
        <v>135.4</v>
      </c>
      <c r="EZ45" s="227">
        <v>135.4</v>
      </c>
      <c r="FA45" s="227">
        <v>150.4</v>
      </c>
      <c r="FB45" s="227">
        <v>150.4</v>
      </c>
      <c r="FC45" s="227">
        <v>207.4</v>
      </c>
      <c r="FD45" s="227">
        <v>207.4</v>
      </c>
    </row>
    <row r="46" spans="1:160" ht="13.5" thickBot="1" x14ac:dyDescent="0.25">
      <c r="A46" s="132"/>
      <c r="B46" s="34">
        <v>28</v>
      </c>
      <c r="C46" s="10">
        <v>28</v>
      </c>
      <c r="D46" s="37" t="s">
        <v>129</v>
      </c>
      <c r="E46" s="37" t="s">
        <v>130</v>
      </c>
      <c r="F46" s="37"/>
      <c r="G46" s="43">
        <v>0.31111111111111101</v>
      </c>
      <c r="H46" s="47">
        <v>0.30069444444444443</v>
      </c>
      <c r="I46" s="58" t="s">
        <v>44</v>
      </c>
      <c r="J46" s="52">
        <v>0</v>
      </c>
      <c r="K46" s="43">
        <v>0.39444444444444299</v>
      </c>
      <c r="L46" s="47">
        <v>0.39444444444443399</v>
      </c>
      <c r="M46" s="42" t="s">
        <v>44</v>
      </c>
      <c r="N46" s="38">
        <v>0</v>
      </c>
      <c r="O46" s="73">
        <v>0.43611111111111112</v>
      </c>
      <c r="P46" s="42" t="s">
        <v>44</v>
      </c>
      <c r="Q46" s="38">
        <v>0</v>
      </c>
      <c r="R46" s="43">
        <v>0.44166666666666665</v>
      </c>
      <c r="S46" s="47">
        <v>0.44166666666666665</v>
      </c>
      <c r="T46" s="70">
        <v>45.3</v>
      </c>
      <c r="U46" s="71">
        <v>45.3</v>
      </c>
      <c r="V46" s="72"/>
      <c r="W46" s="115">
        <v>0.45694444444444443</v>
      </c>
      <c r="X46" s="42" t="s">
        <v>44</v>
      </c>
      <c r="Y46" s="38">
        <v>0</v>
      </c>
      <c r="Z46" s="49">
        <v>0.4916666666666667</v>
      </c>
      <c r="AA46" s="42" t="s">
        <v>44</v>
      </c>
      <c r="AB46" s="38">
        <v>0</v>
      </c>
      <c r="AC46" s="53">
        <v>0.49374999999999997</v>
      </c>
      <c r="AD46" s="61"/>
      <c r="AE46" s="55">
        <v>0.49734953703703705</v>
      </c>
      <c r="AF46" s="35">
        <v>3.5995370370370816E-3</v>
      </c>
      <c r="AG46" s="35">
        <v>2.5462962962958515E-4</v>
      </c>
      <c r="AH46" s="44" t="s">
        <v>45</v>
      </c>
      <c r="AI46" s="45">
        <v>22</v>
      </c>
      <c r="AJ46" s="115">
        <v>0.51458333333333328</v>
      </c>
      <c r="AK46" s="42" t="s">
        <v>44</v>
      </c>
      <c r="AL46" s="38">
        <v>0</v>
      </c>
      <c r="AM46" s="73">
        <v>0.52430555555555558</v>
      </c>
      <c r="AN46" s="42" t="s">
        <v>45</v>
      </c>
      <c r="AO46" s="38">
        <v>60</v>
      </c>
      <c r="AP46" s="53">
        <v>0.52777777777777779</v>
      </c>
      <c r="AQ46" s="61"/>
      <c r="AR46" s="55">
        <v>0.53440972222222227</v>
      </c>
      <c r="AS46" s="35">
        <v>6.6319444444444819E-3</v>
      </c>
      <c r="AT46" s="35">
        <v>1.2731481481477718E-4</v>
      </c>
      <c r="AU46" s="44" t="s">
        <v>45</v>
      </c>
      <c r="AV46" s="45">
        <v>11</v>
      </c>
      <c r="AW46" s="49">
        <v>0.55555555555555558</v>
      </c>
      <c r="AX46" s="42" t="s">
        <v>44</v>
      </c>
      <c r="AY46" s="38">
        <v>0</v>
      </c>
      <c r="AZ46" s="49">
        <v>0.55833333333333302</v>
      </c>
      <c r="BA46" s="61"/>
      <c r="BB46" s="55">
        <v>0.56550925925925932</v>
      </c>
      <c r="BC46" s="35">
        <v>7.1759259259263075E-3</v>
      </c>
      <c r="BD46" s="35">
        <v>2.1759259259263074E-3</v>
      </c>
      <c r="BE46" s="44" t="s">
        <v>223</v>
      </c>
      <c r="BF46" s="45">
        <v>188</v>
      </c>
      <c r="BG46" s="308">
        <v>0.60347222222222185</v>
      </c>
      <c r="BH46" s="42" t="s">
        <v>44</v>
      </c>
      <c r="BI46" s="38">
        <v>0</v>
      </c>
      <c r="BJ46" s="43">
        <v>0.60347222222222219</v>
      </c>
      <c r="BK46" s="47">
        <v>0.6118055555555556</v>
      </c>
      <c r="BL46" s="70">
        <v>31</v>
      </c>
      <c r="BM46" s="71">
        <v>31</v>
      </c>
      <c r="BN46" s="72"/>
      <c r="BO46" s="117" t="s">
        <v>226</v>
      </c>
      <c r="BP46" s="121"/>
      <c r="BQ46" s="124" t="s">
        <v>225</v>
      </c>
      <c r="BR46" s="125"/>
      <c r="BS46" s="49">
        <v>0.67986111111111114</v>
      </c>
      <c r="BT46" s="42" t="s">
        <v>44</v>
      </c>
      <c r="BU46" s="38">
        <v>0</v>
      </c>
      <c r="BV46" s="49">
        <v>0.68263888888888902</v>
      </c>
      <c r="BW46" s="61"/>
      <c r="BX46" s="55">
        <v>0.6855902777777777</v>
      </c>
      <c r="BY46" s="35">
        <v>2.9513888888886841E-3</v>
      </c>
      <c r="BZ46" s="35">
        <v>4.9768518518498051E-4</v>
      </c>
      <c r="CA46" s="44" t="s">
        <v>223</v>
      </c>
      <c r="CB46" s="45">
        <v>43</v>
      </c>
      <c r="CC46" s="85">
        <v>0.6875</v>
      </c>
      <c r="CD46" s="86"/>
      <c r="CE46" s="87">
        <v>0</v>
      </c>
      <c r="CF46" s="88"/>
      <c r="CG46" s="85">
        <v>0.69513888888888886</v>
      </c>
      <c r="CH46" s="86"/>
      <c r="CI46" s="87">
        <v>0</v>
      </c>
      <c r="CJ46" s="88"/>
      <c r="CK46" s="43">
        <v>0.7416666666666667</v>
      </c>
      <c r="CL46" s="47">
        <v>0.74513888888888891</v>
      </c>
      <c r="CM46" s="70">
        <v>52.9</v>
      </c>
      <c r="CN46" s="71">
        <v>52.9</v>
      </c>
      <c r="CO46" s="72"/>
      <c r="CP46" s="91">
        <v>0.74652777777777779</v>
      </c>
      <c r="CQ46" s="95">
        <v>5.5555555555555601E-2</v>
      </c>
      <c r="CR46" s="42" t="s">
        <v>44</v>
      </c>
      <c r="CS46" s="38">
        <v>0</v>
      </c>
      <c r="CU46" s="39">
        <v>393.2</v>
      </c>
      <c r="CV46" s="46">
        <v>60</v>
      </c>
      <c r="CW46" s="40"/>
      <c r="CX46" s="63">
        <v>453.2</v>
      </c>
      <c r="CZ46" s="101" t="s">
        <v>189</v>
      </c>
      <c r="DA46" s="129" t="s">
        <v>176</v>
      </c>
      <c r="DB46" s="129">
        <v>79</v>
      </c>
      <c r="DC46" s="104" t="s">
        <v>182</v>
      </c>
      <c r="DD46" s="77"/>
      <c r="DE46" s="56"/>
      <c r="DF46" s="36"/>
      <c r="DI46" s="41">
        <v>1.1200000000000001</v>
      </c>
      <c r="DJ46" s="17" t="s">
        <v>196</v>
      </c>
      <c r="DK46" s="153">
        <v>144.70400000000001</v>
      </c>
      <c r="DL46" s="41">
        <v>144.70400000000001</v>
      </c>
      <c r="DM46" s="41">
        <v>9999</v>
      </c>
      <c r="DP46" s="41">
        <v>28</v>
      </c>
      <c r="DQ46" s="227">
        <v>0</v>
      </c>
      <c r="DR46" s="227">
        <v>0</v>
      </c>
      <c r="DS46" s="228">
        <v>45.3</v>
      </c>
      <c r="DT46" s="227">
        <v>0</v>
      </c>
      <c r="DU46" s="227">
        <v>0</v>
      </c>
      <c r="DV46" s="227">
        <v>22</v>
      </c>
      <c r="DW46" s="227">
        <v>0</v>
      </c>
      <c r="DX46" s="227">
        <v>60</v>
      </c>
      <c r="DY46" s="227">
        <v>11</v>
      </c>
      <c r="DZ46" s="227">
        <v>0</v>
      </c>
      <c r="EA46" s="227">
        <v>188</v>
      </c>
      <c r="EB46" s="227">
        <v>0</v>
      </c>
      <c r="EC46" s="228">
        <v>31</v>
      </c>
      <c r="ED46" s="227">
        <v>0</v>
      </c>
      <c r="EE46" s="227">
        <v>0</v>
      </c>
      <c r="EF46" s="227">
        <v>43</v>
      </c>
      <c r="EG46" s="227">
        <v>0</v>
      </c>
      <c r="EH46" s="228">
        <v>52.9</v>
      </c>
      <c r="EI46" s="227">
        <v>0</v>
      </c>
      <c r="EK46" s="41">
        <v>28</v>
      </c>
      <c r="EL46" s="227">
        <v>0</v>
      </c>
      <c r="EM46" s="227">
        <v>0</v>
      </c>
      <c r="EN46" s="227">
        <v>45.3</v>
      </c>
      <c r="EO46" s="227">
        <v>45.3</v>
      </c>
      <c r="EP46" s="227">
        <v>45.3</v>
      </c>
      <c r="EQ46" s="227">
        <v>67.3</v>
      </c>
      <c r="ER46" s="227">
        <v>67.3</v>
      </c>
      <c r="ES46" s="227">
        <v>127.3</v>
      </c>
      <c r="ET46" s="227">
        <v>138.30000000000001</v>
      </c>
      <c r="EU46" s="227">
        <v>138.30000000000001</v>
      </c>
      <c r="EV46" s="227">
        <v>326.3</v>
      </c>
      <c r="EW46" s="227">
        <v>326.3</v>
      </c>
      <c r="EX46" s="227">
        <v>357.3</v>
      </c>
      <c r="EY46" s="227">
        <v>357.3</v>
      </c>
      <c r="EZ46" s="227">
        <v>357.3</v>
      </c>
      <c r="FA46" s="227">
        <v>400.3</v>
      </c>
      <c r="FB46" s="227">
        <v>400.3</v>
      </c>
      <c r="FC46" s="227">
        <v>453.2</v>
      </c>
      <c r="FD46" s="227">
        <v>453.2</v>
      </c>
    </row>
    <row r="47" spans="1:160" s="41" customFormat="1" ht="13.5" thickBot="1" x14ac:dyDescent="0.25">
      <c r="A47" s="131"/>
      <c r="B47" s="34">
        <v>6</v>
      </c>
      <c r="C47" s="10">
        <v>6</v>
      </c>
      <c r="D47" s="37" t="s">
        <v>29</v>
      </c>
      <c r="E47" s="37" t="s">
        <v>54</v>
      </c>
      <c r="F47" s="37"/>
      <c r="G47" s="43">
        <v>0.295833333333333</v>
      </c>
      <c r="H47" s="47">
        <v>0.29583333333333334</v>
      </c>
      <c r="I47" s="58" t="s">
        <v>44</v>
      </c>
      <c r="J47" s="52">
        <v>0</v>
      </c>
      <c r="K47" s="43">
        <v>0.37916666666666599</v>
      </c>
      <c r="L47" s="47">
        <v>0.37916666666666599</v>
      </c>
      <c r="M47" s="42" t="s">
        <v>44</v>
      </c>
      <c r="N47" s="38">
        <v>0</v>
      </c>
      <c r="O47" s="73">
        <v>0.42083333333333334</v>
      </c>
      <c r="P47" s="42" t="s">
        <v>44</v>
      </c>
      <c r="Q47" s="38">
        <v>0</v>
      </c>
      <c r="R47" s="43">
        <v>0.4236111111111111</v>
      </c>
      <c r="S47" s="47">
        <v>0.4236111111111111</v>
      </c>
      <c r="T47" s="70">
        <v>35.799999999999997</v>
      </c>
      <c r="U47" s="71">
        <v>35.799999999999997</v>
      </c>
      <c r="V47" s="72"/>
      <c r="W47" s="115">
        <v>0.44166666666666665</v>
      </c>
      <c r="X47" s="42" t="s">
        <v>44</v>
      </c>
      <c r="Y47" s="38">
        <v>0</v>
      </c>
      <c r="Z47" s="49">
        <v>0.47638888888888892</v>
      </c>
      <c r="AA47" s="42" t="s">
        <v>44</v>
      </c>
      <c r="AB47" s="38">
        <v>0</v>
      </c>
      <c r="AC47" s="53">
        <v>0.47847222222222219</v>
      </c>
      <c r="AD47" s="61"/>
      <c r="AE47" s="55">
        <v>0.48260416666666667</v>
      </c>
      <c r="AF47" s="35">
        <v>4.1319444444444797E-3</v>
      </c>
      <c r="AG47" s="35">
        <v>2.7777777777781296E-4</v>
      </c>
      <c r="AH47" s="44" t="s">
        <v>223</v>
      </c>
      <c r="AI47" s="45">
        <v>24</v>
      </c>
      <c r="AJ47" s="115">
        <v>0.4993055555555555</v>
      </c>
      <c r="AK47" s="42" t="s">
        <v>44</v>
      </c>
      <c r="AL47" s="38">
        <v>0</v>
      </c>
      <c r="AM47" s="73">
        <v>0.50972222222222219</v>
      </c>
      <c r="AN47" s="42" t="s">
        <v>44</v>
      </c>
      <c r="AO47" s="38">
        <v>0</v>
      </c>
      <c r="AP47" s="53">
        <v>0.51180555555555551</v>
      </c>
      <c r="AQ47" s="61"/>
      <c r="AR47" s="55">
        <v>0.5184375</v>
      </c>
      <c r="AS47" s="35">
        <v>6.6319444444444819E-3</v>
      </c>
      <c r="AT47" s="35">
        <v>1.2731481481477718E-4</v>
      </c>
      <c r="AU47" s="44" t="s">
        <v>45</v>
      </c>
      <c r="AV47" s="45">
        <v>11</v>
      </c>
      <c r="AW47" s="49">
        <v>0.5395833333333333</v>
      </c>
      <c r="AX47" s="42" t="s">
        <v>44</v>
      </c>
      <c r="AY47" s="38">
        <v>0</v>
      </c>
      <c r="AZ47" s="49">
        <v>0.54166666666666696</v>
      </c>
      <c r="BA47" s="61"/>
      <c r="BB47" s="55">
        <v>0.54634259259259255</v>
      </c>
      <c r="BC47" s="35">
        <v>4.6759259259255836E-3</v>
      </c>
      <c r="BD47" s="35">
        <v>3.2407407407441646E-4</v>
      </c>
      <c r="BE47" s="44" t="s">
        <v>45</v>
      </c>
      <c r="BF47" s="45">
        <v>28</v>
      </c>
      <c r="BG47" s="308">
        <v>0.5868055555555558</v>
      </c>
      <c r="BH47" s="42" t="s">
        <v>44</v>
      </c>
      <c r="BI47" s="38">
        <v>0</v>
      </c>
      <c r="BJ47" s="43">
        <v>0.58750000000000002</v>
      </c>
      <c r="BK47" s="47">
        <v>0.58819444444444446</v>
      </c>
      <c r="BL47" s="70">
        <v>27.2</v>
      </c>
      <c r="BM47" s="71">
        <v>27.2</v>
      </c>
      <c r="BN47" s="72"/>
      <c r="BO47" s="117" t="s">
        <v>226</v>
      </c>
      <c r="BP47" s="121"/>
      <c r="BQ47" s="124" t="s">
        <v>225</v>
      </c>
      <c r="BR47" s="125"/>
      <c r="BS47" s="49">
        <v>0.66319444444444442</v>
      </c>
      <c r="BT47" s="42" t="s">
        <v>44</v>
      </c>
      <c r="BU47" s="38">
        <v>0</v>
      </c>
      <c r="BV47" s="49">
        <v>0.66527777777777797</v>
      </c>
      <c r="BW47" s="61"/>
      <c r="BX47" s="55">
        <v>0.66781250000000003</v>
      </c>
      <c r="BY47" s="35">
        <v>2.5347222222220633E-3</v>
      </c>
      <c r="BZ47" s="35">
        <v>8.1018518518359735E-5</v>
      </c>
      <c r="CA47" s="44" t="s">
        <v>223</v>
      </c>
      <c r="CB47" s="45">
        <v>7</v>
      </c>
      <c r="CC47" s="85">
        <v>0.66875000000000007</v>
      </c>
      <c r="CD47" s="86"/>
      <c r="CE47" s="87">
        <v>60</v>
      </c>
      <c r="CF47" s="88"/>
      <c r="CG47" s="85">
        <v>0.6777777777777777</v>
      </c>
      <c r="CH47" s="86"/>
      <c r="CI47" s="87">
        <v>0</v>
      </c>
      <c r="CJ47" s="88"/>
      <c r="CK47" s="43">
        <v>0.72152777777777777</v>
      </c>
      <c r="CL47" s="47">
        <v>0.72152777777777777</v>
      </c>
      <c r="CM47" s="70">
        <v>49.2</v>
      </c>
      <c r="CN47" s="71">
        <v>49.2</v>
      </c>
      <c r="CO47" s="72"/>
      <c r="CP47" s="91">
        <v>0.72499999999999998</v>
      </c>
      <c r="CQ47" s="95">
        <v>5.5555555555555601E-2</v>
      </c>
      <c r="CR47" s="42" t="s">
        <v>44</v>
      </c>
      <c r="CS47" s="38">
        <v>0</v>
      </c>
      <c r="CT47" s="284"/>
      <c r="CU47" s="39">
        <v>182.2</v>
      </c>
      <c r="CV47" s="46">
        <v>60</v>
      </c>
      <c r="CW47" s="40"/>
      <c r="CX47" s="63">
        <v>242.2</v>
      </c>
      <c r="CY47" s="284"/>
      <c r="CZ47" s="101" t="s">
        <v>190</v>
      </c>
      <c r="DA47" s="129" t="s">
        <v>177</v>
      </c>
      <c r="DB47" s="129">
        <v>75</v>
      </c>
      <c r="DC47" s="104" t="s">
        <v>181</v>
      </c>
      <c r="DD47" s="77"/>
      <c r="DE47" s="56"/>
      <c r="DF47" s="36"/>
      <c r="DI47" s="41">
        <v>1.06</v>
      </c>
      <c r="DJ47" s="41" t="s">
        <v>196</v>
      </c>
      <c r="DK47" s="153">
        <v>118.932</v>
      </c>
      <c r="DL47" s="41">
        <v>118.932</v>
      </c>
      <c r="DM47" s="41">
        <v>9999</v>
      </c>
      <c r="DP47" s="41">
        <v>6</v>
      </c>
      <c r="DQ47" s="227">
        <v>0</v>
      </c>
      <c r="DR47" s="227">
        <v>0</v>
      </c>
      <c r="DS47" s="228">
        <v>35.799999999999997</v>
      </c>
      <c r="DT47" s="227">
        <v>0</v>
      </c>
      <c r="DU47" s="227">
        <v>0</v>
      </c>
      <c r="DV47" s="227">
        <v>24</v>
      </c>
      <c r="DW47" s="227">
        <v>0</v>
      </c>
      <c r="DX47" s="227">
        <v>0</v>
      </c>
      <c r="DY47" s="227">
        <v>11</v>
      </c>
      <c r="DZ47" s="227">
        <v>0</v>
      </c>
      <c r="EA47" s="227">
        <v>28</v>
      </c>
      <c r="EB47" s="227">
        <v>0</v>
      </c>
      <c r="EC47" s="228">
        <v>27.2</v>
      </c>
      <c r="ED47" s="227">
        <v>0</v>
      </c>
      <c r="EE47" s="227">
        <v>0</v>
      </c>
      <c r="EF47" s="227">
        <v>7</v>
      </c>
      <c r="EG47" s="227">
        <v>60</v>
      </c>
      <c r="EH47" s="228">
        <v>49.2</v>
      </c>
      <c r="EI47" s="227">
        <v>0</v>
      </c>
      <c r="EK47" s="41">
        <v>6</v>
      </c>
      <c r="EL47" s="227">
        <v>0</v>
      </c>
      <c r="EM47" s="227">
        <v>0</v>
      </c>
      <c r="EN47" s="227">
        <v>35.799999999999997</v>
      </c>
      <c r="EO47" s="227">
        <v>35.799999999999997</v>
      </c>
      <c r="EP47" s="227">
        <v>35.799999999999997</v>
      </c>
      <c r="EQ47" s="227">
        <v>59.8</v>
      </c>
      <c r="ER47" s="227">
        <v>59.8</v>
      </c>
      <c r="ES47" s="227">
        <v>59.8</v>
      </c>
      <c r="ET47" s="227">
        <v>70.8</v>
      </c>
      <c r="EU47" s="227">
        <v>70.8</v>
      </c>
      <c r="EV47" s="227">
        <v>98.8</v>
      </c>
      <c r="EW47" s="227">
        <v>98.8</v>
      </c>
      <c r="EX47" s="227">
        <v>126</v>
      </c>
      <c r="EY47" s="227">
        <v>126</v>
      </c>
      <c r="EZ47" s="227">
        <v>126</v>
      </c>
      <c r="FA47" s="227">
        <v>133</v>
      </c>
      <c r="FB47" s="227">
        <v>193</v>
      </c>
      <c r="FC47" s="227">
        <v>242.2</v>
      </c>
      <c r="FD47" s="227">
        <v>242.2</v>
      </c>
    </row>
    <row r="48" spans="1:160" ht="13.5" thickBot="1" x14ac:dyDescent="0.25">
      <c r="A48" s="132"/>
      <c r="B48" s="34">
        <v>15</v>
      </c>
      <c r="C48" s="10">
        <v>15</v>
      </c>
      <c r="D48" s="37" t="s">
        <v>106</v>
      </c>
      <c r="E48" s="37" t="s">
        <v>107</v>
      </c>
      <c r="F48" s="37"/>
      <c r="G48" s="43">
        <v>0.30208333333333298</v>
      </c>
      <c r="H48" s="47">
        <v>0.29791666666666666</v>
      </c>
      <c r="I48" s="58" t="s">
        <v>44</v>
      </c>
      <c r="J48" s="52">
        <v>0</v>
      </c>
      <c r="K48" s="43">
        <v>0.38541666666666602</v>
      </c>
      <c r="L48" s="47">
        <v>0.38541666666666202</v>
      </c>
      <c r="M48" s="42" t="s">
        <v>44</v>
      </c>
      <c r="N48" s="38">
        <v>0</v>
      </c>
      <c r="O48" s="73">
        <v>0.42708333333333331</v>
      </c>
      <c r="P48" s="42" t="s">
        <v>44</v>
      </c>
      <c r="Q48" s="38">
        <v>0</v>
      </c>
      <c r="R48" s="43">
        <v>0.43055555555555558</v>
      </c>
      <c r="S48" s="47">
        <v>0.43055555555555558</v>
      </c>
      <c r="T48" s="70">
        <v>41</v>
      </c>
      <c r="U48" s="71">
        <v>41</v>
      </c>
      <c r="V48" s="72"/>
      <c r="W48" s="115">
        <v>0.44791666666666663</v>
      </c>
      <c r="X48" s="42" t="s">
        <v>44</v>
      </c>
      <c r="Y48" s="38">
        <v>0</v>
      </c>
      <c r="Z48" s="49">
        <v>0.4826388888888889</v>
      </c>
      <c r="AA48" s="42" t="s">
        <v>44</v>
      </c>
      <c r="AB48" s="38">
        <v>0</v>
      </c>
      <c r="AC48" s="53">
        <v>0.48472222222222222</v>
      </c>
      <c r="AD48" s="61"/>
      <c r="AE48" s="55">
        <v>0.48827546296296293</v>
      </c>
      <c r="AF48" s="35">
        <v>3.5532407407407041E-3</v>
      </c>
      <c r="AG48" s="35">
        <v>3.009259259259627E-4</v>
      </c>
      <c r="AH48" s="44" t="s">
        <v>45</v>
      </c>
      <c r="AI48" s="45">
        <v>26</v>
      </c>
      <c r="AJ48" s="115">
        <v>0.50555555555555554</v>
      </c>
      <c r="AK48" s="42" t="s">
        <v>44</v>
      </c>
      <c r="AL48" s="38">
        <v>0</v>
      </c>
      <c r="AM48" s="73">
        <v>0.51597222222222217</v>
      </c>
      <c r="AN48" s="42" t="s">
        <v>44</v>
      </c>
      <c r="AO48" s="38">
        <v>0</v>
      </c>
      <c r="AP48" s="53">
        <v>0.5180555555555556</v>
      </c>
      <c r="AQ48" s="61"/>
      <c r="AR48" s="55">
        <v>0.52578703703703711</v>
      </c>
      <c r="AS48" s="35">
        <v>7.7314814814815058E-3</v>
      </c>
      <c r="AT48" s="35">
        <v>9.722222222222467E-4</v>
      </c>
      <c r="AU48" s="44" t="s">
        <v>223</v>
      </c>
      <c r="AV48" s="45">
        <v>84</v>
      </c>
      <c r="AW48" s="49">
        <v>0.54583333333333328</v>
      </c>
      <c r="AX48" s="42" t="s">
        <v>44</v>
      </c>
      <c r="AY48" s="38">
        <v>0</v>
      </c>
      <c r="AZ48" s="49">
        <v>0.54791666666666705</v>
      </c>
      <c r="BA48" s="61"/>
      <c r="BB48" s="55">
        <v>0.55341435185185184</v>
      </c>
      <c r="BC48" s="35">
        <v>5.4976851851847863E-3</v>
      </c>
      <c r="BD48" s="35">
        <v>4.9768518518478622E-4</v>
      </c>
      <c r="BE48" s="44" t="s">
        <v>223</v>
      </c>
      <c r="BF48" s="45">
        <v>43</v>
      </c>
      <c r="BG48" s="308">
        <v>0.59305555555555589</v>
      </c>
      <c r="BH48" s="42" t="s">
        <v>44</v>
      </c>
      <c r="BI48" s="38">
        <v>0</v>
      </c>
      <c r="BJ48" s="43">
        <v>0.59375</v>
      </c>
      <c r="BK48" s="47">
        <v>0.59444444444444444</v>
      </c>
      <c r="BL48" s="70">
        <v>29.4</v>
      </c>
      <c r="BM48" s="71">
        <v>29.4</v>
      </c>
      <c r="BN48" s="72"/>
      <c r="BO48" s="117" t="s">
        <v>226</v>
      </c>
      <c r="BP48" s="121"/>
      <c r="BQ48" s="124" t="s">
        <v>225</v>
      </c>
      <c r="BR48" s="125"/>
      <c r="BS48" s="49">
        <v>0.6694444444444444</v>
      </c>
      <c r="BT48" s="42" t="s">
        <v>44</v>
      </c>
      <c r="BU48" s="38">
        <v>0</v>
      </c>
      <c r="BV48" s="49">
        <v>0.67222222222222205</v>
      </c>
      <c r="BW48" s="61"/>
      <c r="BX48" s="55">
        <v>0.67550925925925931</v>
      </c>
      <c r="BY48" s="35">
        <v>3.2870370370372548E-3</v>
      </c>
      <c r="BZ48" s="35">
        <v>8.333333333335512E-4</v>
      </c>
      <c r="CA48" s="44" t="s">
        <v>223</v>
      </c>
      <c r="CB48" s="45">
        <v>72</v>
      </c>
      <c r="CC48" s="85">
        <v>0.67638888888888893</v>
      </c>
      <c r="CD48" s="86"/>
      <c r="CE48" s="87">
        <v>0</v>
      </c>
      <c r="CF48" s="88"/>
      <c r="CG48" s="85">
        <v>0.68402777777777779</v>
      </c>
      <c r="CH48" s="86"/>
      <c r="CI48" s="87">
        <v>0</v>
      </c>
      <c r="CJ48" s="88"/>
      <c r="CK48" s="43">
        <v>0.72638888888888886</v>
      </c>
      <c r="CL48" s="47">
        <v>0.72638888888888886</v>
      </c>
      <c r="CM48" s="70">
        <v>50.1</v>
      </c>
      <c r="CN48" s="71">
        <v>50.1</v>
      </c>
      <c r="CO48" s="72"/>
      <c r="CP48" s="91">
        <v>0.72777777777777775</v>
      </c>
      <c r="CQ48" s="95">
        <v>5.5555555555555601E-2</v>
      </c>
      <c r="CR48" s="42" t="s">
        <v>44</v>
      </c>
      <c r="CS48" s="38">
        <v>0</v>
      </c>
      <c r="CU48" s="39">
        <v>345.5</v>
      </c>
      <c r="CV48" s="46">
        <v>0</v>
      </c>
      <c r="CW48" s="40"/>
      <c r="CX48" s="63">
        <v>345.5</v>
      </c>
      <c r="CZ48" s="101" t="s">
        <v>190</v>
      </c>
      <c r="DA48" s="129" t="s">
        <v>177</v>
      </c>
      <c r="DB48" s="129">
        <v>105</v>
      </c>
      <c r="DC48" s="104"/>
      <c r="DD48" s="77"/>
      <c r="DE48" s="56"/>
      <c r="DF48" s="36"/>
      <c r="DI48" s="41">
        <v>1.0900000000000001</v>
      </c>
      <c r="DJ48" s="17" t="s">
        <v>196</v>
      </c>
      <c r="DK48" s="153">
        <v>131.345</v>
      </c>
      <c r="DL48" s="41">
        <v>131.345</v>
      </c>
      <c r="DM48" s="41">
        <v>9999</v>
      </c>
      <c r="DP48" s="41">
        <v>15</v>
      </c>
      <c r="DQ48" s="227">
        <v>0</v>
      </c>
      <c r="DR48" s="227">
        <v>0</v>
      </c>
      <c r="DS48" s="228">
        <v>41</v>
      </c>
      <c r="DT48" s="227">
        <v>0</v>
      </c>
      <c r="DU48" s="227">
        <v>0</v>
      </c>
      <c r="DV48" s="227">
        <v>26</v>
      </c>
      <c r="DW48" s="227">
        <v>0</v>
      </c>
      <c r="DX48" s="227">
        <v>0</v>
      </c>
      <c r="DY48" s="227">
        <v>84</v>
      </c>
      <c r="DZ48" s="227">
        <v>0</v>
      </c>
      <c r="EA48" s="227">
        <v>43</v>
      </c>
      <c r="EB48" s="227">
        <v>0</v>
      </c>
      <c r="EC48" s="228">
        <v>29.4</v>
      </c>
      <c r="ED48" s="227">
        <v>0</v>
      </c>
      <c r="EE48" s="227">
        <v>0</v>
      </c>
      <c r="EF48" s="227">
        <v>72</v>
      </c>
      <c r="EG48" s="227">
        <v>0</v>
      </c>
      <c r="EH48" s="228">
        <v>50.1</v>
      </c>
      <c r="EI48" s="227">
        <v>0</v>
      </c>
      <c r="EK48" s="41">
        <v>15</v>
      </c>
      <c r="EL48" s="227">
        <v>0</v>
      </c>
      <c r="EM48" s="227">
        <v>0</v>
      </c>
      <c r="EN48" s="227">
        <v>41</v>
      </c>
      <c r="EO48" s="227">
        <v>41</v>
      </c>
      <c r="EP48" s="227">
        <v>41</v>
      </c>
      <c r="EQ48" s="227">
        <v>67</v>
      </c>
      <c r="ER48" s="227">
        <v>67</v>
      </c>
      <c r="ES48" s="227">
        <v>67</v>
      </c>
      <c r="ET48" s="227">
        <v>151</v>
      </c>
      <c r="EU48" s="227">
        <v>151</v>
      </c>
      <c r="EV48" s="227">
        <v>194</v>
      </c>
      <c r="EW48" s="227">
        <v>194</v>
      </c>
      <c r="EX48" s="227">
        <v>223.4</v>
      </c>
      <c r="EY48" s="227">
        <v>223.4</v>
      </c>
      <c r="EZ48" s="227">
        <v>223.4</v>
      </c>
      <c r="FA48" s="227">
        <v>295.39999999999998</v>
      </c>
      <c r="FB48" s="227">
        <v>295.39999999999998</v>
      </c>
      <c r="FC48" s="227">
        <v>345.5</v>
      </c>
      <c r="FD48" s="227">
        <v>345.5</v>
      </c>
    </row>
    <row r="49" spans="1:160" ht="13.5" thickBot="1" x14ac:dyDescent="0.25">
      <c r="A49" s="132"/>
      <c r="B49" s="34">
        <v>41</v>
      </c>
      <c r="C49" s="10">
        <v>41</v>
      </c>
      <c r="D49" s="37" t="s">
        <v>146</v>
      </c>
      <c r="E49" s="37" t="s">
        <v>147</v>
      </c>
      <c r="F49" s="37"/>
      <c r="G49" s="43">
        <v>0.32013888888888897</v>
      </c>
      <c r="H49" s="47">
        <v>0.31875000000000003</v>
      </c>
      <c r="I49" s="58" t="s">
        <v>44</v>
      </c>
      <c r="J49" s="52">
        <v>0</v>
      </c>
      <c r="K49" s="43">
        <v>0.40347222222222001</v>
      </c>
      <c r="L49" s="47">
        <v>0.40347222222220602</v>
      </c>
      <c r="M49" s="42" t="s">
        <v>44</v>
      </c>
      <c r="N49" s="38">
        <v>0</v>
      </c>
      <c r="O49" s="73">
        <v>0.44513888888888892</v>
      </c>
      <c r="P49" s="42" t="s">
        <v>44</v>
      </c>
      <c r="Q49" s="38">
        <v>0</v>
      </c>
      <c r="R49" s="43">
        <v>0.45347222222222222</v>
      </c>
      <c r="S49" s="47">
        <v>0.45347222222222222</v>
      </c>
      <c r="T49" s="70">
        <v>41.2</v>
      </c>
      <c r="U49" s="71">
        <v>41.2</v>
      </c>
      <c r="V49" s="72">
        <v>30</v>
      </c>
      <c r="W49" s="115">
        <v>0.46597222222222223</v>
      </c>
      <c r="X49" s="42" t="s">
        <v>44</v>
      </c>
      <c r="Y49" s="38">
        <v>0</v>
      </c>
      <c r="Z49" s="49">
        <v>0.50069444444444444</v>
      </c>
      <c r="AA49" s="42" t="s">
        <v>44</v>
      </c>
      <c r="AB49" s="38">
        <v>0</v>
      </c>
      <c r="AC49" s="53">
        <v>0.50347222222222221</v>
      </c>
      <c r="AD49" s="61"/>
      <c r="AE49" s="55">
        <v>0.50777777777777777</v>
      </c>
      <c r="AF49" s="35">
        <v>4.3055555555555625E-3</v>
      </c>
      <c r="AG49" s="35">
        <v>4.513888888888957E-4</v>
      </c>
      <c r="AH49" s="44" t="s">
        <v>223</v>
      </c>
      <c r="AI49" s="45">
        <v>39</v>
      </c>
      <c r="AJ49" s="115">
        <v>0.52430555555555558</v>
      </c>
      <c r="AK49" s="42" t="s">
        <v>44</v>
      </c>
      <c r="AL49" s="38">
        <v>0</v>
      </c>
      <c r="AM49" s="73">
        <v>0.53402777777777777</v>
      </c>
      <c r="AN49" s="42" t="s">
        <v>45</v>
      </c>
      <c r="AO49" s="38">
        <v>60</v>
      </c>
      <c r="AP49" s="53">
        <v>0.53749999999999998</v>
      </c>
      <c r="AQ49" s="61"/>
      <c r="AR49" s="55">
        <v>0.54849537037037044</v>
      </c>
      <c r="AS49" s="35">
        <v>1.0995370370370461E-2</v>
      </c>
      <c r="AT49" s="35">
        <v>4.2361111111112017E-3</v>
      </c>
      <c r="AU49" s="44" t="s">
        <v>223</v>
      </c>
      <c r="AV49" s="45">
        <v>366</v>
      </c>
      <c r="AW49" s="49">
        <v>0.56527777777777777</v>
      </c>
      <c r="AX49" s="42" t="s">
        <v>44</v>
      </c>
      <c r="AY49" s="38">
        <v>0</v>
      </c>
      <c r="AZ49" s="49">
        <v>0.56736111111111098</v>
      </c>
      <c r="BA49" s="61"/>
      <c r="BB49" s="55">
        <v>0.57233796296296291</v>
      </c>
      <c r="BC49" s="35">
        <v>4.9768518518519267E-3</v>
      </c>
      <c r="BD49" s="35">
        <v>2.3148148148073415E-5</v>
      </c>
      <c r="BE49" s="44" t="s">
        <v>45</v>
      </c>
      <c r="BF49" s="45">
        <v>2</v>
      </c>
      <c r="BG49" s="308">
        <v>0.61250000000000004</v>
      </c>
      <c r="BH49" s="42" t="s">
        <v>44</v>
      </c>
      <c r="BI49" s="38">
        <v>0</v>
      </c>
      <c r="BJ49" s="43">
        <v>0.61249999999999993</v>
      </c>
      <c r="BK49" s="47">
        <v>0.62152777777777779</v>
      </c>
      <c r="BL49" s="70">
        <v>27.4</v>
      </c>
      <c r="BM49" s="71">
        <v>27.4</v>
      </c>
      <c r="BN49" s="72"/>
      <c r="BO49" s="117" t="s">
        <v>226</v>
      </c>
      <c r="BP49" s="121"/>
      <c r="BQ49" s="124" t="s">
        <v>225</v>
      </c>
      <c r="BR49" s="125"/>
      <c r="BS49" s="49">
        <v>0.69791666666666663</v>
      </c>
      <c r="BT49" s="42" t="s">
        <v>44</v>
      </c>
      <c r="BU49" s="38">
        <v>0</v>
      </c>
      <c r="BV49" s="49">
        <v>0.70069444444444395</v>
      </c>
      <c r="BW49" s="61"/>
      <c r="BX49" s="55">
        <v>0.70343750000000005</v>
      </c>
      <c r="BY49" s="35">
        <v>2.7430555555560954E-3</v>
      </c>
      <c r="BZ49" s="35">
        <v>2.8935185185239177E-4</v>
      </c>
      <c r="CA49" s="44" t="s">
        <v>223</v>
      </c>
      <c r="CB49" s="45">
        <v>25</v>
      </c>
      <c r="CC49" s="85">
        <v>0.70486111111111116</v>
      </c>
      <c r="CD49" s="86"/>
      <c r="CE49" s="87">
        <v>0</v>
      </c>
      <c r="CF49" s="88"/>
      <c r="CG49" s="85">
        <v>0.71388888888888891</v>
      </c>
      <c r="CH49" s="86"/>
      <c r="CI49" s="87">
        <v>0</v>
      </c>
      <c r="CJ49" s="88"/>
      <c r="CK49" s="43">
        <v>0.7597222222222223</v>
      </c>
      <c r="CL49" s="47">
        <v>0.76111111111111107</v>
      </c>
      <c r="CM49" s="316">
        <v>49</v>
      </c>
      <c r="CN49" s="311">
        <v>49</v>
      </c>
      <c r="CO49" s="72"/>
      <c r="CP49" s="91">
        <v>0.7631944444444444</v>
      </c>
      <c r="CQ49" s="95">
        <v>5.5555555555555601E-2</v>
      </c>
      <c r="CR49" s="42" t="s">
        <v>44</v>
      </c>
      <c r="CS49" s="38">
        <v>0</v>
      </c>
      <c r="CU49" s="39">
        <v>579.6</v>
      </c>
      <c r="CV49" s="46">
        <v>60</v>
      </c>
      <c r="CW49" s="40"/>
      <c r="CX49" s="63">
        <v>639.6</v>
      </c>
      <c r="CZ49" s="101" t="s">
        <v>190</v>
      </c>
      <c r="DA49" s="129" t="s">
        <v>176</v>
      </c>
      <c r="DB49" s="129">
        <v>160</v>
      </c>
      <c r="DC49" s="104"/>
      <c r="DD49" s="77"/>
      <c r="DE49" s="56"/>
      <c r="DF49" s="36"/>
      <c r="DI49" s="41">
        <v>1.1499999999999999</v>
      </c>
      <c r="DJ49" s="17" t="s">
        <v>196</v>
      </c>
      <c r="DK49" s="153">
        <v>165.24</v>
      </c>
      <c r="DL49" s="41">
        <v>165.24</v>
      </c>
      <c r="DM49" s="41">
        <v>9999</v>
      </c>
      <c r="DP49" s="41">
        <v>41</v>
      </c>
      <c r="DQ49" s="227">
        <v>0</v>
      </c>
      <c r="DR49" s="227">
        <v>0</v>
      </c>
      <c r="DS49" s="228">
        <v>71.2</v>
      </c>
      <c r="DT49" s="227">
        <v>0</v>
      </c>
      <c r="DU49" s="227">
        <v>0</v>
      </c>
      <c r="DV49" s="227">
        <v>39</v>
      </c>
      <c r="DW49" s="227">
        <v>0</v>
      </c>
      <c r="DX49" s="227">
        <v>60</v>
      </c>
      <c r="DY49" s="227">
        <v>366</v>
      </c>
      <c r="DZ49" s="227">
        <v>0</v>
      </c>
      <c r="EA49" s="227">
        <v>2</v>
      </c>
      <c r="EB49" s="227">
        <v>0</v>
      </c>
      <c r="EC49" s="228">
        <v>27.4</v>
      </c>
      <c r="ED49" s="227">
        <v>0</v>
      </c>
      <c r="EE49" s="227">
        <v>0</v>
      </c>
      <c r="EF49" s="227">
        <v>25</v>
      </c>
      <c r="EG49" s="227">
        <v>0</v>
      </c>
      <c r="EH49" s="228">
        <v>49</v>
      </c>
      <c r="EI49" s="227">
        <v>0</v>
      </c>
      <c r="EK49" s="41">
        <v>41</v>
      </c>
      <c r="EL49" s="227">
        <v>0</v>
      </c>
      <c r="EM49" s="227">
        <v>0</v>
      </c>
      <c r="EN49" s="227">
        <v>71.2</v>
      </c>
      <c r="EO49" s="227">
        <v>71.2</v>
      </c>
      <c r="EP49" s="227">
        <v>71.2</v>
      </c>
      <c r="EQ49" s="227">
        <v>110.2</v>
      </c>
      <c r="ER49" s="227">
        <v>110.2</v>
      </c>
      <c r="ES49" s="227">
        <v>170.2</v>
      </c>
      <c r="ET49" s="227">
        <v>536.20000000000005</v>
      </c>
      <c r="EU49" s="227">
        <v>536.20000000000005</v>
      </c>
      <c r="EV49" s="227">
        <v>538.20000000000005</v>
      </c>
      <c r="EW49" s="227">
        <v>538.20000000000005</v>
      </c>
      <c r="EX49" s="227">
        <v>565.6</v>
      </c>
      <c r="EY49" s="227">
        <v>565.6</v>
      </c>
      <c r="EZ49" s="227">
        <v>565.6</v>
      </c>
      <c r="FA49" s="227">
        <v>590.6</v>
      </c>
      <c r="FB49" s="227">
        <v>590.6</v>
      </c>
      <c r="FC49" s="227">
        <v>639.6</v>
      </c>
      <c r="FD49" s="227">
        <v>639.6</v>
      </c>
    </row>
    <row r="50" spans="1:160" ht="13.5" thickBot="1" x14ac:dyDescent="0.25">
      <c r="A50" s="132"/>
      <c r="B50" s="34">
        <v>52</v>
      </c>
      <c r="C50" s="10">
        <v>54</v>
      </c>
      <c r="D50" s="37" t="s">
        <v>174</v>
      </c>
      <c r="E50" s="37" t="s">
        <v>161</v>
      </c>
      <c r="F50" s="37"/>
      <c r="G50" s="43">
        <v>0.327777777777778</v>
      </c>
      <c r="H50" s="47">
        <v>0.32777777777777778</v>
      </c>
      <c r="I50" s="58" t="s">
        <v>44</v>
      </c>
      <c r="J50" s="52">
        <v>0</v>
      </c>
      <c r="K50" s="43">
        <v>0.41111111111110799</v>
      </c>
      <c r="L50" s="47">
        <v>0.41111111111109</v>
      </c>
      <c r="M50" s="42" t="s">
        <v>44</v>
      </c>
      <c r="N50" s="38">
        <v>0</v>
      </c>
      <c r="O50" s="73">
        <v>0.45277777777777778</v>
      </c>
      <c r="P50" s="42" t="s">
        <v>44</v>
      </c>
      <c r="Q50" s="38">
        <v>0</v>
      </c>
      <c r="R50" s="43">
        <v>0.46249999999999997</v>
      </c>
      <c r="S50" s="47">
        <v>0.46249999999999997</v>
      </c>
      <c r="T50" s="70">
        <v>49.6</v>
      </c>
      <c r="U50" s="71">
        <v>49.6</v>
      </c>
      <c r="V50" s="72"/>
      <c r="W50" s="115">
        <v>0.47361111111111109</v>
      </c>
      <c r="X50" s="42" t="s">
        <v>44</v>
      </c>
      <c r="Y50" s="38">
        <v>0</v>
      </c>
      <c r="Z50" s="49">
        <v>0.5083333333333333</v>
      </c>
      <c r="AA50" s="42" t="s">
        <v>44</v>
      </c>
      <c r="AB50" s="38">
        <v>0</v>
      </c>
      <c r="AC50" s="53">
        <v>0.51111111111111118</v>
      </c>
      <c r="AD50" s="61"/>
      <c r="AE50" s="55">
        <v>0.51545138888888886</v>
      </c>
      <c r="AF50" s="35">
        <v>4.3402777777776791E-3</v>
      </c>
      <c r="AG50" s="35">
        <v>4.8611111111101233E-4</v>
      </c>
      <c r="AH50" s="44" t="s">
        <v>223</v>
      </c>
      <c r="AI50" s="45">
        <v>42</v>
      </c>
      <c r="AJ50" s="115">
        <v>0.53194444444444455</v>
      </c>
      <c r="AK50" s="42" t="s">
        <v>44</v>
      </c>
      <c r="AL50" s="38">
        <v>0</v>
      </c>
      <c r="AM50" s="73">
        <v>0.54236111111111118</v>
      </c>
      <c r="AN50" s="42" t="s">
        <v>44</v>
      </c>
      <c r="AO50" s="38">
        <v>0</v>
      </c>
      <c r="AP50" s="53">
        <v>0.54513888888888895</v>
      </c>
      <c r="AQ50" s="61"/>
      <c r="AR50" s="55">
        <v>0.55230324074074078</v>
      </c>
      <c r="AS50" s="35">
        <v>7.1643518518518245E-3</v>
      </c>
      <c r="AT50" s="35">
        <v>4.0509259259256542E-4</v>
      </c>
      <c r="AU50" s="44" t="s">
        <v>223</v>
      </c>
      <c r="AV50" s="45">
        <v>35</v>
      </c>
      <c r="AW50" s="49">
        <v>0.57291666666666663</v>
      </c>
      <c r="AX50" s="42" t="s">
        <v>44</v>
      </c>
      <c r="AY50" s="38">
        <v>0</v>
      </c>
      <c r="AZ50" s="49">
        <v>0.57499999999999996</v>
      </c>
      <c r="BA50" s="61"/>
      <c r="BB50" s="55">
        <v>0.58099537037037041</v>
      </c>
      <c r="BC50" s="35">
        <v>5.9953703703704564E-3</v>
      </c>
      <c r="BD50" s="35">
        <v>9.9537037037045629E-4</v>
      </c>
      <c r="BE50" s="44" t="s">
        <v>223</v>
      </c>
      <c r="BF50" s="45">
        <v>86</v>
      </c>
      <c r="BG50" s="308">
        <v>0.6201388888888888</v>
      </c>
      <c r="BH50" s="42" t="s">
        <v>44</v>
      </c>
      <c r="BI50" s="38">
        <v>0</v>
      </c>
      <c r="BJ50" s="43">
        <v>0.62013888888888891</v>
      </c>
      <c r="BK50" s="47">
        <v>0.63263888888888886</v>
      </c>
      <c r="BL50" s="70">
        <v>29</v>
      </c>
      <c r="BM50" s="71">
        <v>29</v>
      </c>
      <c r="BN50" s="72"/>
      <c r="BO50" s="117" t="s">
        <v>233</v>
      </c>
      <c r="BP50" s="121">
        <v>1800</v>
      </c>
      <c r="BQ50" s="124" t="s">
        <v>225</v>
      </c>
      <c r="BR50" s="125"/>
      <c r="BS50" s="49">
        <v>0.71736111111111101</v>
      </c>
      <c r="BT50" s="42" t="s">
        <v>223</v>
      </c>
      <c r="BU50" s="38">
        <v>720</v>
      </c>
      <c r="BV50" s="49">
        <v>0.72013888888888899</v>
      </c>
      <c r="BW50" s="61"/>
      <c r="BX50" s="55">
        <v>0.72365740740740747</v>
      </c>
      <c r="BY50" s="35">
        <v>3.5185185185184764E-3</v>
      </c>
      <c r="BZ50" s="35">
        <v>1.0648148148147728E-3</v>
      </c>
      <c r="CA50" s="44" t="s">
        <v>223</v>
      </c>
      <c r="CB50" s="45">
        <v>92</v>
      </c>
      <c r="CC50" s="85">
        <v>0.72430555555555554</v>
      </c>
      <c r="CD50" s="86"/>
      <c r="CE50" s="87">
        <v>0</v>
      </c>
      <c r="CF50" s="88"/>
      <c r="CG50" s="85">
        <v>0.73263888888888884</v>
      </c>
      <c r="CH50" s="86"/>
      <c r="CI50" s="87">
        <v>0</v>
      </c>
      <c r="CJ50" s="88"/>
      <c r="CK50" s="43">
        <v>0.77916666666666667</v>
      </c>
      <c r="CL50" s="47">
        <v>0.77986111111111101</v>
      </c>
      <c r="CM50" s="70">
        <v>74</v>
      </c>
      <c r="CN50" s="71">
        <v>74</v>
      </c>
      <c r="CO50" s="72"/>
      <c r="CP50" s="91">
        <v>0.78263888888888899</v>
      </c>
      <c r="CQ50" s="95">
        <v>5.5555555555555601E-2</v>
      </c>
      <c r="CR50" s="42" t="s">
        <v>44</v>
      </c>
      <c r="CS50" s="38">
        <v>0</v>
      </c>
      <c r="CU50" s="39">
        <v>407.6</v>
      </c>
      <c r="CV50" s="46">
        <v>2520</v>
      </c>
      <c r="CW50" s="40"/>
      <c r="CX50" s="63">
        <v>2927.6</v>
      </c>
      <c r="CZ50" s="101" t="s">
        <v>191</v>
      </c>
      <c r="DA50" s="129" t="s">
        <v>177</v>
      </c>
      <c r="DB50" s="129">
        <v>80</v>
      </c>
      <c r="DC50" s="104" t="s">
        <v>181</v>
      </c>
      <c r="DD50" s="77"/>
      <c r="DE50" s="56"/>
      <c r="DF50" s="36"/>
      <c r="DI50" s="41">
        <v>1.06</v>
      </c>
      <c r="DJ50" s="17" t="s">
        <v>196</v>
      </c>
      <c r="DK50" s="153">
        <v>161.756</v>
      </c>
      <c r="DL50" s="41">
        <v>161.756</v>
      </c>
      <c r="DM50" s="41">
        <v>9999</v>
      </c>
      <c r="DP50" s="41">
        <v>54</v>
      </c>
      <c r="DQ50" s="227">
        <v>0</v>
      </c>
      <c r="DR50" s="227">
        <v>0</v>
      </c>
      <c r="DS50" s="228">
        <v>49.6</v>
      </c>
      <c r="DT50" s="227">
        <v>0</v>
      </c>
      <c r="DU50" s="227">
        <v>0</v>
      </c>
      <c r="DV50" s="227">
        <v>42</v>
      </c>
      <c r="DW50" s="227">
        <v>0</v>
      </c>
      <c r="DX50" s="227">
        <v>0</v>
      </c>
      <c r="DY50" s="227">
        <v>35</v>
      </c>
      <c r="DZ50" s="227">
        <v>0</v>
      </c>
      <c r="EA50" s="227">
        <v>86</v>
      </c>
      <c r="EB50" s="227">
        <v>0</v>
      </c>
      <c r="EC50" s="228">
        <v>29</v>
      </c>
      <c r="ED50" s="227">
        <v>1800</v>
      </c>
      <c r="EE50" s="227">
        <v>720</v>
      </c>
      <c r="EF50" s="227">
        <v>92</v>
      </c>
      <c r="EG50" s="227">
        <v>0</v>
      </c>
      <c r="EH50" s="228">
        <v>74</v>
      </c>
      <c r="EI50" s="227">
        <v>0</v>
      </c>
      <c r="EK50" s="41">
        <v>54</v>
      </c>
      <c r="EL50" s="227">
        <v>0</v>
      </c>
      <c r="EM50" s="227">
        <v>0</v>
      </c>
      <c r="EN50" s="227">
        <v>49.6</v>
      </c>
      <c r="EO50" s="227">
        <v>49.6</v>
      </c>
      <c r="EP50" s="227">
        <v>49.6</v>
      </c>
      <c r="EQ50" s="227">
        <v>91.6</v>
      </c>
      <c r="ER50" s="227">
        <v>91.6</v>
      </c>
      <c r="ES50" s="227">
        <v>91.6</v>
      </c>
      <c r="ET50" s="227">
        <v>126.6</v>
      </c>
      <c r="EU50" s="227">
        <v>126.6</v>
      </c>
      <c r="EV50" s="227">
        <v>212.6</v>
      </c>
      <c r="EW50" s="227">
        <v>212.6</v>
      </c>
      <c r="EX50" s="227">
        <v>241.6</v>
      </c>
      <c r="EY50" s="227">
        <v>2041.6</v>
      </c>
      <c r="EZ50" s="227">
        <v>2761.6</v>
      </c>
      <c r="FA50" s="227">
        <v>2853.6</v>
      </c>
      <c r="FB50" s="227">
        <v>2853.6</v>
      </c>
      <c r="FC50" s="227">
        <v>2927.6</v>
      </c>
      <c r="FD50" s="227">
        <v>2927.6</v>
      </c>
    </row>
    <row r="51" spans="1:160" ht="13.5" thickBot="1" x14ac:dyDescent="0.25">
      <c r="A51" s="132"/>
      <c r="B51" s="34">
        <v>36</v>
      </c>
      <c r="C51" s="10">
        <v>36</v>
      </c>
      <c r="D51" s="37" t="s">
        <v>139</v>
      </c>
      <c r="E51" s="37" t="s">
        <v>140</v>
      </c>
      <c r="F51" s="37"/>
      <c r="G51" s="43">
        <v>0.31666666666666698</v>
      </c>
      <c r="H51" s="47">
        <v>0.31666666666666665</v>
      </c>
      <c r="I51" s="58" t="s">
        <v>44</v>
      </c>
      <c r="J51" s="52">
        <v>0</v>
      </c>
      <c r="K51" s="43">
        <v>0.39999999999999802</v>
      </c>
      <c r="L51" s="47">
        <v>0.39999999999998598</v>
      </c>
      <c r="M51" s="42" t="s">
        <v>44</v>
      </c>
      <c r="N51" s="38">
        <v>0</v>
      </c>
      <c r="O51" s="73">
        <v>0.44166666666666665</v>
      </c>
      <c r="P51" s="42" t="s">
        <v>44</v>
      </c>
      <c r="Q51" s="38">
        <v>0</v>
      </c>
      <c r="R51" s="43">
        <v>0.44861111111111113</v>
      </c>
      <c r="S51" s="47">
        <v>0.44861111111111113</v>
      </c>
      <c r="T51" s="70">
        <v>63.5</v>
      </c>
      <c r="U51" s="71">
        <v>63.5</v>
      </c>
      <c r="V51" s="72">
        <v>300</v>
      </c>
      <c r="W51" s="115">
        <v>0.46250000000000002</v>
      </c>
      <c r="X51" s="42" t="s">
        <v>44</v>
      </c>
      <c r="Y51" s="38">
        <v>0</v>
      </c>
      <c r="Z51" s="49">
        <v>0.49722222222222223</v>
      </c>
      <c r="AA51" s="42" t="s">
        <v>44</v>
      </c>
      <c r="AB51" s="38">
        <v>0</v>
      </c>
      <c r="AC51" s="53">
        <v>0.5</v>
      </c>
      <c r="AD51" s="61"/>
      <c r="AE51" s="55">
        <v>0.50435185185185183</v>
      </c>
      <c r="AF51" s="35">
        <v>4.351851851851829E-3</v>
      </c>
      <c r="AG51" s="35">
        <v>4.9768518518516222E-4</v>
      </c>
      <c r="AH51" s="44" t="s">
        <v>223</v>
      </c>
      <c r="AI51" s="45">
        <v>43</v>
      </c>
      <c r="AJ51" s="115">
        <v>0.52083333333333337</v>
      </c>
      <c r="AK51" s="42" t="s">
        <v>44</v>
      </c>
      <c r="AL51" s="38">
        <v>0</v>
      </c>
      <c r="AM51" s="73">
        <v>0.53125</v>
      </c>
      <c r="AN51" s="42" t="s">
        <v>44</v>
      </c>
      <c r="AO51" s="38">
        <v>0</v>
      </c>
      <c r="AP51" s="53">
        <v>0.53402777777777777</v>
      </c>
      <c r="AQ51" s="61"/>
      <c r="AR51" s="55">
        <v>0.54196759259259253</v>
      </c>
      <c r="AS51" s="35">
        <v>7.9398148148147607E-3</v>
      </c>
      <c r="AT51" s="35">
        <v>1.1805555555555016E-3</v>
      </c>
      <c r="AU51" s="44" t="s">
        <v>223</v>
      </c>
      <c r="AV51" s="45">
        <v>102</v>
      </c>
      <c r="AW51" s="49">
        <v>0.56180555555555556</v>
      </c>
      <c r="AX51" s="42" t="s">
        <v>44</v>
      </c>
      <c r="AY51" s="38">
        <v>0</v>
      </c>
      <c r="AZ51" s="49">
        <v>0.56388888888888899</v>
      </c>
      <c r="BA51" s="61"/>
      <c r="BB51" s="55">
        <v>0.56971064814814809</v>
      </c>
      <c r="BC51" s="35">
        <v>5.8217592592590961E-3</v>
      </c>
      <c r="BD51" s="35">
        <v>8.2175925925909599E-4</v>
      </c>
      <c r="BE51" s="44" t="s">
        <v>223</v>
      </c>
      <c r="BF51" s="45">
        <v>71</v>
      </c>
      <c r="BG51" s="308">
        <v>0.60902777777777783</v>
      </c>
      <c r="BH51" s="42" t="s">
        <v>44</v>
      </c>
      <c r="BI51" s="38">
        <v>0</v>
      </c>
      <c r="BJ51" s="43">
        <v>0.60902777777777783</v>
      </c>
      <c r="BK51" s="47">
        <v>0.61805555555555558</v>
      </c>
      <c r="BL51" s="70">
        <v>33.1</v>
      </c>
      <c r="BM51" s="71">
        <v>33.1</v>
      </c>
      <c r="BN51" s="72"/>
      <c r="BO51" s="117" t="s">
        <v>226</v>
      </c>
      <c r="BP51" s="121"/>
      <c r="BQ51" s="124"/>
      <c r="BR51" s="125">
        <v>7200</v>
      </c>
      <c r="BS51" s="49">
        <v>0.69166666666666676</v>
      </c>
      <c r="BT51" s="42" t="s">
        <v>44</v>
      </c>
      <c r="BU51" s="38">
        <v>0</v>
      </c>
      <c r="BV51" s="49">
        <v>0.69444444444444398</v>
      </c>
      <c r="BW51" s="61"/>
      <c r="BX51" s="55">
        <v>0.69775462962962964</v>
      </c>
      <c r="BY51" s="35">
        <v>3.3101851851856656E-3</v>
      </c>
      <c r="BZ51" s="35">
        <v>8.5648148148196202E-4</v>
      </c>
      <c r="CA51" s="44" t="s">
        <v>223</v>
      </c>
      <c r="CB51" s="45">
        <v>74</v>
      </c>
      <c r="CC51" s="85">
        <v>0.69930555555555562</v>
      </c>
      <c r="CD51" s="86"/>
      <c r="CE51" s="87">
        <v>0</v>
      </c>
      <c r="CF51" s="88"/>
      <c r="CG51" s="85">
        <v>0.70833333333333337</v>
      </c>
      <c r="CH51" s="86"/>
      <c r="CI51" s="87">
        <v>0</v>
      </c>
      <c r="CJ51" s="88"/>
      <c r="CK51" s="43">
        <v>0.75208333333333333</v>
      </c>
      <c r="CL51" s="47">
        <v>0.75208333333333333</v>
      </c>
      <c r="CM51" s="70">
        <v>79.2</v>
      </c>
      <c r="CN51" s="71">
        <v>79.2</v>
      </c>
      <c r="CO51" s="72"/>
      <c r="CP51" s="91">
        <v>0.75416666666666676</v>
      </c>
      <c r="CQ51" s="95">
        <v>5.5555555555555601E-2</v>
      </c>
      <c r="CR51" s="42" t="s">
        <v>44</v>
      </c>
      <c r="CS51" s="38">
        <v>0</v>
      </c>
      <c r="CU51" s="39">
        <v>765.8</v>
      </c>
      <c r="CV51" s="46">
        <v>7200</v>
      </c>
      <c r="CW51" s="40"/>
      <c r="CX51" s="63">
        <v>7965.8</v>
      </c>
      <c r="CZ51" s="101" t="s">
        <v>190</v>
      </c>
      <c r="DA51" s="129" t="s">
        <v>177</v>
      </c>
      <c r="DB51" s="129">
        <v>102</v>
      </c>
      <c r="DC51" s="104"/>
      <c r="DD51" s="77"/>
      <c r="DE51" s="56"/>
      <c r="DF51" s="36"/>
      <c r="DI51" s="41">
        <v>1.0900000000000001</v>
      </c>
      <c r="DJ51" s="17" t="s">
        <v>196</v>
      </c>
      <c r="DK51" s="153">
        <v>491.62200000000001</v>
      </c>
      <c r="DL51" s="41">
        <v>491.62200000000001</v>
      </c>
      <c r="DM51" s="41">
        <v>9999</v>
      </c>
      <c r="DP51" s="41">
        <v>36</v>
      </c>
      <c r="DQ51" s="227">
        <v>0</v>
      </c>
      <c r="DR51" s="227">
        <v>0</v>
      </c>
      <c r="DS51" s="228">
        <v>363.5</v>
      </c>
      <c r="DT51" s="227">
        <v>0</v>
      </c>
      <c r="DU51" s="227">
        <v>0</v>
      </c>
      <c r="DV51" s="227">
        <v>43</v>
      </c>
      <c r="DW51" s="227">
        <v>0</v>
      </c>
      <c r="DX51" s="227">
        <v>0</v>
      </c>
      <c r="DY51" s="227">
        <v>102</v>
      </c>
      <c r="DZ51" s="227">
        <v>0</v>
      </c>
      <c r="EA51" s="227">
        <v>71</v>
      </c>
      <c r="EB51" s="227">
        <v>0</v>
      </c>
      <c r="EC51" s="228">
        <v>33.1</v>
      </c>
      <c r="ED51" s="227">
        <v>7200</v>
      </c>
      <c r="EE51" s="227">
        <v>0</v>
      </c>
      <c r="EF51" s="227">
        <v>74</v>
      </c>
      <c r="EG51" s="227">
        <v>0</v>
      </c>
      <c r="EH51" s="228">
        <v>79.2</v>
      </c>
      <c r="EI51" s="227">
        <v>0</v>
      </c>
      <c r="EK51" s="41">
        <v>36</v>
      </c>
      <c r="EL51" s="227">
        <v>0</v>
      </c>
      <c r="EM51" s="227">
        <v>0</v>
      </c>
      <c r="EN51" s="227">
        <v>363.5</v>
      </c>
      <c r="EO51" s="227">
        <v>363.5</v>
      </c>
      <c r="EP51" s="227">
        <v>363.5</v>
      </c>
      <c r="EQ51" s="227">
        <v>406.5</v>
      </c>
      <c r="ER51" s="227">
        <v>406.5</v>
      </c>
      <c r="ES51" s="227">
        <v>406.5</v>
      </c>
      <c r="ET51" s="227">
        <v>508.5</v>
      </c>
      <c r="EU51" s="227">
        <v>508.5</v>
      </c>
      <c r="EV51" s="227">
        <v>579.5</v>
      </c>
      <c r="EW51" s="227">
        <v>579.5</v>
      </c>
      <c r="EX51" s="227">
        <v>612.6</v>
      </c>
      <c r="EY51" s="227">
        <v>7812.6</v>
      </c>
      <c r="EZ51" s="227">
        <v>7812.6</v>
      </c>
      <c r="FA51" s="227">
        <v>7886.6</v>
      </c>
      <c r="FB51" s="227">
        <v>7886.6</v>
      </c>
      <c r="FC51" s="227">
        <v>7965.8</v>
      </c>
      <c r="FD51" s="227">
        <v>7965.8</v>
      </c>
    </row>
    <row r="52" spans="1:160" ht="13.5" thickBot="1" x14ac:dyDescent="0.25">
      <c r="A52" s="132"/>
      <c r="B52" s="34">
        <v>23</v>
      </c>
      <c r="C52" s="10">
        <v>23</v>
      </c>
      <c r="D52" s="37" t="s">
        <v>119</v>
      </c>
      <c r="E52" s="37" t="s">
        <v>120</v>
      </c>
      <c r="F52" s="37"/>
      <c r="G52" s="43">
        <v>0.30763888888888902</v>
      </c>
      <c r="H52" s="47">
        <v>0.30763888888888891</v>
      </c>
      <c r="I52" s="58" t="s">
        <v>44</v>
      </c>
      <c r="J52" s="52">
        <v>0</v>
      </c>
      <c r="K52" s="43">
        <v>0.390972222222221</v>
      </c>
      <c r="L52" s="47">
        <v>0.39097222222221401</v>
      </c>
      <c r="M52" s="42" t="s">
        <v>44</v>
      </c>
      <c r="N52" s="38">
        <v>0</v>
      </c>
      <c r="O52" s="73">
        <v>0.43263888888888885</v>
      </c>
      <c r="P52" s="42" t="s">
        <v>44</v>
      </c>
      <c r="Q52" s="38">
        <v>0</v>
      </c>
      <c r="R52" s="43">
        <v>0.43611111111111112</v>
      </c>
      <c r="S52" s="47">
        <v>0.4368055555555555</v>
      </c>
      <c r="T52" s="70">
        <v>49.2</v>
      </c>
      <c r="U52" s="71">
        <v>49.2</v>
      </c>
      <c r="V52" s="72">
        <v>300</v>
      </c>
      <c r="W52" s="115">
        <v>0.45347222222222217</v>
      </c>
      <c r="X52" s="42" t="s">
        <v>44</v>
      </c>
      <c r="Y52" s="38">
        <v>0</v>
      </c>
      <c r="Z52" s="49">
        <v>0.48819444444444443</v>
      </c>
      <c r="AA52" s="42" t="s">
        <v>44</v>
      </c>
      <c r="AB52" s="38">
        <v>0</v>
      </c>
      <c r="AC52" s="53">
        <v>0.49027777777777781</v>
      </c>
      <c r="AD52" s="61"/>
      <c r="AE52" s="55">
        <v>0.49464120370370374</v>
      </c>
      <c r="AF52" s="35">
        <v>4.3634259259259234E-3</v>
      </c>
      <c r="AG52" s="35">
        <v>5.0925925925925661E-4</v>
      </c>
      <c r="AH52" s="44" t="s">
        <v>223</v>
      </c>
      <c r="AI52" s="45">
        <v>44</v>
      </c>
      <c r="AJ52" s="115">
        <v>0.51111111111111118</v>
      </c>
      <c r="AK52" s="42" t="s">
        <v>44</v>
      </c>
      <c r="AL52" s="38">
        <v>0</v>
      </c>
      <c r="AM52" s="73">
        <v>0.52152777777777781</v>
      </c>
      <c r="AN52" s="42" t="s">
        <v>44</v>
      </c>
      <c r="AO52" s="38">
        <v>0</v>
      </c>
      <c r="AP52" s="53">
        <v>0.52361111111111114</v>
      </c>
      <c r="AQ52" s="61"/>
      <c r="AR52" s="55">
        <v>0.52946759259259257</v>
      </c>
      <c r="AS52" s="35">
        <v>5.8564814814814348E-3</v>
      </c>
      <c r="AT52" s="35">
        <v>9.0277777777782436E-4</v>
      </c>
      <c r="AU52" s="44" t="s">
        <v>45</v>
      </c>
      <c r="AV52" s="45">
        <v>78</v>
      </c>
      <c r="AW52" s="49">
        <v>0.55069444444444449</v>
      </c>
      <c r="AX52" s="42" t="s">
        <v>45</v>
      </c>
      <c r="AY52" s="38">
        <v>60</v>
      </c>
      <c r="AZ52" s="49">
        <v>0.55277777777777803</v>
      </c>
      <c r="BA52" s="61"/>
      <c r="BB52" s="55">
        <v>0.55841435185185184</v>
      </c>
      <c r="BC52" s="35">
        <v>5.6365740740738079E-3</v>
      </c>
      <c r="BD52" s="35">
        <v>6.3657407407380785E-4</v>
      </c>
      <c r="BE52" s="44" t="s">
        <v>223</v>
      </c>
      <c r="BF52" s="45">
        <v>55</v>
      </c>
      <c r="BG52" s="308">
        <v>0.59791666666666687</v>
      </c>
      <c r="BH52" s="42" t="s">
        <v>44</v>
      </c>
      <c r="BI52" s="38">
        <v>0</v>
      </c>
      <c r="BJ52" s="43">
        <v>0.59791666666666665</v>
      </c>
      <c r="BK52" s="47">
        <v>0.6020833333333333</v>
      </c>
      <c r="BL52" s="70">
        <v>29.1</v>
      </c>
      <c r="BM52" s="71">
        <v>29.1</v>
      </c>
      <c r="BN52" s="72"/>
      <c r="BO52" s="117" t="s">
        <v>226</v>
      </c>
      <c r="BP52" s="121"/>
      <c r="BQ52" s="124" t="s">
        <v>225</v>
      </c>
      <c r="BR52" s="125"/>
      <c r="BS52" s="49">
        <v>0.67847222222222225</v>
      </c>
      <c r="BT52" s="42" t="s">
        <v>44</v>
      </c>
      <c r="BU52" s="38">
        <v>0</v>
      </c>
      <c r="BV52" s="49">
        <v>0.68055555555555503</v>
      </c>
      <c r="BW52" s="61"/>
      <c r="BX52" s="55">
        <v>0.68390046296296303</v>
      </c>
      <c r="BY52" s="35">
        <v>3.3449074074080043E-3</v>
      </c>
      <c r="BZ52" s="35">
        <v>8.9120370370430069E-4</v>
      </c>
      <c r="CA52" s="44" t="s">
        <v>223</v>
      </c>
      <c r="CB52" s="45">
        <v>77</v>
      </c>
      <c r="CC52" s="85">
        <v>0.68541666666666667</v>
      </c>
      <c r="CD52" s="86"/>
      <c r="CE52" s="87">
        <v>0</v>
      </c>
      <c r="CF52" s="88"/>
      <c r="CG52" s="85">
        <v>0.69166666666666676</v>
      </c>
      <c r="CH52" s="86"/>
      <c r="CI52" s="87">
        <v>60</v>
      </c>
      <c r="CJ52" s="88"/>
      <c r="CK52" s="43">
        <v>0.73402777777777783</v>
      </c>
      <c r="CL52" s="47">
        <v>0.73541666666666661</v>
      </c>
      <c r="CM52" s="70">
        <v>65.7</v>
      </c>
      <c r="CN52" s="71">
        <v>65.7</v>
      </c>
      <c r="CO52" s="72"/>
      <c r="CP52" s="91">
        <v>0.73749999999999993</v>
      </c>
      <c r="CQ52" s="95">
        <v>5.5555555555555601E-2</v>
      </c>
      <c r="CR52" s="42" t="s">
        <v>44</v>
      </c>
      <c r="CS52" s="38">
        <v>0</v>
      </c>
      <c r="CT52" s="75"/>
      <c r="CU52" s="39">
        <v>698</v>
      </c>
      <c r="CV52" s="46">
        <v>120</v>
      </c>
      <c r="CW52" s="40"/>
      <c r="CX52" s="63">
        <v>818</v>
      </c>
      <c r="CY52" s="75"/>
      <c r="CZ52" s="101" t="s">
        <v>191</v>
      </c>
      <c r="DA52" s="129" t="s">
        <v>177</v>
      </c>
      <c r="DB52" s="129">
        <v>70</v>
      </c>
      <c r="DC52" s="104" t="s">
        <v>184</v>
      </c>
      <c r="DD52" s="77"/>
      <c r="DE52" s="56"/>
      <c r="DF52" s="36"/>
      <c r="DI52" s="41">
        <v>1.06</v>
      </c>
      <c r="DJ52" s="17" t="s">
        <v>196</v>
      </c>
      <c r="DK52" s="153">
        <v>452.64</v>
      </c>
      <c r="DL52" s="41">
        <v>452.64</v>
      </c>
      <c r="DM52" s="41">
        <v>9999</v>
      </c>
      <c r="DP52" s="41">
        <v>23</v>
      </c>
      <c r="DQ52" s="227">
        <v>0</v>
      </c>
      <c r="DR52" s="227">
        <v>0</v>
      </c>
      <c r="DS52" s="228">
        <v>349.2</v>
      </c>
      <c r="DT52" s="227">
        <v>0</v>
      </c>
      <c r="DU52" s="227">
        <v>0</v>
      </c>
      <c r="DV52" s="227">
        <v>44</v>
      </c>
      <c r="DW52" s="227">
        <v>0</v>
      </c>
      <c r="DX52" s="227">
        <v>0</v>
      </c>
      <c r="DY52" s="227">
        <v>78</v>
      </c>
      <c r="DZ52" s="227">
        <v>60</v>
      </c>
      <c r="EA52" s="227">
        <v>55</v>
      </c>
      <c r="EB52" s="227">
        <v>0</v>
      </c>
      <c r="EC52" s="228">
        <v>29.1</v>
      </c>
      <c r="ED52" s="227">
        <v>0</v>
      </c>
      <c r="EE52" s="227">
        <v>0</v>
      </c>
      <c r="EF52" s="227">
        <v>77</v>
      </c>
      <c r="EG52" s="227">
        <v>60</v>
      </c>
      <c r="EH52" s="228">
        <v>65.7</v>
      </c>
      <c r="EI52" s="227">
        <v>0</v>
      </c>
      <c r="EK52" s="41">
        <v>23</v>
      </c>
      <c r="EL52" s="227">
        <v>0</v>
      </c>
      <c r="EM52" s="227">
        <v>0</v>
      </c>
      <c r="EN52" s="227">
        <v>349.2</v>
      </c>
      <c r="EO52" s="227">
        <v>349.2</v>
      </c>
      <c r="EP52" s="227">
        <v>349.2</v>
      </c>
      <c r="EQ52" s="227">
        <v>393.2</v>
      </c>
      <c r="ER52" s="227">
        <v>393.2</v>
      </c>
      <c r="ES52" s="227">
        <v>393.2</v>
      </c>
      <c r="ET52" s="227">
        <v>471.2</v>
      </c>
      <c r="EU52" s="227">
        <v>531.20000000000005</v>
      </c>
      <c r="EV52" s="227">
        <v>586.20000000000005</v>
      </c>
      <c r="EW52" s="227">
        <v>586.20000000000005</v>
      </c>
      <c r="EX52" s="227">
        <v>615.29999999999995</v>
      </c>
      <c r="EY52" s="227">
        <v>615.29999999999995</v>
      </c>
      <c r="EZ52" s="227">
        <v>615.29999999999995</v>
      </c>
      <c r="FA52" s="227">
        <v>692.3</v>
      </c>
      <c r="FB52" s="227">
        <v>752.3</v>
      </c>
      <c r="FC52" s="227">
        <v>818</v>
      </c>
      <c r="FD52" s="227">
        <v>818</v>
      </c>
    </row>
    <row r="53" spans="1:160" ht="13.5" thickBot="1" x14ac:dyDescent="0.25">
      <c r="A53" s="132"/>
      <c r="B53" s="34">
        <v>48</v>
      </c>
      <c r="C53" s="10">
        <v>49</v>
      </c>
      <c r="D53" s="37" t="s">
        <v>153</v>
      </c>
      <c r="E53" s="37" t="s">
        <v>154</v>
      </c>
      <c r="F53" s="37"/>
      <c r="G53" s="43">
        <v>0.32500000000000001</v>
      </c>
      <c r="H53" s="47">
        <v>0.32500000000000001</v>
      </c>
      <c r="I53" s="58" t="s">
        <v>44</v>
      </c>
      <c r="J53" s="52">
        <v>0</v>
      </c>
      <c r="K53" s="43">
        <v>0.40833333333333099</v>
      </c>
      <c r="L53" s="47">
        <v>0.40833333333331401</v>
      </c>
      <c r="M53" s="42" t="s">
        <v>44</v>
      </c>
      <c r="N53" s="38">
        <v>0</v>
      </c>
      <c r="O53" s="73">
        <v>0.45</v>
      </c>
      <c r="P53" s="42" t="s">
        <v>44</v>
      </c>
      <c r="Q53" s="38">
        <v>0</v>
      </c>
      <c r="R53" s="43">
        <v>0.4597222222222222</v>
      </c>
      <c r="S53" s="47">
        <v>0.4597222222222222</v>
      </c>
      <c r="T53" s="70">
        <v>47.9</v>
      </c>
      <c r="U53" s="71">
        <v>47.9</v>
      </c>
      <c r="V53" s="72"/>
      <c r="W53" s="115">
        <v>0.47083333333333333</v>
      </c>
      <c r="X53" s="42" t="s">
        <v>44</v>
      </c>
      <c r="Y53" s="38">
        <v>0</v>
      </c>
      <c r="Z53" s="49">
        <v>0.50486111111111109</v>
      </c>
      <c r="AA53" s="42" t="s">
        <v>45</v>
      </c>
      <c r="AB53" s="38">
        <v>60</v>
      </c>
      <c r="AC53" s="53">
        <v>0.50902777777777775</v>
      </c>
      <c r="AD53" s="61"/>
      <c r="AE53" s="55">
        <v>0.51348379629629626</v>
      </c>
      <c r="AF53" s="35">
        <v>4.4560185185185119E-3</v>
      </c>
      <c r="AG53" s="35">
        <v>6.0185185185184517E-4</v>
      </c>
      <c r="AH53" s="44" t="s">
        <v>223</v>
      </c>
      <c r="AI53" s="45">
        <v>52</v>
      </c>
      <c r="AJ53" s="115">
        <v>0.52986111111111112</v>
      </c>
      <c r="AK53" s="42" t="s">
        <v>44</v>
      </c>
      <c r="AL53" s="38">
        <v>0</v>
      </c>
      <c r="AM53" s="73">
        <v>0.54027777777777775</v>
      </c>
      <c r="AN53" s="42" t="s">
        <v>44</v>
      </c>
      <c r="AO53" s="38">
        <v>0</v>
      </c>
      <c r="AP53" s="53">
        <v>0.54305555555555551</v>
      </c>
      <c r="AQ53" s="61"/>
      <c r="AR53" s="55">
        <v>0.54982638888888891</v>
      </c>
      <c r="AS53" s="35">
        <v>6.7708333333333925E-3</v>
      </c>
      <c r="AT53" s="35">
        <v>1.1574074074133418E-5</v>
      </c>
      <c r="AU53" s="44" t="s">
        <v>223</v>
      </c>
      <c r="AV53" s="45">
        <v>1</v>
      </c>
      <c r="AW53" s="49">
        <v>0.56944444444444442</v>
      </c>
      <c r="AX53" s="42" t="s">
        <v>45</v>
      </c>
      <c r="AY53" s="38">
        <v>120</v>
      </c>
      <c r="AZ53" s="49">
        <v>0.57222222222222197</v>
      </c>
      <c r="BA53" s="61"/>
      <c r="BB53" s="55">
        <v>0.57771990740740742</v>
      </c>
      <c r="BC53" s="35">
        <v>5.4976851851854525E-3</v>
      </c>
      <c r="BD53" s="35">
        <v>4.9768518518545236E-4</v>
      </c>
      <c r="BE53" s="44" t="s">
        <v>223</v>
      </c>
      <c r="BF53" s="45">
        <v>43</v>
      </c>
      <c r="BG53" s="308">
        <v>0.61736111111111081</v>
      </c>
      <c r="BH53" s="42" t="s">
        <v>44</v>
      </c>
      <c r="BI53" s="38">
        <v>0</v>
      </c>
      <c r="BJ53" s="43">
        <v>0.61736111111111114</v>
      </c>
      <c r="BK53" s="47">
        <v>0.62916666666666665</v>
      </c>
      <c r="BL53" s="70">
        <v>32.6</v>
      </c>
      <c r="BM53" s="71">
        <v>32.6</v>
      </c>
      <c r="BN53" s="72"/>
      <c r="BO53" s="117" t="s">
        <v>226</v>
      </c>
      <c r="BP53" s="121"/>
      <c r="BQ53" s="124" t="s">
        <v>225</v>
      </c>
      <c r="BR53" s="125"/>
      <c r="BS53" s="49">
        <v>0.70763888888888893</v>
      </c>
      <c r="BT53" s="42" t="s">
        <v>223</v>
      </c>
      <c r="BU53" s="38">
        <v>180</v>
      </c>
      <c r="BV53" s="49">
        <v>0.70972222222222203</v>
      </c>
      <c r="BW53" s="61"/>
      <c r="BX53" s="55">
        <v>0.71421296296296299</v>
      </c>
      <c r="BY53" s="35">
        <v>4.4907407407409616E-3</v>
      </c>
      <c r="BZ53" s="35">
        <v>2.037037037037258E-3</v>
      </c>
      <c r="CA53" s="44" t="s">
        <v>223</v>
      </c>
      <c r="CB53" s="45">
        <v>176</v>
      </c>
      <c r="CC53" s="85">
        <v>0.71597222222222223</v>
      </c>
      <c r="CD53" s="86"/>
      <c r="CE53" s="87">
        <v>0</v>
      </c>
      <c r="CF53" s="88"/>
      <c r="CG53" s="85">
        <v>0.72430555555555554</v>
      </c>
      <c r="CH53" s="86"/>
      <c r="CI53" s="87">
        <v>0</v>
      </c>
      <c r="CJ53" s="88"/>
      <c r="CK53" s="43">
        <v>0.7729166666666667</v>
      </c>
      <c r="CL53" s="47">
        <v>0.77430555555555547</v>
      </c>
      <c r="CM53" s="70">
        <v>71.900000000000006</v>
      </c>
      <c r="CN53" s="71">
        <v>71.900000000000006</v>
      </c>
      <c r="CO53" s="72"/>
      <c r="CP53" s="91">
        <v>0.77569444444444446</v>
      </c>
      <c r="CQ53" s="95">
        <v>5.5555555555555601E-2</v>
      </c>
      <c r="CR53" s="42" t="s">
        <v>223</v>
      </c>
      <c r="CS53" s="38">
        <v>180</v>
      </c>
      <c r="CU53" s="39">
        <v>424.4</v>
      </c>
      <c r="CV53" s="46">
        <v>540</v>
      </c>
      <c r="CW53" s="40"/>
      <c r="CX53" s="63">
        <v>964.4</v>
      </c>
      <c r="CZ53" s="101" t="s">
        <v>191</v>
      </c>
      <c r="DA53" s="129" t="s">
        <v>178</v>
      </c>
      <c r="DB53" s="129">
        <v>136</v>
      </c>
      <c r="DC53" s="104" t="s">
        <v>188</v>
      </c>
      <c r="DD53" s="77"/>
      <c r="DE53" s="56"/>
      <c r="DF53" s="36"/>
      <c r="DI53" s="41">
        <v>1.03</v>
      </c>
      <c r="DJ53" s="17" t="s">
        <v>196</v>
      </c>
      <c r="DK53" s="153">
        <v>156.97200000000001</v>
      </c>
      <c r="DL53" s="41">
        <v>156.97200000000001</v>
      </c>
      <c r="DM53" s="41">
        <v>9999</v>
      </c>
      <c r="DP53" s="41">
        <v>49</v>
      </c>
      <c r="DQ53" s="227">
        <v>0</v>
      </c>
      <c r="DR53" s="227">
        <v>0</v>
      </c>
      <c r="DS53" s="228">
        <v>47.9</v>
      </c>
      <c r="DT53" s="227">
        <v>0</v>
      </c>
      <c r="DU53" s="227">
        <v>60</v>
      </c>
      <c r="DV53" s="227">
        <v>52</v>
      </c>
      <c r="DW53" s="227">
        <v>0</v>
      </c>
      <c r="DX53" s="227">
        <v>0</v>
      </c>
      <c r="DY53" s="227">
        <v>1</v>
      </c>
      <c r="DZ53" s="227">
        <v>120</v>
      </c>
      <c r="EA53" s="227">
        <v>43</v>
      </c>
      <c r="EB53" s="227">
        <v>0</v>
      </c>
      <c r="EC53" s="228">
        <v>32.6</v>
      </c>
      <c r="ED53" s="227">
        <v>0</v>
      </c>
      <c r="EE53" s="227">
        <v>180</v>
      </c>
      <c r="EF53" s="227">
        <v>176</v>
      </c>
      <c r="EG53" s="227">
        <v>0</v>
      </c>
      <c r="EH53" s="228">
        <v>71.900000000000006</v>
      </c>
      <c r="EI53" s="227">
        <v>180</v>
      </c>
      <c r="EK53" s="41">
        <v>49</v>
      </c>
      <c r="EL53" s="227">
        <v>0</v>
      </c>
      <c r="EM53" s="227">
        <v>0</v>
      </c>
      <c r="EN53" s="227">
        <v>47.9</v>
      </c>
      <c r="EO53" s="227">
        <v>47.9</v>
      </c>
      <c r="EP53" s="227">
        <v>107.9</v>
      </c>
      <c r="EQ53" s="227">
        <v>159.9</v>
      </c>
      <c r="ER53" s="227">
        <v>159.9</v>
      </c>
      <c r="ES53" s="227">
        <v>159.9</v>
      </c>
      <c r="ET53" s="227">
        <v>160.9</v>
      </c>
      <c r="EU53" s="227">
        <v>280.89999999999998</v>
      </c>
      <c r="EV53" s="227">
        <v>323.89999999999998</v>
      </c>
      <c r="EW53" s="227">
        <v>323.89999999999998</v>
      </c>
      <c r="EX53" s="227">
        <v>356.5</v>
      </c>
      <c r="EY53" s="227">
        <v>356.5</v>
      </c>
      <c r="EZ53" s="227">
        <v>536.5</v>
      </c>
      <c r="FA53" s="227">
        <v>712.5</v>
      </c>
      <c r="FB53" s="227">
        <v>712.5</v>
      </c>
      <c r="FC53" s="227">
        <v>784.4</v>
      </c>
      <c r="FD53" s="227">
        <v>964.4</v>
      </c>
    </row>
    <row r="54" spans="1:160" ht="13.5" thickBot="1" x14ac:dyDescent="0.25">
      <c r="A54" s="132"/>
      <c r="B54" s="34">
        <v>51</v>
      </c>
      <c r="C54" s="10">
        <v>53</v>
      </c>
      <c r="D54" s="37" t="s">
        <v>159</v>
      </c>
      <c r="E54" s="37" t="s">
        <v>160</v>
      </c>
      <c r="F54" s="37"/>
      <c r="G54" s="43">
        <v>0.327083333333333</v>
      </c>
      <c r="H54" s="47">
        <v>0.32708333333333334</v>
      </c>
      <c r="I54" s="58" t="s">
        <v>44</v>
      </c>
      <c r="J54" s="52">
        <v>0</v>
      </c>
      <c r="K54" s="43">
        <v>0.41041666666666399</v>
      </c>
      <c r="L54" s="47">
        <v>0.410416666666646</v>
      </c>
      <c r="M54" s="42" t="s">
        <v>44</v>
      </c>
      <c r="N54" s="38">
        <v>0</v>
      </c>
      <c r="O54" s="73">
        <v>0.45208333333333334</v>
      </c>
      <c r="P54" s="42" t="s">
        <v>44</v>
      </c>
      <c r="Q54" s="38">
        <v>0</v>
      </c>
      <c r="R54" s="43">
        <v>0.46180555555555558</v>
      </c>
      <c r="S54" s="47">
        <v>0.46180555555555558</v>
      </c>
      <c r="T54" s="70">
        <v>42.6</v>
      </c>
      <c r="U54" s="71">
        <v>42.6</v>
      </c>
      <c r="V54" s="72"/>
      <c r="W54" s="115">
        <v>0.47291666666666665</v>
      </c>
      <c r="X54" s="42" t="s">
        <v>44</v>
      </c>
      <c r="Y54" s="38">
        <v>0</v>
      </c>
      <c r="Z54" s="49">
        <v>0.50694444444444442</v>
      </c>
      <c r="AA54" s="42" t="s">
        <v>45</v>
      </c>
      <c r="AB54" s="38">
        <v>60</v>
      </c>
      <c r="AC54" s="53">
        <v>0.51041666666666663</v>
      </c>
      <c r="AD54" s="61"/>
      <c r="AE54" s="55">
        <v>0.51491898148148152</v>
      </c>
      <c r="AF54" s="35">
        <v>4.5023148148148895E-3</v>
      </c>
      <c r="AG54" s="35">
        <v>6.4814814814822272E-4</v>
      </c>
      <c r="AH54" s="44" t="s">
        <v>223</v>
      </c>
      <c r="AI54" s="45">
        <v>56</v>
      </c>
      <c r="AJ54" s="115">
        <v>0.53125</v>
      </c>
      <c r="AK54" s="42" t="s">
        <v>44</v>
      </c>
      <c r="AL54" s="38">
        <v>0</v>
      </c>
      <c r="AM54" s="73">
        <v>0.54097222222222219</v>
      </c>
      <c r="AN54" s="42" t="s">
        <v>45</v>
      </c>
      <c r="AO54" s="38">
        <v>60</v>
      </c>
      <c r="AP54" s="53">
        <v>0.5444444444444444</v>
      </c>
      <c r="AQ54" s="61"/>
      <c r="AR54" s="55">
        <v>0.55096064814814816</v>
      </c>
      <c r="AS54" s="35">
        <v>6.5162037037037601E-3</v>
      </c>
      <c r="AT54" s="35">
        <v>2.4305555555549901E-4</v>
      </c>
      <c r="AU54" s="44" t="s">
        <v>45</v>
      </c>
      <c r="AV54" s="45">
        <v>21</v>
      </c>
      <c r="AW54" s="49">
        <v>0.57152777777777775</v>
      </c>
      <c r="AX54" s="42" t="s">
        <v>45</v>
      </c>
      <c r="AY54" s="38">
        <v>60</v>
      </c>
      <c r="AZ54" s="49">
        <v>0.57430555555555496</v>
      </c>
      <c r="BA54" s="61"/>
      <c r="BB54" s="55">
        <v>0.57964120370370364</v>
      </c>
      <c r="BC54" s="35">
        <v>5.3356481481486862E-3</v>
      </c>
      <c r="BD54" s="35">
        <v>3.3564814814868605E-4</v>
      </c>
      <c r="BE54" s="44" t="s">
        <v>223</v>
      </c>
      <c r="BF54" s="45">
        <v>29</v>
      </c>
      <c r="BG54" s="308">
        <v>0.6194444444444438</v>
      </c>
      <c r="BH54" s="42" t="s">
        <v>44</v>
      </c>
      <c r="BI54" s="38">
        <v>0</v>
      </c>
      <c r="BJ54" s="43">
        <v>0.62152777777777779</v>
      </c>
      <c r="BK54" s="47">
        <v>0.63194444444444442</v>
      </c>
      <c r="BL54" s="70">
        <v>29.5</v>
      </c>
      <c r="BM54" s="71">
        <v>29.5</v>
      </c>
      <c r="BN54" s="72"/>
      <c r="BO54" s="117" t="s">
        <v>224</v>
      </c>
      <c r="BP54" s="121">
        <v>300</v>
      </c>
      <c r="BQ54" s="124" t="s">
        <v>232</v>
      </c>
      <c r="BR54" s="125">
        <v>1800</v>
      </c>
      <c r="BS54" s="49">
        <v>0.72013888888888899</v>
      </c>
      <c r="BT54" s="42" t="s">
        <v>223</v>
      </c>
      <c r="BU54" s="38">
        <v>1200</v>
      </c>
      <c r="BV54" s="49">
        <v>0.72222222222222221</v>
      </c>
      <c r="BW54" s="61"/>
      <c r="BX54" s="55">
        <v>0.72528935185185184</v>
      </c>
      <c r="BY54" s="35">
        <v>3.067129629629628E-3</v>
      </c>
      <c r="BZ54" s="35">
        <v>6.1342592592592438E-4</v>
      </c>
      <c r="CA54" s="44" t="s">
        <v>223</v>
      </c>
      <c r="CB54" s="45">
        <v>53</v>
      </c>
      <c r="CC54" s="85">
        <v>0.72638888888888886</v>
      </c>
      <c r="CD54" s="86"/>
      <c r="CE54" s="87">
        <v>0</v>
      </c>
      <c r="CF54" s="88"/>
      <c r="CG54" s="85">
        <v>0.73333333333333339</v>
      </c>
      <c r="CH54" s="86"/>
      <c r="CI54" s="87">
        <v>60</v>
      </c>
      <c r="CJ54" s="88"/>
      <c r="CK54" s="43">
        <v>0.78749999999999998</v>
      </c>
      <c r="CL54" s="47">
        <v>0.78819444444444453</v>
      </c>
      <c r="CM54" s="70">
        <v>58.4</v>
      </c>
      <c r="CN54" s="71">
        <v>58.4</v>
      </c>
      <c r="CO54" s="72">
        <v>10</v>
      </c>
      <c r="CP54" s="91">
        <v>0.7895833333333333</v>
      </c>
      <c r="CQ54" s="95">
        <v>5.5555555555555601E-2</v>
      </c>
      <c r="CR54" s="42" t="s">
        <v>223</v>
      </c>
      <c r="CS54" s="38">
        <v>360</v>
      </c>
      <c r="CU54" s="39">
        <v>299.5</v>
      </c>
      <c r="CV54" s="46">
        <v>3900</v>
      </c>
      <c r="CW54" s="40"/>
      <c r="CX54" s="63">
        <v>4199.5</v>
      </c>
      <c r="CZ54" s="101" t="s">
        <v>191</v>
      </c>
      <c r="DA54" s="129" t="s">
        <v>178</v>
      </c>
      <c r="DB54" s="129">
        <v>71</v>
      </c>
      <c r="DC54" s="104" t="s">
        <v>188</v>
      </c>
      <c r="DD54" s="77"/>
      <c r="DE54" s="56"/>
      <c r="DF54" s="36"/>
      <c r="DI54" s="41">
        <v>1</v>
      </c>
      <c r="DJ54" s="17" t="s">
        <v>196</v>
      </c>
      <c r="DK54" s="153">
        <v>140.5</v>
      </c>
      <c r="DL54" s="41">
        <v>140.5</v>
      </c>
      <c r="DM54" s="41">
        <v>9999</v>
      </c>
      <c r="DP54" s="41">
        <v>53</v>
      </c>
      <c r="DQ54" s="227">
        <v>0</v>
      </c>
      <c r="DR54" s="227">
        <v>0</v>
      </c>
      <c r="DS54" s="228">
        <v>42.6</v>
      </c>
      <c r="DT54" s="227">
        <v>0</v>
      </c>
      <c r="DU54" s="227">
        <v>60</v>
      </c>
      <c r="DV54" s="227">
        <v>56</v>
      </c>
      <c r="DW54" s="227">
        <v>0</v>
      </c>
      <c r="DX54" s="227">
        <v>60</v>
      </c>
      <c r="DY54" s="227">
        <v>21</v>
      </c>
      <c r="DZ54" s="227">
        <v>60</v>
      </c>
      <c r="EA54" s="227">
        <v>29</v>
      </c>
      <c r="EB54" s="227">
        <v>0</v>
      </c>
      <c r="EC54" s="228">
        <v>29.5</v>
      </c>
      <c r="ED54" s="227">
        <v>2100</v>
      </c>
      <c r="EE54" s="227">
        <v>1200</v>
      </c>
      <c r="EF54" s="227">
        <v>53</v>
      </c>
      <c r="EG54" s="227">
        <v>60</v>
      </c>
      <c r="EH54" s="228">
        <v>68.400000000000006</v>
      </c>
      <c r="EI54" s="227">
        <v>360</v>
      </c>
      <c r="EK54" s="41">
        <v>53</v>
      </c>
      <c r="EL54" s="227">
        <v>0</v>
      </c>
      <c r="EM54" s="227">
        <v>0</v>
      </c>
      <c r="EN54" s="227">
        <v>42.6</v>
      </c>
      <c r="EO54" s="227">
        <v>42.6</v>
      </c>
      <c r="EP54" s="227">
        <v>102.6</v>
      </c>
      <c r="EQ54" s="227">
        <v>158.6</v>
      </c>
      <c r="ER54" s="227">
        <v>158.6</v>
      </c>
      <c r="ES54" s="227">
        <v>218.6</v>
      </c>
      <c r="ET54" s="227">
        <v>239.6</v>
      </c>
      <c r="EU54" s="227">
        <v>299.60000000000002</v>
      </c>
      <c r="EV54" s="227">
        <v>328.6</v>
      </c>
      <c r="EW54" s="227">
        <v>328.6</v>
      </c>
      <c r="EX54" s="227">
        <v>358.1</v>
      </c>
      <c r="EY54" s="227">
        <v>2458.1</v>
      </c>
      <c r="EZ54" s="227">
        <v>3658.1</v>
      </c>
      <c r="FA54" s="227">
        <v>3711.1</v>
      </c>
      <c r="FB54" s="227">
        <v>3771.1</v>
      </c>
      <c r="FC54" s="227">
        <v>3839.5</v>
      </c>
      <c r="FD54" s="227">
        <v>4199.5</v>
      </c>
    </row>
    <row r="55" spans="1:160" ht="13.5" thickBot="1" x14ac:dyDescent="0.25">
      <c r="A55" s="132"/>
      <c r="B55" s="34">
        <v>53</v>
      </c>
      <c r="C55" s="10">
        <v>55</v>
      </c>
      <c r="D55" s="37" t="s">
        <v>162</v>
      </c>
      <c r="E55" s="37" t="s">
        <v>163</v>
      </c>
      <c r="F55" s="37"/>
      <c r="G55" s="43">
        <v>0.328472222222222</v>
      </c>
      <c r="H55" s="47">
        <v>0.32847222222222222</v>
      </c>
      <c r="I55" s="58" t="s">
        <v>44</v>
      </c>
      <c r="J55" s="52">
        <v>0</v>
      </c>
      <c r="K55" s="43">
        <v>0.41180555555555298</v>
      </c>
      <c r="L55" s="47">
        <v>0.41111111111111115</v>
      </c>
      <c r="M55" s="42" t="s">
        <v>45</v>
      </c>
      <c r="N55" s="38">
        <v>60</v>
      </c>
      <c r="O55" s="73">
        <v>0.45347222222222222</v>
      </c>
      <c r="P55" s="42" t="s">
        <v>223</v>
      </c>
      <c r="Q55" s="38">
        <v>60</v>
      </c>
      <c r="R55" s="43">
        <v>0.46319444444444446</v>
      </c>
      <c r="S55" s="47">
        <v>0.46319444444444446</v>
      </c>
      <c r="T55" s="70">
        <v>46.8</v>
      </c>
      <c r="U55" s="71">
        <v>46.8</v>
      </c>
      <c r="V55" s="72"/>
      <c r="W55" s="115">
        <v>0.47430555555555554</v>
      </c>
      <c r="X55" s="42" t="s">
        <v>44</v>
      </c>
      <c r="Y55" s="38">
        <v>0</v>
      </c>
      <c r="Z55" s="49">
        <v>0.50902777777777775</v>
      </c>
      <c r="AA55" s="42" t="s">
        <v>44</v>
      </c>
      <c r="AB55" s="38">
        <v>0</v>
      </c>
      <c r="AC55" s="53">
        <v>0.51180555555555551</v>
      </c>
      <c r="AD55" s="61"/>
      <c r="AE55" s="55">
        <v>0.5163078703703704</v>
      </c>
      <c r="AF55" s="35">
        <v>4.5023148148148895E-3</v>
      </c>
      <c r="AG55" s="35">
        <v>6.4814814814822272E-4</v>
      </c>
      <c r="AH55" s="44" t="s">
        <v>223</v>
      </c>
      <c r="AI55" s="45">
        <v>56</v>
      </c>
      <c r="AJ55" s="115">
        <v>0.53263888888888888</v>
      </c>
      <c r="AK55" s="42" t="s">
        <v>44</v>
      </c>
      <c r="AL55" s="38">
        <v>0</v>
      </c>
      <c r="AM55" s="73">
        <v>0.54305555555555551</v>
      </c>
      <c r="AN55" s="42" t="s">
        <v>44</v>
      </c>
      <c r="AO55" s="38">
        <v>0</v>
      </c>
      <c r="AP55" s="53">
        <v>0.54583333333333328</v>
      </c>
      <c r="AQ55" s="61"/>
      <c r="AR55" s="55">
        <v>0.5529398148148148</v>
      </c>
      <c r="AS55" s="35">
        <v>7.1064814814815191E-3</v>
      </c>
      <c r="AT55" s="35">
        <v>3.4722222222226002E-4</v>
      </c>
      <c r="AU55" s="44" t="s">
        <v>223</v>
      </c>
      <c r="AV55" s="45">
        <v>30</v>
      </c>
      <c r="AW55" s="49">
        <v>0.57361111111111118</v>
      </c>
      <c r="AX55" s="42" t="s">
        <v>44</v>
      </c>
      <c r="AY55" s="38">
        <v>0</v>
      </c>
      <c r="AZ55" s="49">
        <v>0.57569444444444395</v>
      </c>
      <c r="BA55" s="61"/>
      <c r="BB55" s="55">
        <v>0.58124999999999993</v>
      </c>
      <c r="BC55" s="35">
        <v>5.5555555555559799E-3</v>
      </c>
      <c r="BD55" s="35">
        <v>5.555555555559798E-4</v>
      </c>
      <c r="BE55" s="44" t="s">
        <v>223</v>
      </c>
      <c r="BF55" s="45">
        <v>48</v>
      </c>
      <c r="BG55" s="308">
        <v>0.62083333333333279</v>
      </c>
      <c r="BH55" s="42" t="s">
        <v>44</v>
      </c>
      <c r="BI55" s="38">
        <v>0</v>
      </c>
      <c r="BJ55" s="43">
        <v>0.62083333333333335</v>
      </c>
      <c r="BK55" s="47">
        <v>0.63055555555555554</v>
      </c>
      <c r="BL55" s="70">
        <v>33.799999999999997</v>
      </c>
      <c r="BM55" s="71">
        <v>33.799999999999997</v>
      </c>
      <c r="BN55" s="72"/>
      <c r="BO55" s="117" t="s">
        <v>234</v>
      </c>
      <c r="BP55" s="121">
        <v>300</v>
      </c>
      <c r="BQ55" s="124" t="s">
        <v>225</v>
      </c>
      <c r="BR55" s="125"/>
      <c r="BS55" s="49">
        <v>0.70763888888888893</v>
      </c>
      <c r="BT55" s="42" t="s">
        <v>223</v>
      </c>
      <c r="BU55" s="38">
        <v>60</v>
      </c>
      <c r="BV55" s="49">
        <v>0.71111111111111103</v>
      </c>
      <c r="BW55" s="61"/>
      <c r="BX55" s="55">
        <v>0.71454861111111112</v>
      </c>
      <c r="BY55" s="35">
        <v>3.4375000000000933E-3</v>
      </c>
      <c r="BZ55" s="35">
        <v>9.8379629629638966E-4</v>
      </c>
      <c r="CA55" s="44" t="s">
        <v>223</v>
      </c>
      <c r="CB55" s="45">
        <v>85</v>
      </c>
      <c r="CC55" s="85">
        <v>0.71666666666666667</v>
      </c>
      <c r="CD55" s="86"/>
      <c r="CE55" s="87">
        <v>0</v>
      </c>
      <c r="CF55" s="88"/>
      <c r="CG55" s="85">
        <v>0.72569444444444453</v>
      </c>
      <c r="CH55" s="86"/>
      <c r="CI55" s="87">
        <v>0</v>
      </c>
      <c r="CJ55" s="88"/>
      <c r="CK55" s="43">
        <v>0.76736111111111116</v>
      </c>
      <c r="CL55" s="47">
        <v>0.76736111111111116</v>
      </c>
      <c r="CM55" s="70">
        <v>55.5</v>
      </c>
      <c r="CN55" s="71">
        <v>55.5</v>
      </c>
      <c r="CO55" s="72"/>
      <c r="CP55" s="91">
        <v>0.76944444444444438</v>
      </c>
      <c r="CQ55" s="95">
        <v>5.5555555555555601E-2</v>
      </c>
      <c r="CR55" s="42" t="s">
        <v>44</v>
      </c>
      <c r="CS55" s="38">
        <v>0</v>
      </c>
      <c r="CU55" s="39">
        <v>355.1</v>
      </c>
      <c r="CV55" s="46">
        <v>480</v>
      </c>
      <c r="CW55" s="40"/>
      <c r="CX55" s="63">
        <v>835.1</v>
      </c>
      <c r="CZ55" s="101" t="s">
        <v>191</v>
      </c>
      <c r="DA55" s="129" t="s">
        <v>177</v>
      </c>
      <c r="DB55" s="129">
        <v>109</v>
      </c>
      <c r="DC55" s="104" t="s">
        <v>184</v>
      </c>
      <c r="DD55" s="77"/>
      <c r="DE55" s="56"/>
      <c r="DF55" s="36"/>
      <c r="DI55" s="41">
        <v>1.0900000000000001</v>
      </c>
      <c r="DJ55" s="17" t="s">
        <v>196</v>
      </c>
      <c r="DK55" s="153">
        <v>148.34900000000002</v>
      </c>
      <c r="DL55" s="41">
        <v>148.34900000000002</v>
      </c>
      <c r="DM55" s="41">
        <v>9999</v>
      </c>
      <c r="DP55" s="41">
        <v>55</v>
      </c>
      <c r="DQ55" s="227">
        <v>60</v>
      </c>
      <c r="DR55" s="227">
        <v>60</v>
      </c>
      <c r="DS55" s="228">
        <v>46.8</v>
      </c>
      <c r="DT55" s="227">
        <v>0</v>
      </c>
      <c r="DU55" s="227">
        <v>0</v>
      </c>
      <c r="DV55" s="227">
        <v>56</v>
      </c>
      <c r="DW55" s="227">
        <v>0</v>
      </c>
      <c r="DX55" s="227">
        <v>0</v>
      </c>
      <c r="DY55" s="227">
        <v>30</v>
      </c>
      <c r="DZ55" s="227">
        <v>0</v>
      </c>
      <c r="EA55" s="227">
        <v>48</v>
      </c>
      <c r="EB55" s="227">
        <v>0</v>
      </c>
      <c r="EC55" s="228">
        <v>33.799999999999997</v>
      </c>
      <c r="ED55" s="227">
        <v>300</v>
      </c>
      <c r="EE55" s="227">
        <v>60</v>
      </c>
      <c r="EF55" s="227">
        <v>85</v>
      </c>
      <c r="EG55" s="227">
        <v>0</v>
      </c>
      <c r="EH55" s="228">
        <v>55.5</v>
      </c>
      <c r="EI55" s="227">
        <v>0</v>
      </c>
      <c r="EK55" s="41">
        <v>55</v>
      </c>
      <c r="EL55" s="227">
        <v>60</v>
      </c>
      <c r="EM55" s="227">
        <v>120</v>
      </c>
      <c r="EN55" s="227">
        <v>166.8</v>
      </c>
      <c r="EO55" s="227">
        <v>166.8</v>
      </c>
      <c r="EP55" s="227">
        <v>166.8</v>
      </c>
      <c r="EQ55" s="227">
        <v>222.8</v>
      </c>
      <c r="ER55" s="227">
        <v>222.8</v>
      </c>
      <c r="ES55" s="227">
        <v>222.8</v>
      </c>
      <c r="ET55" s="227">
        <v>252.8</v>
      </c>
      <c r="EU55" s="227">
        <v>252.8</v>
      </c>
      <c r="EV55" s="227">
        <v>300.8</v>
      </c>
      <c r="EW55" s="227">
        <v>300.8</v>
      </c>
      <c r="EX55" s="227">
        <v>334.6</v>
      </c>
      <c r="EY55" s="227">
        <v>634.6</v>
      </c>
      <c r="EZ55" s="227">
        <v>694.6</v>
      </c>
      <c r="FA55" s="227">
        <v>779.6</v>
      </c>
      <c r="FB55" s="227">
        <v>779.6</v>
      </c>
      <c r="FC55" s="227">
        <v>835.1</v>
      </c>
      <c r="FD55" s="227">
        <v>835.1</v>
      </c>
    </row>
    <row r="56" spans="1:160" ht="13.5" thickBot="1" x14ac:dyDescent="0.25">
      <c r="A56" s="132"/>
      <c r="B56" s="34">
        <v>58</v>
      </c>
      <c r="C56" s="10">
        <v>77</v>
      </c>
      <c r="D56" s="37" t="s">
        <v>172</v>
      </c>
      <c r="E56" s="37" t="s">
        <v>173</v>
      </c>
      <c r="F56" s="37"/>
      <c r="G56" s="43">
        <v>0.33194444444444399</v>
      </c>
      <c r="H56" s="47">
        <v>0.33194444444444443</v>
      </c>
      <c r="I56" s="58" t="s">
        <v>44</v>
      </c>
      <c r="J56" s="52">
        <v>0</v>
      </c>
      <c r="K56" s="43">
        <v>0.4152777777777778</v>
      </c>
      <c r="L56" s="47">
        <v>0.41527777777775399</v>
      </c>
      <c r="M56" s="42" t="s">
        <v>44</v>
      </c>
      <c r="N56" s="38">
        <v>0</v>
      </c>
      <c r="O56" s="73">
        <v>0.45694444444444443</v>
      </c>
      <c r="P56" s="42" t="s">
        <v>44</v>
      </c>
      <c r="Q56" s="38">
        <v>0</v>
      </c>
      <c r="R56" s="43">
        <v>0.46666666666666662</v>
      </c>
      <c r="S56" s="47">
        <v>0.46666666666666662</v>
      </c>
      <c r="T56" s="70">
        <v>50</v>
      </c>
      <c r="U56" s="71">
        <v>50</v>
      </c>
      <c r="V56" s="72">
        <v>300</v>
      </c>
      <c r="W56" s="115">
        <v>0.47777777777777775</v>
      </c>
      <c r="X56" s="42" t="s">
        <v>44</v>
      </c>
      <c r="Y56" s="38">
        <v>0</v>
      </c>
      <c r="Z56" s="49">
        <v>0.51180555555555551</v>
      </c>
      <c r="AA56" s="42" t="s">
        <v>45</v>
      </c>
      <c r="AB56" s="38">
        <v>60</v>
      </c>
      <c r="AC56" s="53">
        <v>0.51597222222222217</v>
      </c>
      <c r="AD56" s="61"/>
      <c r="AE56" s="55">
        <v>0.52047453703703705</v>
      </c>
      <c r="AF56" s="35">
        <v>4.5023148148148895E-3</v>
      </c>
      <c r="AG56" s="35">
        <v>6.4814814814822272E-4</v>
      </c>
      <c r="AH56" s="44" t="s">
        <v>223</v>
      </c>
      <c r="AI56" s="45">
        <v>56</v>
      </c>
      <c r="AJ56" s="115">
        <v>0.53680555555555554</v>
      </c>
      <c r="AK56" s="42" t="s">
        <v>44</v>
      </c>
      <c r="AL56" s="38">
        <v>0</v>
      </c>
      <c r="AM56" s="73">
        <v>0.54722222222222217</v>
      </c>
      <c r="AN56" s="42" t="s">
        <v>44</v>
      </c>
      <c r="AO56" s="38">
        <v>0</v>
      </c>
      <c r="AP56" s="53">
        <v>0.5493055555555556</v>
      </c>
      <c r="AQ56" s="61"/>
      <c r="AR56" s="55">
        <v>0.55570601851851853</v>
      </c>
      <c r="AS56" s="35">
        <v>6.4004629629629273E-3</v>
      </c>
      <c r="AT56" s="35">
        <v>3.5879629629633186E-4</v>
      </c>
      <c r="AU56" s="44" t="s">
        <v>45</v>
      </c>
      <c r="AV56" s="45">
        <v>31</v>
      </c>
      <c r="AW56" s="49">
        <v>0.57708333333333328</v>
      </c>
      <c r="AX56" s="42" t="s">
        <v>44</v>
      </c>
      <c r="AY56" s="38">
        <v>0</v>
      </c>
      <c r="AZ56" s="49">
        <v>0.57916666666666605</v>
      </c>
      <c r="BA56" s="61"/>
      <c r="BB56" s="55">
        <v>0.58494212962962966</v>
      </c>
      <c r="BC56" s="35">
        <v>5.7754629629636067E-3</v>
      </c>
      <c r="BD56" s="35">
        <v>7.7546296296360662E-4</v>
      </c>
      <c r="BE56" s="44" t="s">
        <v>223</v>
      </c>
      <c r="BF56" s="45">
        <v>67</v>
      </c>
      <c r="BG56" s="308">
        <v>0.62430555555555489</v>
      </c>
      <c r="BH56" s="42" t="s">
        <v>44</v>
      </c>
      <c r="BI56" s="38">
        <v>0</v>
      </c>
      <c r="BJ56" s="43">
        <v>0.63472222222222219</v>
      </c>
      <c r="BK56" s="47">
        <v>0.63472222222222219</v>
      </c>
      <c r="BL56" s="70">
        <v>30.2</v>
      </c>
      <c r="BM56" s="71">
        <v>30.2</v>
      </c>
      <c r="BN56" s="72"/>
      <c r="BO56" s="117" t="s">
        <v>226</v>
      </c>
      <c r="BP56" s="121"/>
      <c r="BQ56" s="124" t="s">
        <v>225</v>
      </c>
      <c r="BR56" s="125"/>
      <c r="BS56" s="49">
        <v>0.71736111111111101</v>
      </c>
      <c r="BT56" s="42" t="s">
        <v>223</v>
      </c>
      <c r="BU56" s="38">
        <v>1440</v>
      </c>
      <c r="BV56" s="49">
        <v>0.71944444444444444</v>
      </c>
      <c r="BW56" s="61"/>
      <c r="BX56" s="55">
        <v>0.7227662037037037</v>
      </c>
      <c r="BY56" s="35">
        <v>3.3217592592592604E-3</v>
      </c>
      <c r="BZ56" s="35">
        <v>8.6805555555555681E-4</v>
      </c>
      <c r="CA56" s="44" t="s">
        <v>223</v>
      </c>
      <c r="CB56" s="45">
        <v>75</v>
      </c>
      <c r="CC56" s="85">
        <v>0.72361111111111109</v>
      </c>
      <c r="CD56" s="86"/>
      <c r="CE56" s="87">
        <v>0</v>
      </c>
      <c r="CF56" s="88"/>
      <c r="CG56" s="85">
        <v>0.73333333333333339</v>
      </c>
      <c r="CH56" s="86"/>
      <c r="CI56" s="87">
        <v>0</v>
      </c>
      <c r="CJ56" s="88"/>
      <c r="CK56" s="43">
        <v>0.78125</v>
      </c>
      <c r="CL56" s="47">
        <v>0.78125</v>
      </c>
      <c r="CM56" s="70">
        <v>64.7</v>
      </c>
      <c r="CN56" s="71">
        <v>64.7</v>
      </c>
      <c r="CO56" s="72"/>
      <c r="CP56" s="91">
        <v>0.78541666666666676</v>
      </c>
      <c r="CQ56" s="95">
        <v>5.5555555555555601E-2</v>
      </c>
      <c r="CR56" s="42" t="s">
        <v>223</v>
      </c>
      <c r="CS56" s="38">
        <v>300</v>
      </c>
      <c r="CU56" s="39">
        <v>673.9</v>
      </c>
      <c r="CV56" s="46">
        <v>1800</v>
      </c>
      <c r="CW56" s="40"/>
      <c r="CX56" s="63">
        <v>2473.9</v>
      </c>
      <c r="CZ56" s="101" t="s">
        <v>190</v>
      </c>
      <c r="DA56" s="129" t="s">
        <v>176</v>
      </c>
      <c r="DB56" s="129">
        <v>136</v>
      </c>
      <c r="DC56" s="104"/>
      <c r="DD56" s="77"/>
      <c r="DE56" s="56"/>
      <c r="DF56" s="36"/>
      <c r="DI56" s="41">
        <v>1.1200000000000001</v>
      </c>
      <c r="DJ56" s="17" t="s">
        <v>196</v>
      </c>
      <c r="DK56" s="153">
        <v>462.28800000000001</v>
      </c>
      <c r="DL56" s="41">
        <v>462.28800000000001</v>
      </c>
      <c r="DM56" s="41">
        <v>9999</v>
      </c>
      <c r="DP56" s="41">
        <v>77</v>
      </c>
      <c r="DQ56" s="227">
        <v>0</v>
      </c>
      <c r="DR56" s="227">
        <v>0</v>
      </c>
      <c r="DS56" s="228">
        <v>350</v>
      </c>
      <c r="DT56" s="227">
        <v>0</v>
      </c>
      <c r="DU56" s="227">
        <v>60</v>
      </c>
      <c r="DV56" s="227">
        <v>56</v>
      </c>
      <c r="DW56" s="227">
        <v>0</v>
      </c>
      <c r="DX56" s="227">
        <v>0</v>
      </c>
      <c r="DY56" s="227">
        <v>31</v>
      </c>
      <c r="DZ56" s="227">
        <v>0</v>
      </c>
      <c r="EA56" s="227">
        <v>67</v>
      </c>
      <c r="EB56" s="227">
        <v>0</v>
      </c>
      <c r="EC56" s="228">
        <v>30.2</v>
      </c>
      <c r="ED56" s="227">
        <v>0</v>
      </c>
      <c r="EE56" s="227">
        <v>1440</v>
      </c>
      <c r="EF56" s="227">
        <v>75</v>
      </c>
      <c r="EG56" s="227">
        <v>0</v>
      </c>
      <c r="EH56" s="228">
        <v>64.7</v>
      </c>
      <c r="EI56" s="227">
        <v>300</v>
      </c>
      <c r="EK56" s="41">
        <v>77</v>
      </c>
      <c r="EL56" s="227">
        <v>0</v>
      </c>
      <c r="EM56" s="227">
        <v>0</v>
      </c>
      <c r="EN56" s="227">
        <v>350</v>
      </c>
      <c r="EO56" s="227">
        <v>350</v>
      </c>
      <c r="EP56" s="227">
        <v>410</v>
      </c>
      <c r="EQ56" s="227">
        <v>466</v>
      </c>
      <c r="ER56" s="227">
        <v>466</v>
      </c>
      <c r="ES56" s="227">
        <v>466</v>
      </c>
      <c r="ET56" s="227">
        <v>497</v>
      </c>
      <c r="EU56" s="227">
        <v>497</v>
      </c>
      <c r="EV56" s="227">
        <v>564</v>
      </c>
      <c r="EW56" s="227">
        <v>564</v>
      </c>
      <c r="EX56" s="227">
        <v>594.20000000000005</v>
      </c>
      <c r="EY56" s="227">
        <v>594.20000000000005</v>
      </c>
      <c r="EZ56" s="227">
        <v>2034.2</v>
      </c>
      <c r="FA56" s="227">
        <v>2109.1999999999998</v>
      </c>
      <c r="FB56" s="227">
        <v>2109.1999999999998</v>
      </c>
      <c r="FC56" s="227">
        <v>2173.9</v>
      </c>
      <c r="FD56" s="227">
        <v>2473.9</v>
      </c>
    </row>
    <row r="57" spans="1:160" ht="13.5" thickBot="1" x14ac:dyDescent="0.25">
      <c r="A57" s="132"/>
      <c r="B57" s="34">
        <v>56</v>
      </c>
      <c r="C57" s="10">
        <v>59</v>
      </c>
      <c r="D57" s="37" t="s">
        <v>168</v>
      </c>
      <c r="E57" s="37" t="s">
        <v>169</v>
      </c>
      <c r="F57" s="37"/>
      <c r="G57" s="43">
        <v>0.33055555555555499</v>
      </c>
      <c r="H57" s="47">
        <v>0.33055555555555555</v>
      </c>
      <c r="I57" s="58" t="s">
        <v>44</v>
      </c>
      <c r="J57" s="52">
        <v>0</v>
      </c>
      <c r="K57" s="43">
        <v>0.41388888888888598</v>
      </c>
      <c r="L57" s="47">
        <v>0.41388888888886599</v>
      </c>
      <c r="M57" s="42" t="s">
        <v>44</v>
      </c>
      <c r="N57" s="38">
        <v>0</v>
      </c>
      <c r="O57" s="73">
        <v>0.45555555555555555</v>
      </c>
      <c r="P57" s="42" t="s">
        <v>44</v>
      </c>
      <c r="Q57" s="38">
        <v>0</v>
      </c>
      <c r="R57" s="43">
        <v>0.46458333333333335</v>
      </c>
      <c r="S57" s="47">
        <v>0.46458333333333335</v>
      </c>
      <c r="T57" s="70">
        <v>47.5</v>
      </c>
      <c r="U57" s="71">
        <v>47.5</v>
      </c>
      <c r="V57" s="72">
        <v>30</v>
      </c>
      <c r="W57" s="115">
        <v>0.47638888888888886</v>
      </c>
      <c r="X57" s="42" t="s">
        <v>44</v>
      </c>
      <c r="Y57" s="38">
        <v>0</v>
      </c>
      <c r="Z57" s="49">
        <v>0.51111111111111118</v>
      </c>
      <c r="AA57" s="42" t="s">
        <v>44</v>
      </c>
      <c r="AB57" s="38">
        <v>0</v>
      </c>
      <c r="AC57" s="53">
        <v>0.51388888888888895</v>
      </c>
      <c r="AD57" s="61"/>
      <c r="AE57" s="55">
        <v>0.51841435185185192</v>
      </c>
      <c r="AF57" s="35">
        <v>4.5254629629629672E-3</v>
      </c>
      <c r="AG57" s="35">
        <v>6.7129629629630047E-4</v>
      </c>
      <c r="AH57" s="44" t="s">
        <v>223</v>
      </c>
      <c r="AI57" s="45">
        <v>58</v>
      </c>
      <c r="AJ57" s="115">
        <v>0.53472222222222232</v>
      </c>
      <c r="AK57" s="42" t="s">
        <v>44</v>
      </c>
      <c r="AL57" s="38">
        <v>0</v>
      </c>
      <c r="AM57" s="73">
        <v>0.54583333333333328</v>
      </c>
      <c r="AN57" s="42" t="s">
        <v>223</v>
      </c>
      <c r="AO57" s="38">
        <v>60</v>
      </c>
      <c r="AP57" s="53">
        <v>0.54722222222222217</v>
      </c>
      <c r="AQ57" s="61"/>
      <c r="AR57" s="55">
        <v>0.55539351851851848</v>
      </c>
      <c r="AS57" s="35">
        <v>8.1712962962963154E-3</v>
      </c>
      <c r="AT57" s="35">
        <v>1.4120370370370562E-3</v>
      </c>
      <c r="AU57" s="44" t="s">
        <v>223</v>
      </c>
      <c r="AV57" s="45">
        <v>122</v>
      </c>
      <c r="AW57" s="49">
        <v>0.57500000000000007</v>
      </c>
      <c r="AX57" s="42" t="s">
        <v>44</v>
      </c>
      <c r="AY57" s="38">
        <v>0</v>
      </c>
      <c r="AZ57" s="49">
        <v>0.57708333333333295</v>
      </c>
      <c r="BA57" s="61"/>
      <c r="BB57" s="55">
        <v>0.58523148148148152</v>
      </c>
      <c r="BC57" s="35">
        <v>8.1481481481485707E-3</v>
      </c>
      <c r="BD57" s="35">
        <v>3.1481481481485706E-3</v>
      </c>
      <c r="BE57" s="44" t="s">
        <v>223</v>
      </c>
      <c r="BF57" s="45">
        <v>272</v>
      </c>
      <c r="BG57" s="308">
        <v>0.62222222222222179</v>
      </c>
      <c r="BH57" s="42" t="s">
        <v>44</v>
      </c>
      <c r="BI57" s="38">
        <v>0</v>
      </c>
      <c r="BJ57" s="43">
        <v>0.62222222222222223</v>
      </c>
      <c r="BK57" s="47">
        <v>0.6333333333333333</v>
      </c>
      <c r="BL57" s="70">
        <v>29.4</v>
      </c>
      <c r="BM57" s="71">
        <v>29.4</v>
      </c>
      <c r="BN57" s="72"/>
      <c r="BO57" s="117"/>
      <c r="BP57" s="121"/>
      <c r="BQ57" s="124"/>
      <c r="BR57" s="125"/>
      <c r="BS57" s="49">
        <v>0.70972222222222225</v>
      </c>
      <c r="BT57" s="42" t="s">
        <v>44</v>
      </c>
      <c r="BU57" s="38">
        <v>0</v>
      </c>
      <c r="BV57" s="49">
        <v>0.71250000000000002</v>
      </c>
      <c r="BW57" s="61"/>
      <c r="BX57" s="55">
        <v>0.7195138888888889</v>
      </c>
      <c r="BY57" s="35">
        <v>7.0138888888888751E-3</v>
      </c>
      <c r="BZ57" s="35">
        <v>4.5601851851851715E-3</v>
      </c>
      <c r="CA57" s="44" t="s">
        <v>223</v>
      </c>
      <c r="CB57" s="45">
        <v>394</v>
      </c>
      <c r="CC57" s="85">
        <v>0.72222222222222221</v>
      </c>
      <c r="CD57" s="86"/>
      <c r="CE57" s="87">
        <v>0</v>
      </c>
      <c r="CF57" s="88"/>
      <c r="CG57" s="85">
        <v>0.73749999999999993</v>
      </c>
      <c r="CH57" s="86"/>
      <c r="CI57" s="87">
        <v>0</v>
      </c>
      <c r="CJ57" s="88"/>
      <c r="CK57" s="43"/>
      <c r="CL57" s="47"/>
      <c r="CM57" s="317"/>
      <c r="CN57" s="310" t="s">
        <v>231</v>
      </c>
      <c r="CO57" s="72"/>
      <c r="CP57" s="91"/>
      <c r="CQ57" s="95">
        <v>5.5555555555555601E-2</v>
      </c>
      <c r="CR57" s="42" t="s">
        <v>44</v>
      </c>
      <c r="CS57" s="38"/>
      <c r="CU57" s="39" t="s">
        <v>231</v>
      </c>
      <c r="CV57" s="46" t="s">
        <v>231</v>
      </c>
      <c r="CW57" s="40"/>
      <c r="CX57" s="63" t="s">
        <v>231</v>
      </c>
      <c r="CZ57" s="101" t="s">
        <v>191</v>
      </c>
      <c r="DA57" s="129" t="s">
        <v>177</v>
      </c>
      <c r="DB57" s="129">
        <v>141</v>
      </c>
      <c r="DC57" s="104" t="s">
        <v>188</v>
      </c>
      <c r="DD57" s="77"/>
      <c r="DE57" s="56"/>
      <c r="DF57" s="36"/>
      <c r="DI57" s="41">
        <v>1.0900000000000001</v>
      </c>
      <c r="DJ57" s="17" t="s">
        <v>196</v>
      </c>
      <c r="DK57" s="153" t="e">
        <v>#REF!</v>
      </c>
      <c r="DL57" s="41" t="e">
        <v>#REF!</v>
      </c>
      <c r="DM57" s="41">
        <v>9999</v>
      </c>
      <c r="DP57" s="41">
        <v>59</v>
      </c>
      <c r="DQ57" s="227">
        <v>0</v>
      </c>
      <c r="DR57" s="227">
        <v>0</v>
      </c>
      <c r="DS57" s="228">
        <v>77.5</v>
      </c>
      <c r="DT57" s="227">
        <v>0</v>
      </c>
      <c r="DU57" s="227">
        <v>0</v>
      </c>
      <c r="DV57" s="227">
        <v>58</v>
      </c>
      <c r="DW57" s="227">
        <v>0</v>
      </c>
      <c r="DX57" s="227">
        <v>60</v>
      </c>
      <c r="DY57" s="227">
        <v>122</v>
      </c>
      <c r="DZ57" s="227">
        <v>0</v>
      </c>
      <c r="EA57" s="227">
        <v>272</v>
      </c>
      <c r="EB57" s="227">
        <v>0</v>
      </c>
      <c r="EC57" s="228">
        <v>29.4</v>
      </c>
      <c r="ED57" s="227">
        <v>0</v>
      </c>
      <c r="EE57" s="227">
        <v>0</v>
      </c>
      <c r="EF57" s="227">
        <v>394</v>
      </c>
      <c r="EG57" s="227">
        <v>0</v>
      </c>
      <c r="EH57" s="228" t="e">
        <v>#REF!</v>
      </c>
      <c r="EI57" s="227">
        <v>0</v>
      </c>
      <c r="EK57" s="41">
        <v>59</v>
      </c>
      <c r="EL57" s="227">
        <v>0</v>
      </c>
      <c r="EM57" s="227">
        <v>0</v>
      </c>
      <c r="EN57" s="227">
        <v>77.5</v>
      </c>
      <c r="EO57" s="227">
        <v>77.5</v>
      </c>
      <c r="EP57" s="227">
        <v>77.5</v>
      </c>
      <c r="EQ57" s="227">
        <v>135.5</v>
      </c>
      <c r="ER57" s="227">
        <v>135.5</v>
      </c>
      <c r="ES57" s="227">
        <v>195.5</v>
      </c>
      <c r="ET57" s="227">
        <v>317.5</v>
      </c>
      <c r="EU57" s="227">
        <v>317.5</v>
      </c>
      <c r="EV57" s="227">
        <v>589.5</v>
      </c>
      <c r="EW57" s="227">
        <v>589.5</v>
      </c>
      <c r="EX57" s="227">
        <v>618.9</v>
      </c>
      <c r="EY57" s="227">
        <v>618.9</v>
      </c>
      <c r="EZ57" s="227">
        <v>618.9</v>
      </c>
      <c r="FA57" s="227">
        <v>1012.9</v>
      </c>
      <c r="FB57" s="227">
        <v>1012.9</v>
      </c>
      <c r="FC57" s="227" t="e">
        <v>#REF!</v>
      </c>
      <c r="FD57" s="227" t="e">
        <v>#REF!</v>
      </c>
    </row>
    <row r="58" spans="1:160" ht="13.5" thickBot="1" x14ac:dyDescent="0.25">
      <c r="A58" s="132"/>
      <c r="B58" s="34">
        <v>49</v>
      </c>
      <c r="C58" s="10">
        <v>50</v>
      </c>
      <c r="D58" s="37" t="s">
        <v>155</v>
      </c>
      <c r="E58" s="37" t="s">
        <v>156</v>
      </c>
      <c r="F58" s="37"/>
      <c r="G58" s="43">
        <v>0.32569444444444401</v>
      </c>
      <c r="H58" s="47">
        <v>0.32569444444444445</v>
      </c>
      <c r="I58" s="58" t="s">
        <v>44</v>
      </c>
      <c r="J58" s="52">
        <v>0</v>
      </c>
      <c r="K58" s="43">
        <v>0.40902777777777499</v>
      </c>
      <c r="L58" s="47">
        <v>0.40902777777775801</v>
      </c>
      <c r="M58" s="42" t="s">
        <v>44</v>
      </c>
      <c r="N58" s="38">
        <v>0</v>
      </c>
      <c r="O58" s="73">
        <v>0.45069444444444445</v>
      </c>
      <c r="P58" s="42" t="s">
        <v>44</v>
      </c>
      <c r="Q58" s="38">
        <v>0</v>
      </c>
      <c r="R58" s="43">
        <v>0.4604166666666667</v>
      </c>
      <c r="S58" s="47">
        <v>0.4604166666666667</v>
      </c>
      <c r="T58" s="70">
        <v>46.5</v>
      </c>
      <c r="U58" s="71">
        <v>46.5</v>
      </c>
      <c r="V58" s="72">
        <v>330</v>
      </c>
      <c r="W58" s="115">
        <v>0.47152777777777777</v>
      </c>
      <c r="X58" s="42" t="s">
        <v>44</v>
      </c>
      <c r="Y58" s="38">
        <v>0</v>
      </c>
      <c r="Z58" s="49">
        <v>0.50347222222222221</v>
      </c>
      <c r="AA58" s="42" t="s">
        <v>45</v>
      </c>
      <c r="AB58" s="38">
        <v>240</v>
      </c>
      <c r="AC58" s="53">
        <v>0.50694444444444442</v>
      </c>
      <c r="AD58" s="61"/>
      <c r="AE58" s="55">
        <v>0.51174768518518521</v>
      </c>
      <c r="AF58" s="35">
        <v>4.8032407407407884E-3</v>
      </c>
      <c r="AG58" s="35">
        <v>9.4907407407412167E-4</v>
      </c>
      <c r="AH58" s="44" t="s">
        <v>223</v>
      </c>
      <c r="AI58" s="45">
        <v>82</v>
      </c>
      <c r="AJ58" s="115">
        <v>0.52777777777777779</v>
      </c>
      <c r="AK58" s="42" t="s">
        <v>44</v>
      </c>
      <c r="AL58" s="38">
        <v>0</v>
      </c>
      <c r="AM58" s="73">
        <v>0.53680555555555554</v>
      </c>
      <c r="AN58" s="42" t="s">
        <v>45</v>
      </c>
      <c r="AO58" s="38">
        <v>120</v>
      </c>
      <c r="AP58" s="53">
        <v>0.5395833333333333</v>
      </c>
      <c r="AQ58" s="61"/>
      <c r="AR58" s="55">
        <v>0.54950231481481482</v>
      </c>
      <c r="AS58" s="35">
        <v>9.9189814814815147E-3</v>
      </c>
      <c r="AT58" s="35">
        <v>3.1597222222222556E-3</v>
      </c>
      <c r="AU58" s="44" t="s">
        <v>223</v>
      </c>
      <c r="AV58" s="45">
        <v>273</v>
      </c>
      <c r="AW58" s="49">
        <v>0.56597222222222221</v>
      </c>
      <c r="AX58" s="42" t="s">
        <v>45</v>
      </c>
      <c r="AY58" s="38">
        <v>120</v>
      </c>
      <c r="AZ58" s="49">
        <v>0.56874999999999998</v>
      </c>
      <c r="BA58" s="61"/>
      <c r="BB58" s="55">
        <v>0.57442129629629635</v>
      </c>
      <c r="BC58" s="35">
        <v>5.6712962962963687E-3</v>
      </c>
      <c r="BD58" s="35">
        <v>6.7129629629636856E-4</v>
      </c>
      <c r="BE58" s="44" t="s">
        <v>223</v>
      </c>
      <c r="BF58" s="45">
        <v>58</v>
      </c>
      <c r="BG58" s="308">
        <v>0.61388888888888882</v>
      </c>
      <c r="BH58" s="42" t="s">
        <v>44</v>
      </c>
      <c r="BI58" s="38">
        <v>0</v>
      </c>
      <c r="BJ58" s="43">
        <v>0.61458333333333337</v>
      </c>
      <c r="BK58" s="47">
        <v>0.62361111111111112</v>
      </c>
      <c r="BL58" s="70">
        <v>29.4</v>
      </c>
      <c r="BM58" s="71">
        <v>29.4</v>
      </c>
      <c r="BN58" s="72"/>
      <c r="BO58" s="117" t="s">
        <v>226</v>
      </c>
      <c r="BP58" s="121"/>
      <c r="BQ58" s="124" t="s">
        <v>225</v>
      </c>
      <c r="BR58" s="125"/>
      <c r="BS58" s="49">
        <v>0.69097222222222221</v>
      </c>
      <c r="BT58" s="42" t="s">
        <v>44</v>
      </c>
      <c r="BU58" s="38">
        <v>0</v>
      </c>
      <c r="BV58" s="49">
        <v>0.69374999999999998</v>
      </c>
      <c r="BW58" s="61"/>
      <c r="BX58" s="55">
        <v>0.69769675925925922</v>
      </c>
      <c r="BY58" s="35">
        <v>3.9467592592592471E-3</v>
      </c>
      <c r="BZ58" s="35">
        <v>1.4930555555555435E-3</v>
      </c>
      <c r="CA58" s="44" t="s">
        <v>223</v>
      </c>
      <c r="CB58" s="45">
        <v>129</v>
      </c>
      <c r="CC58" s="85">
        <v>0.69930555555555562</v>
      </c>
      <c r="CD58" s="86"/>
      <c r="CE58" s="87">
        <v>0</v>
      </c>
      <c r="CF58" s="88"/>
      <c r="CG58" s="85">
        <v>0.7055555555555556</v>
      </c>
      <c r="CH58" s="86"/>
      <c r="CI58" s="87">
        <v>0</v>
      </c>
      <c r="CJ58" s="88"/>
      <c r="CK58" s="43">
        <v>0.75277777777777777</v>
      </c>
      <c r="CL58" s="47">
        <v>0.75347222222222221</v>
      </c>
      <c r="CM58" s="70">
        <v>50.5</v>
      </c>
      <c r="CN58" s="71">
        <v>50.5</v>
      </c>
      <c r="CO58" s="72"/>
      <c r="CP58" s="91">
        <v>0.75416666666666676</v>
      </c>
      <c r="CQ58" s="95">
        <v>5.5555555555555601E-2</v>
      </c>
      <c r="CR58" s="42" t="s">
        <v>44</v>
      </c>
      <c r="CS58" s="38">
        <v>0</v>
      </c>
      <c r="CU58" s="39">
        <v>998.4</v>
      </c>
      <c r="CV58" s="46">
        <v>480</v>
      </c>
      <c r="CW58" s="40"/>
      <c r="CX58" s="63">
        <v>1478.4</v>
      </c>
      <c r="CZ58" s="101" t="s">
        <v>191</v>
      </c>
      <c r="DA58" s="129" t="s">
        <v>176</v>
      </c>
      <c r="DB58" s="129">
        <v>265</v>
      </c>
      <c r="DC58" s="104" t="s">
        <v>188</v>
      </c>
      <c r="DD58" s="77"/>
      <c r="DE58" s="56"/>
      <c r="DF58" s="36"/>
      <c r="DI58" s="41">
        <v>1.1499999999999999</v>
      </c>
      <c r="DJ58" s="17" t="s">
        <v>196</v>
      </c>
      <c r="DK58" s="153">
        <v>475.36</v>
      </c>
      <c r="DL58" s="41">
        <v>475.36</v>
      </c>
      <c r="DM58" s="41">
        <v>9999</v>
      </c>
      <c r="DP58" s="41">
        <v>50</v>
      </c>
      <c r="DQ58" s="227">
        <v>0</v>
      </c>
      <c r="DR58" s="227">
        <v>0</v>
      </c>
      <c r="DS58" s="228">
        <v>376.5</v>
      </c>
      <c r="DT58" s="227">
        <v>0</v>
      </c>
      <c r="DU58" s="227">
        <v>240</v>
      </c>
      <c r="DV58" s="227">
        <v>82</v>
      </c>
      <c r="DW58" s="227">
        <v>0</v>
      </c>
      <c r="DX58" s="227">
        <v>120</v>
      </c>
      <c r="DY58" s="227">
        <v>273</v>
      </c>
      <c r="DZ58" s="227">
        <v>120</v>
      </c>
      <c r="EA58" s="227">
        <v>58</v>
      </c>
      <c r="EB58" s="227">
        <v>0</v>
      </c>
      <c r="EC58" s="228">
        <v>29.4</v>
      </c>
      <c r="ED58" s="227">
        <v>0</v>
      </c>
      <c r="EE58" s="227">
        <v>0</v>
      </c>
      <c r="EF58" s="227">
        <v>129</v>
      </c>
      <c r="EG58" s="227">
        <v>0</v>
      </c>
      <c r="EH58" s="228">
        <v>50.5</v>
      </c>
      <c r="EI58" s="227">
        <v>0</v>
      </c>
      <c r="EK58" s="41">
        <v>50</v>
      </c>
      <c r="EL58" s="227">
        <v>0</v>
      </c>
      <c r="EM58" s="227">
        <v>0</v>
      </c>
      <c r="EN58" s="227">
        <v>376.5</v>
      </c>
      <c r="EO58" s="227">
        <v>376.5</v>
      </c>
      <c r="EP58" s="227">
        <v>616.5</v>
      </c>
      <c r="EQ58" s="227">
        <v>698.5</v>
      </c>
      <c r="ER58" s="227">
        <v>698.5</v>
      </c>
      <c r="ES58" s="227">
        <v>818.5</v>
      </c>
      <c r="ET58" s="227">
        <v>1091.5</v>
      </c>
      <c r="EU58" s="227">
        <v>1211.5</v>
      </c>
      <c r="EV58" s="227">
        <v>1269.5</v>
      </c>
      <c r="EW58" s="227">
        <v>1269.5</v>
      </c>
      <c r="EX58" s="227">
        <v>1298.9000000000001</v>
      </c>
      <c r="EY58" s="227">
        <v>1298.9000000000001</v>
      </c>
      <c r="EZ58" s="227">
        <v>1298.9000000000001</v>
      </c>
      <c r="FA58" s="227">
        <v>1427.9</v>
      </c>
      <c r="FB58" s="227">
        <v>1427.9</v>
      </c>
      <c r="FC58" s="227">
        <v>1478.4</v>
      </c>
      <c r="FD58" s="227">
        <v>1478.4</v>
      </c>
    </row>
    <row r="59" spans="1:160" ht="13.5" thickBot="1" x14ac:dyDescent="0.25">
      <c r="A59" s="132"/>
      <c r="B59" s="34">
        <v>27</v>
      </c>
      <c r="C59" s="10">
        <v>27</v>
      </c>
      <c r="D59" s="37" t="s">
        <v>127</v>
      </c>
      <c r="E59" s="37" t="s">
        <v>128</v>
      </c>
      <c r="F59" s="37"/>
      <c r="G59" s="43">
        <v>0.31041666666666701</v>
      </c>
      <c r="H59" s="47">
        <v>0.31041666666666667</v>
      </c>
      <c r="I59" s="58" t="s">
        <v>44</v>
      </c>
      <c r="J59" s="52">
        <v>0</v>
      </c>
      <c r="K59" s="43">
        <v>0.39374999999999799</v>
      </c>
      <c r="L59" s="47">
        <v>0.39374999999999</v>
      </c>
      <c r="M59" s="42" t="s">
        <v>44</v>
      </c>
      <c r="N59" s="38">
        <v>0</v>
      </c>
      <c r="O59" s="73">
        <v>0.43541666666666662</v>
      </c>
      <c r="P59" s="42" t="s">
        <v>44</v>
      </c>
      <c r="Q59" s="38">
        <v>0</v>
      </c>
      <c r="R59" s="43">
        <v>0.43958333333333338</v>
      </c>
      <c r="S59" s="47">
        <v>0.43958333333333338</v>
      </c>
      <c r="T59" s="70">
        <v>47.6</v>
      </c>
      <c r="U59" s="71">
        <v>47.6</v>
      </c>
      <c r="V59" s="72">
        <v>30</v>
      </c>
      <c r="W59" s="115">
        <v>0.45624999999999999</v>
      </c>
      <c r="X59" s="42" t="s">
        <v>44</v>
      </c>
      <c r="Y59" s="38">
        <v>0</v>
      </c>
      <c r="Z59" s="49">
        <v>0.4909722222222222</v>
      </c>
      <c r="AA59" s="42" t="s">
        <v>44</v>
      </c>
      <c r="AB59" s="38">
        <v>0</v>
      </c>
      <c r="AC59" s="53">
        <v>0.49305555555555558</v>
      </c>
      <c r="AD59" s="61"/>
      <c r="AE59" s="55">
        <v>0.49851851851851853</v>
      </c>
      <c r="AF59" s="35">
        <v>5.4629629629629473E-3</v>
      </c>
      <c r="AG59" s="35">
        <v>1.6087962962962805E-3</v>
      </c>
      <c r="AH59" s="44" t="s">
        <v>223</v>
      </c>
      <c r="AI59" s="45">
        <v>139</v>
      </c>
      <c r="AJ59" s="115">
        <v>0.51388888888888895</v>
      </c>
      <c r="AK59" s="42" t="s">
        <v>44</v>
      </c>
      <c r="AL59" s="38">
        <v>0</v>
      </c>
      <c r="AM59" s="73">
        <v>0.52430555555555558</v>
      </c>
      <c r="AN59" s="42" t="s">
        <v>44</v>
      </c>
      <c r="AO59" s="38">
        <v>0</v>
      </c>
      <c r="AP59" s="53">
        <v>0.52708333333333335</v>
      </c>
      <c r="AQ59" s="61"/>
      <c r="AR59" s="55">
        <v>0.53449074074074077</v>
      </c>
      <c r="AS59" s="35">
        <v>7.4074074074074181E-3</v>
      </c>
      <c r="AT59" s="35">
        <v>6.4814814814815897E-4</v>
      </c>
      <c r="AU59" s="44" t="s">
        <v>223</v>
      </c>
      <c r="AV59" s="45">
        <v>56</v>
      </c>
      <c r="AW59" s="49">
        <v>0.55486111111111114</v>
      </c>
      <c r="AX59" s="42" t="s">
        <v>44</v>
      </c>
      <c r="AY59" s="38">
        <v>0</v>
      </c>
      <c r="AZ59" s="49">
        <v>0.55763888888888902</v>
      </c>
      <c r="BA59" s="61"/>
      <c r="BB59" s="55">
        <v>0.56281250000000005</v>
      </c>
      <c r="BC59" s="35">
        <v>5.1736111111110317E-3</v>
      </c>
      <c r="BD59" s="35">
        <v>1.7361111111103156E-4</v>
      </c>
      <c r="BE59" s="44" t="s">
        <v>223</v>
      </c>
      <c r="BF59" s="45">
        <v>15</v>
      </c>
      <c r="BG59" s="308">
        <v>0.60277777777777786</v>
      </c>
      <c r="BH59" s="42" t="s">
        <v>44</v>
      </c>
      <c r="BI59" s="38">
        <v>0</v>
      </c>
      <c r="BJ59" s="43">
        <v>0.60902777777777783</v>
      </c>
      <c r="BK59" s="47">
        <v>0.61041666666666672</v>
      </c>
      <c r="BL59" s="70">
        <v>25.6</v>
      </c>
      <c r="BM59" s="71">
        <v>25.6</v>
      </c>
      <c r="BN59" s="72">
        <v>300</v>
      </c>
      <c r="BO59" s="117" t="s">
        <v>229</v>
      </c>
      <c r="BP59" s="121">
        <v>3600</v>
      </c>
      <c r="BQ59" s="124" t="s">
        <v>225</v>
      </c>
      <c r="BR59" s="125"/>
      <c r="BS59" s="49">
        <v>0.69652777777777775</v>
      </c>
      <c r="BT59" s="42" t="s">
        <v>223</v>
      </c>
      <c r="BU59" s="38">
        <v>1380</v>
      </c>
      <c r="BV59" s="49">
        <v>0.69861111111111096</v>
      </c>
      <c r="BW59" s="61"/>
      <c r="BX59" s="55">
        <v>0.70210648148148147</v>
      </c>
      <c r="BY59" s="35">
        <v>3.4953703703705097E-3</v>
      </c>
      <c r="BZ59" s="35">
        <v>1.0416666666668061E-3</v>
      </c>
      <c r="CA59" s="44" t="s">
        <v>223</v>
      </c>
      <c r="CB59" s="45">
        <v>90</v>
      </c>
      <c r="CC59" s="85">
        <v>0.70277777777777783</v>
      </c>
      <c r="CD59" s="86"/>
      <c r="CE59" s="87">
        <v>0</v>
      </c>
      <c r="CF59" s="88"/>
      <c r="CG59" s="85">
        <v>0.7104166666666667</v>
      </c>
      <c r="CH59" s="86"/>
      <c r="CI59" s="87">
        <v>0</v>
      </c>
      <c r="CJ59" s="88"/>
      <c r="CK59" s="43">
        <v>0.75486111111111109</v>
      </c>
      <c r="CL59" s="47">
        <v>0.75624999999999998</v>
      </c>
      <c r="CM59" s="70">
        <v>57.6</v>
      </c>
      <c r="CN59" s="71">
        <v>57.6</v>
      </c>
      <c r="CO59" s="72"/>
      <c r="CP59" s="91">
        <v>0.7583333333333333</v>
      </c>
      <c r="CQ59" s="95">
        <v>5.5555555555555601E-2</v>
      </c>
      <c r="CR59" s="42" t="s">
        <v>44</v>
      </c>
      <c r="CS59" s="38">
        <v>0</v>
      </c>
      <c r="CU59" s="39">
        <v>760.8</v>
      </c>
      <c r="CV59" s="46">
        <v>4980</v>
      </c>
      <c r="CW59" s="40"/>
      <c r="CX59" s="63">
        <v>5740.8</v>
      </c>
      <c r="CZ59" s="101" t="s">
        <v>190</v>
      </c>
      <c r="DA59" s="129" t="s">
        <v>176</v>
      </c>
      <c r="DB59" s="129">
        <v>238</v>
      </c>
      <c r="DC59" s="104" t="s">
        <v>186</v>
      </c>
      <c r="DD59" s="77"/>
      <c r="DE59" s="56"/>
      <c r="DF59" s="36"/>
      <c r="DI59" s="41">
        <v>1.1499999999999999</v>
      </c>
      <c r="DJ59" s="17" t="s">
        <v>196</v>
      </c>
      <c r="DK59" s="153">
        <v>480.42</v>
      </c>
      <c r="DL59" s="41">
        <v>480.42</v>
      </c>
      <c r="DM59" s="41">
        <v>9999</v>
      </c>
      <c r="DP59" s="41">
        <v>27</v>
      </c>
      <c r="DQ59" s="227">
        <v>0</v>
      </c>
      <c r="DR59" s="227">
        <v>0</v>
      </c>
      <c r="DS59" s="228">
        <v>77.599999999999994</v>
      </c>
      <c r="DT59" s="227">
        <v>0</v>
      </c>
      <c r="DU59" s="227">
        <v>0</v>
      </c>
      <c r="DV59" s="227">
        <v>139</v>
      </c>
      <c r="DW59" s="227">
        <v>0</v>
      </c>
      <c r="DX59" s="227">
        <v>0</v>
      </c>
      <c r="DY59" s="227">
        <v>56</v>
      </c>
      <c r="DZ59" s="227">
        <v>0</v>
      </c>
      <c r="EA59" s="227">
        <v>15</v>
      </c>
      <c r="EB59" s="227">
        <v>0</v>
      </c>
      <c r="EC59" s="228">
        <v>325.60000000000002</v>
      </c>
      <c r="ED59" s="227">
        <v>3600</v>
      </c>
      <c r="EE59" s="227">
        <v>1380</v>
      </c>
      <c r="EF59" s="227">
        <v>90</v>
      </c>
      <c r="EG59" s="227">
        <v>0</v>
      </c>
      <c r="EH59" s="228">
        <v>57.6</v>
      </c>
      <c r="EI59" s="227">
        <v>0</v>
      </c>
      <c r="EK59" s="41">
        <v>27</v>
      </c>
      <c r="EL59" s="227">
        <v>0</v>
      </c>
      <c r="EM59" s="227">
        <v>0</v>
      </c>
      <c r="EN59" s="227">
        <v>77.599999999999994</v>
      </c>
      <c r="EO59" s="227">
        <v>77.599999999999994</v>
      </c>
      <c r="EP59" s="227">
        <v>77.599999999999994</v>
      </c>
      <c r="EQ59" s="227">
        <v>216.6</v>
      </c>
      <c r="ER59" s="227">
        <v>216.6</v>
      </c>
      <c r="ES59" s="227">
        <v>216.6</v>
      </c>
      <c r="ET59" s="227">
        <v>272.60000000000002</v>
      </c>
      <c r="EU59" s="227">
        <v>272.60000000000002</v>
      </c>
      <c r="EV59" s="227">
        <v>287.60000000000002</v>
      </c>
      <c r="EW59" s="227">
        <v>287.60000000000002</v>
      </c>
      <c r="EX59" s="227">
        <v>613.20000000000005</v>
      </c>
      <c r="EY59" s="227">
        <v>4213.2</v>
      </c>
      <c r="EZ59" s="227">
        <v>5593.2</v>
      </c>
      <c r="FA59" s="227">
        <v>5683.2</v>
      </c>
      <c r="FB59" s="227">
        <v>5683.2</v>
      </c>
      <c r="FC59" s="227">
        <v>5740.8</v>
      </c>
      <c r="FD59" s="227">
        <v>5740.8</v>
      </c>
    </row>
    <row r="60" spans="1:160" ht="13.5" thickBot="1" x14ac:dyDescent="0.25">
      <c r="A60" s="132"/>
      <c r="B60" s="34">
        <v>50</v>
      </c>
      <c r="C60" s="10">
        <v>51</v>
      </c>
      <c r="D60" s="37" t="s">
        <v>157</v>
      </c>
      <c r="E60" s="37" t="s">
        <v>158</v>
      </c>
      <c r="F60" s="37"/>
      <c r="G60" s="43">
        <v>0.32638888888888901</v>
      </c>
      <c r="H60" s="47">
        <v>0.3263888888888889</v>
      </c>
      <c r="I60" s="58" t="s">
        <v>44</v>
      </c>
      <c r="J60" s="52">
        <v>0</v>
      </c>
      <c r="K60" s="43">
        <v>0.40972222222221899</v>
      </c>
      <c r="L60" s="47">
        <v>0.409722222222202</v>
      </c>
      <c r="M60" s="42" t="s">
        <v>44</v>
      </c>
      <c r="N60" s="38">
        <v>0</v>
      </c>
      <c r="O60" s="73">
        <v>0.45069444444444445</v>
      </c>
      <c r="P60" s="42" t="s">
        <v>45</v>
      </c>
      <c r="Q60" s="38">
        <v>60</v>
      </c>
      <c r="R60" s="43">
        <v>0.46111111111111108</v>
      </c>
      <c r="S60" s="47">
        <v>0.46111111111111108</v>
      </c>
      <c r="T60" s="70">
        <v>55</v>
      </c>
      <c r="U60" s="71">
        <v>55</v>
      </c>
      <c r="V60" s="72">
        <v>300</v>
      </c>
      <c r="W60" s="115">
        <v>0.47152777777777777</v>
      </c>
      <c r="X60" s="42" t="s">
        <v>44</v>
      </c>
      <c r="Y60" s="38">
        <v>0</v>
      </c>
      <c r="Z60" s="49">
        <v>0.50486111111111109</v>
      </c>
      <c r="AA60" s="42" t="s">
        <v>45</v>
      </c>
      <c r="AB60" s="38">
        <v>120</v>
      </c>
      <c r="AC60" s="53">
        <v>0.50972222222222219</v>
      </c>
      <c r="AD60" s="61"/>
      <c r="AE60" s="55">
        <v>0.5158449074074074</v>
      </c>
      <c r="AF60" s="35">
        <v>6.1226851851852171E-3</v>
      </c>
      <c r="AG60" s="35">
        <v>2.2685185185185503E-3</v>
      </c>
      <c r="AH60" s="44" t="s">
        <v>223</v>
      </c>
      <c r="AI60" s="45">
        <v>196</v>
      </c>
      <c r="AJ60" s="115">
        <v>0.53055555555555556</v>
      </c>
      <c r="AK60" s="42" t="s">
        <v>44</v>
      </c>
      <c r="AL60" s="38">
        <v>0</v>
      </c>
      <c r="AM60" s="73">
        <v>0.54027777777777775</v>
      </c>
      <c r="AN60" s="42" t="s">
        <v>45</v>
      </c>
      <c r="AO60" s="38">
        <v>60</v>
      </c>
      <c r="AP60" s="53">
        <v>0.54375000000000007</v>
      </c>
      <c r="AQ60" s="61"/>
      <c r="AR60" s="55">
        <v>0.55185185185185182</v>
      </c>
      <c r="AS60" s="35">
        <v>8.1018518518517491E-3</v>
      </c>
      <c r="AT60" s="35">
        <v>1.3425925925924899E-3</v>
      </c>
      <c r="AU60" s="44" t="s">
        <v>223</v>
      </c>
      <c r="AV60" s="45">
        <v>116</v>
      </c>
      <c r="AW60" s="49">
        <v>0.5708333333333333</v>
      </c>
      <c r="AX60" s="42" t="s">
        <v>45</v>
      </c>
      <c r="AY60" s="38">
        <v>60</v>
      </c>
      <c r="AZ60" s="49">
        <v>0.57361111111111096</v>
      </c>
      <c r="BA60" s="61"/>
      <c r="BB60" s="55">
        <v>0.58210648148148147</v>
      </c>
      <c r="BC60" s="35">
        <v>8.4953703703705141E-3</v>
      </c>
      <c r="BD60" s="35">
        <v>3.495370370370514E-3</v>
      </c>
      <c r="BE60" s="44" t="s">
        <v>223</v>
      </c>
      <c r="BF60" s="45">
        <v>302</v>
      </c>
      <c r="BG60" s="308">
        <v>0.61875000000000002</v>
      </c>
      <c r="BH60" s="42" t="s">
        <v>44</v>
      </c>
      <c r="BI60" s="38">
        <v>0</v>
      </c>
      <c r="BJ60" s="43">
        <v>0.61805555555555558</v>
      </c>
      <c r="BK60" s="47">
        <v>0.62986111111111109</v>
      </c>
      <c r="BL60" s="70">
        <v>30.2</v>
      </c>
      <c r="BM60" s="71">
        <v>30.2</v>
      </c>
      <c r="BN60" s="72"/>
      <c r="BO60" s="117" t="s">
        <v>226</v>
      </c>
      <c r="BP60" s="121"/>
      <c r="BQ60" s="124" t="s">
        <v>225</v>
      </c>
      <c r="BR60" s="125"/>
      <c r="BS60" s="49">
        <v>0.70763888888888893</v>
      </c>
      <c r="BT60" s="42" t="s">
        <v>223</v>
      </c>
      <c r="BU60" s="38">
        <v>60</v>
      </c>
      <c r="BV60" s="49">
        <v>0.71041666666666603</v>
      </c>
      <c r="BW60" s="61"/>
      <c r="BX60" s="55">
        <v>0.71430555555555564</v>
      </c>
      <c r="BY60" s="35">
        <v>3.8888888888896078E-3</v>
      </c>
      <c r="BZ60" s="35">
        <v>1.4351851851859042E-3</v>
      </c>
      <c r="CA60" s="44" t="s">
        <v>223</v>
      </c>
      <c r="CB60" s="45">
        <v>124</v>
      </c>
      <c r="CC60" s="85">
        <v>0.71666666666666667</v>
      </c>
      <c r="CD60" s="86"/>
      <c r="CE60" s="87">
        <v>0</v>
      </c>
      <c r="CF60" s="88"/>
      <c r="CG60" s="85">
        <v>0.72499999999999998</v>
      </c>
      <c r="CH60" s="86"/>
      <c r="CI60" s="87">
        <v>0</v>
      </c>
      <c r="CJ60" s="88"/>
      <c r="CK60" s="43">
        <v>0.7729166666666667</v>
      </c>
      <c r="CL60" s="47">
        <v>0.7729166666666667</v>
      </c>
      <c r="CM60" s="70">
        <v>59.2</v>
      </c>
      <c r="CN60" s="71">
        <v>59.2</v>
      </c>
      <c r="CO60" s="72"/>
      <c r="CP60" s="91">
        <v>0.77500000000000002</v>
      </c>
      <c r="CQ60" s="95">
        <v>5.5555555555555601E-2</v>
      </c>
      <c r="CR60" s="42" t="s">
        <v>223</v>
      </c>
      <c r="CS60" s="38">
        <v>180</v>
      </c>
      <c r="CU60" s="39">
        <v>1182.4000000000001</v>
      </c>
      <c r="CV60" s="46">
        <v>540</v>
      </c>
      <c r="CW60" s="40"/>
      <c r="CX60" s="63">
        <v>1722.4</v>
      </c>
      <c r="CZ60" s="101" t="s">
        <v>191</v>
      </c>
      <c r="DA60" s="129" t="s">
        <v>177</v>
      </c>
      <c r="DB60" s="129">
        <v>201</v>
      </c>
      <c r="DC60" s="104" t="s">
        <v>188</v>
      </c>
      <c r="DD60" s="77"/>
      <c r="DE60" s="56"/>
      <c r="DF60" s="36"/>
      <c r="DI60" s="41">
        <v>1.1200000000000001</v>
      </c>
      <c r="DJ60" s="17" t="s">
        <v>196</v>
      </c>
      <c r="DK60" s="153">
        <v>461.72800000000001</v>
      </c>
      <c r="DL60" s="41">
        <v>461.72800000000001</v>
      </c>
      <c r="DM60" s="41">
        <v>9999</v>
      </c>
      <c r="DP60" s="41">
        <v>51</v>
      </c>
      <c r="DQ60" s="227">
        <v>0</v>
      </c>
      <c r="DR60" s="227">
        <v>60</v>
      </c>
      <c r="DS60" s="228">
        <v>355</v>
      </c>
      <c r="DT60" s="227">
        <v>0</v>
      </c>
      <c r="DU60" s="227">
        <v>120</v>
      </c>
      <c r="DV60" s="227">
        <v>196</v>
      </c>
      <c r="DW60" s="227">
        <v>0</v>
      </c>
      <c r="DX60" s="227">
        <v>60</v>
      </c>
      <c r="DY60" s="227">
        <v>116</v>
      </c>
      <c r="DZ60" s="227">
        <v>60</v>
      </c>
      <c r="EA60" s="227">
        <v>302</v>
      </c>
      <c r="EB60" s="227">
        <v>0</v>
      </c>
      <c r="EC60" s="228">
        <v>30.2</v>
      </c>
      <c r="ED60" s="227">
        <v>0</v>
      </c>
      <c r="EE60" s="227">
        <v>60</v>
      </c>
      <c r="EF60" s="227">
        <v>124</v>
      </c>
      <c r="EG60" s="227">
        <v>0</v>
      </c>
      <c r="EH60" s="228">
        <v>59.2</v>
      </c>
      <c r="EI60" s="227">
        <v>180</v>
      </c>
      <c r="EK60" s="41">
        <v>51</v>
      </c>
      <c r="EL60" s="227">
        <v>0</v>
      </c>
      <c r="EM60" s="227">
        <v>60</v>
      </c>
      <c r="EN60" s="227">
        <v>415</v>
      </c>
      <c r="EO60" s="227">
        <v>415</v>
      </c>
      <c r="EP60" s="227">
        <v>535</v>
      </c>
      <c r="EQ60" s="227">
        <v>731</v>
      </c>
      <c r="ER60" s="227">
        <v>731</v>
      </c>
      <c r="ES60" s="227">
        <v>791</v>
      </c>
      <c r="ET60" s="227">
        <v>907</v>
      </c>
      <c r="EU60" s="227">
        <v>967</v>
      </c>
      <c r="EV60" s="227">
        <v>1269</v>
      </c>
      <c r="EW60" s="227">
        <v>1269</v>
      </c>
      <c r="EX60" s="227">
        <v>1299.2</v>
      </c>
      <c r="EY60" s="227">
        <v>1299.2</v>
      </c>
      <c r="EZ60" s="227">
        <v>1359.2</v>
      </c>
      <c r="FA60" s="227">
        <v>1483.2</v>
      </c>
      <c r="FB60" s="227">
        <v>1483.2</v>
      </c>
      <c r="FC60" s="227">
        <v>1542.4</v>
      </c>
      <c r="FD60" s="227">
        <v>1722.4</v>
      </c>
    </row>
    <row r="61" spans="1:160" ht="13.5" thickBot="1" x14ac:dyDescent="0.25">
      <c r="A61" s="132"/>
      <c r="B61" s="34">
        <v>30</v>
      </c>
      <c r="C61" s="10">
        <v>30</v>
      </c>
      <c r="D61" s="37" t="s">
        <v>133</v>
      </c>
      <c r="E61" s="37" t="s">
        <v>134</v>
      </c>
      <c r="F61" s="37"/>
      <c r="G61" s="43">
        <v>0.3125</v>
      </c>
      <c r="H61" s="47">
        <v>0.3125</v>
      </c>
      <c r="I61" s="58" t="s">
        <v>44</v>
      </c>
      <c r="J61" s="52">
        <v>0</v>
      </c>
      <c r="K61" s="43">
        <v>0.39583333333333198</v>
      </c>
      <c r="L61" s="47">
        <v>0.39583333333332199</v>
      </c>
      <c r="M61" s="42" t="s">
        <v>44</v>
      </c>
      <c r="N61" s="38">
        <v>0</v>
      </c>
      <c r="O61" s="73">
        <v>0.4375</v>
      </c>
      <c r="P61" s="42" t="s">
        <v>44</v>
      </c>
      <c r="Q61" s="38">
        <v>0</v>
      </c>
      <c r="R61" s="43">
        <v>0.44375000000000003</v>
      </c>
      <c r="S61" s="47">
        <v>0.44375000000000003</v>
      </c>
      <c r="T61" s="70">
        <v>46.9</v>
      </c>
      <c r="U61" s="71">
        <v>46.9</v>
      </c>
      <c r="V61" s="72"/>
      <c r="W61" s="115">
        <v>0.45833333333333331</v>
      </c>
      <c r="X61" s="42" t="s">
        <v>44</v>
      </c>
      <c r="Y61" s="38">
        <v>0</v>
      </c>
      <c r="Z61" s="49">
        <v>0.49305555555555558</v>
      </c>
      <c r="AA61" s="42" t="s">
        <v>44</v>
      </c>
      <c r="AB61" s="38">
        <v>0</v>
      </c>
      <c r="AC61" s="53">
        <v>0.48819444444444443</v>
      </c>
      <c r="AD61" s="61"/>
      <c r="AE61" s="55">
        <v>0.49939814814814815</v>
      </c>
      <c r="AF61" s="35">
        <v>1.1203703703703716E-2</v>
      </c>
      <c r="AG61" s="35">
        <v>7.3495370370370485E-3</v>
      </c>
      <c r="AH61" s="44" t="s">
        <v>223</v>
      </c>
      <c r="AI61" s="45">
        <v>635</v>
      </c>
      <c r="AJ61" s="115">
        <v>0.50902777777777775</v>
      </c>
      <c r="AK61" s="42" t="s">
        <v>44</v>
      </c>
      <c r="AL61" s="38">
        <v>0</v>
      </c>
      <c r="AM61" s="73">
        <v>0.52222222222222225</v>
      </c>
      <c r="AN61" s="42" t="s">
        <v>223</v>
      </c>
      <c r="AO61" s="38">
        <v>240</v>
      </c>
      <c r="AP61" s="53">
        <v>0.52500000000000002</v>
      </c>
      <c r="AQ61" s="61"/>
      <c r="AR61" s="55">
        <v>0.53571759259259266</v>
      </c>
      <c r="AS61" s="35">
        <v>1.071759259259264E-2</v>
      </c>
      <c r="AT61" s="35">
        <v>3.9583333333333805E-3</v>
      </c>
      <c r="AU61" s="44" t="s">
        <v>223</v>
      </c>
      <c r="AV61" s="45">
        <v>342</v>
      </c>
      <c r="AW61" s="49">
        <v>0.55277777777777781</v>
      </c>
      <c r="AX61" s="42" t="s">
        <v>44</v>
      </c>
      <c r="AY61" s="38">
        <v>0</v>
      </c>
      <c r="AZ61" s="49">
        <v>0.55555555555555503</v>
      </c>
      <c r="BA61" s="61"/>
      <c r="BB61" s="55">
        <v>0.56118055555555557</v>
      </c>
      <c r="BC61" s="35">
        <v>5.6250000000005462E-3</v>
      </c>
      <c r="BD61" s="35">
        <v>6.2500000000054613E-4</v>
      </c>
      <c r="BE61" s="44" t="s">
        <v>223</v>
      </c>
      <c r="BF61" s="45">
        <v>54</v>
      </c>
      <c r="BG61" s="308">
        <v>0.60069444444444386</v>
      </c>
      <c r="BH61" s="42" t="s">
        <v>44</v>
      </c>
      <c r="BI61" s="38">
        <v>0</v>
      </c>
      <c r="BJ61" s="43">
        <v>0.60763888888888895</v>
      </c>
      <c r="BK61" s="47">
        <v>0.60763888888888895</v>
      </c>
      <c r="BL61" s="70">
        <v>36.799999999999997</v>
      </c>
      <c r="BM61" s="71">
        <v>36.799999999999997</v>
      </c>
      <c r="BN61" s="72"/>
      <c r="BO61" s="117"/>
      <c r="BP61" s="121"/>
      <c r="BQ61" s="124"/>
      <c r="BR61" s="125"/>
      <c r="BS61" s="49"/>
      <c r="BT61" s="42" t="s">
        <v>44</v>
      </c>
      <c r="BU61" s="38">
        <v>0</v>
      </c>
      <c r="BV61" s="49"/>
      <c r="BW61" s="61"/>
      <c r="BX61" s="55"/>
      <c r="BY61" s="35">
        <v>0</v>
      </c>
      <c r="BZ61" s="35">
        <v>2.4537037037037036E-3</v>
      </c>
      <c r="CA61" s="44" t="s">
        <v>45</v>
      </c>
      <c r="CB61" s="45" t="s">
        <v>231</v>
      </c>
      <c r="CC61" s="85"/>
      <c r="CD61" s="86"/>
      <c r="CE61" s="87"/>
      <c r="CF61" s="88"/>
      <c r="CG61" s="85"/>
      <c r="CH61" s="86"/>
      <c r="CI61" s="87"/>
      <c r="CJ61" s="88"/>
      <c r="CK61" s="43"/>
      <c r="CL61" s="47"/>
      <c r="CM61" s="22"/>
      <c r="CN61" s="45" t="s">
        <v>231</v>
      </c>
      <c r="CO61" s="72"/>
      <c r="CP61" s="91"/>
      <c r="CQ61" s="95">
        <v>5.5555555555555601E-2</v>
      </c>
      <c r="CR61" s="42" t="s">
        <v>44</v>
      </c>
      <c r="CS61" s="38"/>
      <c r="CU61" s="39" t="s">
        <v>231</v>
      </c>
      <c r="CV61" s="46" t="s">
        <v>231</v>
      </c>
      <c r="CW61" s="40"/>
      <c r="CX61" s="63" t="s">
        <v>231</v>
      </c>
      <c r="CZ61" s="101" t="s">
        <v>190</v>
      </c>
      <c r="DA61" s="129" t="s">
        <v>176</v>
      </c>
      <c r="DB61" s="129">
        <v>129</v>
      </c>
      <c r="DC61" s="104"/>
      <c r="DD61" s="77"/>
      <c r="DE61" s="56"/>
      <c r="DF61" s="36"/>
      <c r="DI61" s="41">
        <v>1.1200000000000001</v>
      </c>
      <c r="DJ61" s="17" t="s">
        <v>196</v>
      </c>
      <c r="DK61" s="153" t="e">
        <v>#REF!</v>
      </c>
      <c r="DL61" s="41" t="e">
        <v>#REF!</v>
      </c>
      <c r="DM61" s="41">
        <v>9999</v>
      </c>
      <c r="DP61" s="41">
        <v>30</v>
      </c>
      <c r="DQ61" s="227">
        <v>0</v>
      </c>
      <c r="DR61" s="227">
        <v>0</v>
      </c>
      <c r="DS61" s="228">
        <v>46.9</v>
      </c>
      <c r="DT61" s="227">
        <v>0</v>
      </c>
      <c r="DU61" s="227">
        <v>0</v>
      </c>
      <c r="DV61" s="227">
        <v>635</v>
      </c>
      <c r="DW61" s="227">
        <v>0</v>
      </c>
      <c r="DX61" s="227">
        <v>240</v>
      </c>
      <c r="DY61" s="227">
        <v>342</v>
      </c>
      <c r="DZ61" s="227">
        <v>0</v>
      </c>
      <c r="EA61" s="227">
        <v>54</v>
      </c>
      <c r="EB61" s="227">
        <v>0</v>
      </c>
      <c r="EC61" s="228">
        <v>36.799999999999997</v>
      </c>
      <c r="ED61" s="227">
        <v>0</v>
      </c>
      <c r="EE61" s="227">
        <v>0</v>
      </c>
      <c r="EF61" s="227" t="e">
        <v>#VALUE!</v>
      </c>
      <c r="EG61" s="227">
        <v>0</v>
      </c>
      <c r="EH61" s="228" t="e">
        <v>#REF!</v>
      </c>
      <c r="EI61" s="227">
        <v>0</v>
      </c>
      <c r="EK61" s="41">
        <v>30</v>
      </c>
      <c r="EL61" s="227">
        <v>0</v>
      </c>
      <c r="EM61" s="227">
        <v>0</v>
      </c>
      <c r="EN61" s="227">
        <v>46.9</v>
      </c>
      <c r="EO61" s="227">
        <v>46.9</v>
      </c>
      <c r="EP61" s="227">
        <v>46.9</v>
      </c>
      <c r="EQ61" s="227">
        <v>681.9</v>
      </c>
      <c r="ER61" s="227">
        <v>681.9</v>
      </c>
      <c r="ES61" s="227">
        <v>921.9</v>
      </c>
      <c r="ET61" s="227">
        <v>1263.9000000000001</v>
      </c>
      <c r="EU61" s="227">
        <v>1263.9000000000001</v>
      </c>
      <c r="EV61" s="227">
        <v>1317.9</v>
      </c>
      <c r="EW61" s="227">
        <v>1317.9</v>
      </c>
      <c r="EX61" s="227">
        <v>1354.7</v>
      </c>
      <c r="EY61" s="227">
        <v>1354.7</v>
      </c>
      <c r="EZ61" s="227">
        <v>1354.7</v>
      </c>
      <c r="FA61" s="227" t="e">
        <v>#VALUE!</v>
      </c>
      <c r="FB61" s="227" t="e">
        <v>#VALUE!</v>
      </c>
      <c r="FC61" s="227" t="e">
        <v>#VALUE!</v>
      </c>
      <c r="FD61" s="227" t="e">
        <v>#VALUE!</v>
      </c>
    </row>
    <row r="62" spans="1:160" s="277" customFormat="1" ht="13.5" thickBot="1" x14ac:dyDescent="0.25">
      <c r="A62" s="282"/>
      <c r="B62" s="253">
        <v>8</v>
      </c>
      <c r="C62" s="254">
        <v>8</v>
      </c>
      <c r="D62" s="255" t="s">
        <v>97</v>
      </c>
      <c r="E62" s="255" t="s">
        <v>98</v>
      </c>
      <c r="F62" s="255"/>
      <c r="G62" s="256">
        <v>0.297222222222222</v>
      </c>
      <c r="H62" s="257"/>
      <c r="I62" s="58" t="s">
        <v>44</v>
      </c>
      <c r="J62" s="52">
        <v>0</v>
      </c>
      <c r="K62" s="256"/>
      <c r="L62" s="257"/>
      <c r="M62" s="42"/>
      <c r="N62" s="38"/>
      <c r="O62" s="258"/>
      <c r="P62" s="42"/>
      <c r="Q62" s="38"/>
      <c r="R62" s="256"/>
      <c r="S62" s="257"/>
      <c r="T62" s="71"/>
      <c r="U62" s="71" t="s">
        <v>235</v>
      </c>
      <c r="V62" s="117"/>
      <c r="W62" s="259"/>
      <c r="X62" s="42"/>
      <c r="Y62" s="38"/>
      <c r="Z62" s="260"/>
      <c r="AA62" s="42"/>
      <c r="AB62" s="38"/>
      <c r="AC62" s="261"/>
      <c r="AD62" s="121"/>
      <c r="AE62" s="262"/>
      <c r="AF62" s="263"/>
      <c r="AG62" s="263"/>
      <c r="AH62" s="42"/>
      <c r="AI62" s="311" t="s">
        <v>235</v>
      </c>
      <c r="AJ62" s="259"/>
      <c r="AK62" s="42"/>
      <c r="AL62" s="38"/>
      <c r="AM62" s="258"/>
      <c r="AN62" s="42"/>
      <c r="AO62" s="38"/>
      <c r="AP62" s="261"/>
      <c r="AQ62" s="121"/>
      <c r="AR62" s="262"/>
      <c r="AS62" s="263"/>
      <c r="AT62" s="263"/>
      <c r="AU62" s="42"/>
      <c r="AV62" s="311" t="s">
        <v>235</v>
      </c>
      <c r="AW62" s="260"/>
      <c r="AX62" s="42"/>
      <c r="AY62" s="38"/>
      <c r="AZ62" s="260"/>
      <c r="BA62" s="121"/>
      <c r="BB62" s="315"/>
      <c r="BC62" s="263"/>
      <c r="BD62" s="263"/>
      <c r="BE62" s="42"/>
      <c r="BF62" s="311" t="s">
        <v>235</v>
      </c>
      <c r="BG62" s="308"/>
      <c r="BH62" s="42"/>
      <c r="BI62" s="38"/>
      <c r="BJ62" s="256"/>
      <c r="BK62" s="257"/>
      <c r="BL62" s="71"/>
      <c r="BM62" s="71" t="s">
        <v>235</v>
      </c>
      <c r="BN62" s="117"/>
      <c r="BO62" s="117"/>
      <c r="BP62" s="121"/>
      <c r="BQ62" s="124"/>
      <c r="BR62" s="125"/>
      <c r="BS62" s="260"/>
      <c r="BT62" s="42"/>
      <c r="BU62" s="38"/>
      <c r="BV62" s="260"/>
      <c r="BW62" s="121"/>
      <c r="BX62" s="262"/>
      <c r="BY62" s="263"/>
      <c r="BZ62" s="263"/>
      <c r="CA62" s="42"/>
      <c r="CB62" s="311" t="s">
        <v>235</v>
      </c>
      <c r="CC62" s="264"/>
      <c r="CD62" s="86"/>
      <c r="CE62" s="87"/>
      <c r="CF62" s="265"/>
      <c r="CG62" s="264"/>
      <c r="CH62" s="86"/>
      <c r="CI62" s="87"/>
      <c r="CJ62" s="265"/>
      <c r="CK62" s="256"/>
      <c r="CL62" s="257"/>
      <c r="CM62" s="71"/>
      <c r="CN62" s="71" t="s">
        <v>235</v>
      </c>
      <c r="CO62" s="117"/>
      <c r="CP62" s="266"/>
      <c r="CQ62" s="267"/>
      <c r="CR62" s="42"/>
      <c r="CS62" s="38"/>
      <c r="CT62" s="285"/>
      <c r="CU62" s="269" t="s">
        <v>235</v>
      </c>
      <c r="CV62" s="117" t="s">
        <v>235</v>
      </c>
      <c r="CW62" s="71"/>
      <c r="CX62" s="125" t="s">
        <v>235</v>
      </c>
      <c r="CY62" s="285"/>
      <c r="CZ62" s="270" t="s">
        <v>191</v>
      </c>
      <c r="DA62" s="271" t="s">
        <v>176</v>
      </c>
      <c r="DB62" s="271">
        <v>299</v>
      </c>
      <c r="DC62" s="272"/>
      <c r="DD62" s="273"/>
      <c r="DE62" s="274"/>
      <c r="DF62" s="275"/>
      <c r="DI62" s="277">
        <v>1.1499999999999999</v>
      </c>
      <c r="DJ62" s="277" t="s">
        <v>196</v>
      </c>
      <c r="DK62" s="279" t="e">
        <v>#VALUE!</v>
      </c>
      <c r="DL62" s="277" t="e">
        <v>#VALUE!</v>
      </c>
      <c r="DM62" s="277">
        <v>9999</v>
      </c>
      <c r="DP62" s="277">
        <v>8</v>
      </c>
      <c r="DQ62" s="280">
        <v>0</v>
      </c>
      <c r="DR62" s="280">
        <v>0</v>
      </c>
      <c r="DS62" s="281" t="e">
        <v>#VALUE!</v>
      </c>
      <c r="DT62" s="280">
        <v>0</v>
      </c>
      <c r="DU62" s="280">
        <v>0</v>
      </c>
      <c r="DV62" s="280" t="e">
        <v>#VALUE!</v>
      </c>
      <c r="DW62" s="280">
        <v>0</v>
      </c>
      <c r="DX62" s="280">
        <v>0</v>
      </c>
      <c r="DY62" s="280" t="e">
        <v>#VALUE!</v>
      </c>
      <c r="DZ62" s="280">
        <v>0</v>
      </c>
      <c r="EA62" s="280" t="e">
        <v>#REF!</v>
      </c>
      <c r="EB62" s="280">
        <v>0</v>
      </c>
      <c r="EC62" s="281" t="e">
        <v>#VALUE!</v>
      </c>
      <c r="ED62" s="280">
        <v>0</v>
      </c>
      <c r="EE62" s="280">
        <v>0</v>
      </c>
      <c r="EF62" s="280" t="e">
        <v>#VALUE!</v>
      </c>
      <c r="EG62" s="280">
        <v>0</v>
      </c>
      <c r="EH62" s="281" t="e">
        <v>#VALUE!</v>
      </c>
      <c r="EI62" s="280">
        <v>0</v>
      </c>
      <c r="EK62" s="277">
        <v>8</v>
      </c>
      <c r="EL62" s="280">
        <v>0</v>
      </c>
      <c r="EM62" s="280">
        <v>0</v>
      </c>
      <c r="EN62" s="280" t="e">
        <v>#VALUE!</v>
      </c>
      <c r="EO62" s="280" t="e">
        <v>#VALUE!</v>
      </c>
      <c r="EP62" s="280" t="e">
        <v>#VALUE!</v>
      </c>
      <c r="EQ62" s="280" t="e">
        <v>#VALUE!</v>
      </c>
      <c r="ER62" s="280" t="e">
        <v>#VALUE!</v>
      </c>
      <c r="ES62" s="280" t="e">
        <v>#VALUE!</v>
      </c>
      <c r="ET62" s="280" t="e">
        <v>#VALUE!</v>
      </c>
      <c r="EU62" s="280" t="e">
        <v>#VALUE!</v>
      </c>
      <c r="EV62" s="280" t="e">
        <v>#VALUE!</v>
      </c>
      <c r="EW62" s="280" t="e">
        <v>#VALUE!</v>
      </c>
      <c r="EX62" s="280" t="e">
        <v>#VALUE!</v>
      </c>
      <c r="EY62" s="280" t="e">
        <v>#VALUE!</v>
      </c>
      <c r="EZ62" s="280" t="e">
        <v>#VALUE!</v>
      </c>
      <c r="FA62" s="280" t="e">
        <v>#VALUE!</v>
      </c>
      <c r="FB62" s="280" t="e">
        <v>#VALUE!</v>
      </c>
      <c r="FC62" s="280" t="e">
        <v>#VALUE!</v>
      </c>
      <c r="FD62" s="280" t="e">
        <v>#VALUE!</v>
      </c>
    </row>
    <row r="63" spans="1:160" s="276" customFormat="1" ht="13.5" thickBot="1" x14ac:dyDescent="0.25">
      <c r="A63" s="286"/>
      <c r="B63" s="287">
        <v>22</v>
      </c>
      <c r="C63" s="288">
        <v>22</v>
      </c>
      <c r="D63" s="255" t="s">
        <v>117</v>
      </c>
      <c r="E63" s="255" t="s">
        <v>118</v>
      </c>
      <c r="F63" s="255"/>
      <c r="G63" s="289">
        <v>0.30694444444444402</v>
      </c>
      <c r="H63" s="290"/>
      <c r="I63" s="138"/>
      <c r="J63" s="139"/>
      <c r="K63" s="289"/>
      <c r="L63" s="290"/>
      <c r="M63" s="106"/>
      <c r="N63" s="107"/>
      <c r="O63" s="291"/>
      <c r="P63" s="106"/>
      <c r="Q63" s="107"/>
      <c r="R63" s="289"/>
      <c r="S63" s="290"/>
      <c r="T63" s="141"/>
      <c r="U63" s="141" t="s">
        <v>235</v>
      </c>
      <c r="V63" s="146"/>
      <c r="W63" s="292"/>
      <c r="X63" s="106"/>
      <c r="Y63" s="107"/>
      <c r="Z63" s="293"/>
      <c r="AA63" s="106"/>
      <c r="AB63" s="107"/>
      <c r="AC63" s="294"/>
      <c r="AD63" s="147"/>
      <c r="AE63" s="295"/>
      <c r="AF63" s="296"/>
      <c r="AG63" s="296"/>
      <c r="AH63" s="106"/>
      <c r="AI63" s="313" t="s">
        <v>235</v>
      </c>
      <c r="AJ63" s="292"/>
      <c r="AK63" s="106"/>
      <c r="AL63" s="107"/>
      <c r="AM63" s="291"/>
      <c r="AN63" s="106"/>
      <c r="AO63" s="107"/>
      <c r="AP63" s="294"/>
      <c r="AQ63" s="147"/>
      <c r="AR63" s="295"/>
      <c r="AS63" s="296"/>
      <c r="AT63" s="296"/>
      <c r="AU63" s="106"/>
      <c r="AV63" s="313" t="s">
        <v>235</v>
      </c>
      <c r="AW63" s="293"/>
      <c r="AX63" s="106"/>
      <c r="AY63" s="107"/>
      <c r="AZ63" s="293"/>
      <c r="BA63" s="147"/>
      <c r="BB63" s="286"/>
      <c r="BC63" s="296"/>
      <c r="BD63" s="296"/>
      <c r="BE63" s="106"/>
      <c r="BF63" s="313" t="s">
        <v>235</v>
      </c>
      <c r="BG63" s="309"/>
      <c r="BH63" s="106"/>
      <c r="BI63" s="107"/>
      <c r="BJ63" s="289"/>
      <c r="BK63" s="290"/>
      <c r="BL63" s="141"/>
      <c r="BM63" s="141" t="s">
        <v>235</v>
      </c>
      <c r="BN63" s="146"/>
      <c r="BO63" s="146"/>
      <c r="BP63" s="147"/>
      <c r="BQ63" s="126"/>
      <c r="BR63" s="127"/>
      <c r="BS63" s="293"/>
      <c r="BT63" s="106"/>
      <c r="BU63" s="107"/>
      <c r="BV63" s="293"/>
      <c r="BW63" s="147"/>
      <c r="BX63" s="295"/>
      <c r="BY63" s="296"/>
      <c r="BZ63" s="296"/>
      <c r="CA63" s="106"/>
      <c r="CB63" s="313" t="s">
        <v>235</v>
      </c>
      <c r="CC63" s="297"/>
      <c r="CD63" s="93"/>
      <c r="CE63" s="94"/>
      <c r="CF63" s="298"/>
      <c r="CG63" s="297"/>
      <c r="CH63" s="93"/>
      <c r="CI63" s="94"/>
      <c r="CJ63" s="298"/>
      <c r="CK63" s="289"/>
      <c r="CL63" s="290"/>
      <c r="CM63" s="141"/>
      <c r="CN63" s="141" t="s">
        <v>235</v>
      </c>
      <c r="CO63" s="146"/>
      <c r="CP63" s="299"/>
      <c r="CQ63" s="267">
        <v>5.5555555555555601E-2</v>
      </c>
      <c r="CR63" s="106" t="s">
        <v>44</v>
      </c>
      <c r="CS63" s="107"/>
      <c r="CT63" s="300"/>
      <c r="CU63" s="301" t="s">
        <v>235</v>
      </c>
      <c r="CV63" s="146" t="s">
        <v>235</v>
      </c>
      <c r="CW63" s="141"/>
      <c r="CX63" s="127" t="s">
        <v>235</v>
      </c>
      <c r="CY63" s="300"/>
      <c r="CZ63" s="302" t="s">
        <v>191</v>
      </c>
      <c r="DA63" s="303" t="s">
        <v>177</v>
      </c>
      <c r="DB63" s="303">
        <v>88</v>
      </c>
      <c r="DC63" s="304"/>
      <c r="DD63" s="305"/>
      <c r="DE63" s="306"/>
      <c r="DF63" s="307"/>
      <c r="DI63" s="277">
        <v>1.06</v>
      </c>
      <c r="DJ63" s="278" t="s">
        <v>196</v>
      </c>
      <c r="DK63" s="279" t="e">
        <v>#VALUE!</v>
      </c>
      <c r="DL63" s="277" t="e">
        <v>#VALUE!</v>
      </c>
      <c r="DM63" s="277">
        <v>9999</v>
      </c>
      <c r="DP63" s="277">
        <v>22</v>
      </c>
      <c r="DQ63" s="280">
        <v>0</v>
      </c>
      <c r="DR63" s="280">
        <v>0</v>
      </c>
      <c r="DS63" s="281" t="e">
        <v>#VALUE!</v>
      </c>
      <c r="DT63" s="280">
        <v>0</v>
      </c>
      <c r="DU63" s="280">
        <v>0</v>
      </c>
      <c r="DV63" s="280" t="e">
        <v>#VALUE!</v>
      </c>
      <c r="DW63" s="280">
        <v>0</v>
      </c>
      <c r="DX63" s="280">
        <v>0</v>
      </c>
      <c r="DY63" s="280" t="e">
        <v>#VALUE!</v>
      </c>
      <c r="DZ63" s="280">
        <v>0</v>
      </c>
      <c r="EA63" s="280" t="e">
        <v>#REF!</v>
      </c>
      <c r="EB63" s="280">
        <v>0</v>
      </c>
      <c r="EC63" s="281" t="e">
        <v>#VALUE!</v>
      </c>
      <c r="ED63" s="280">
        <v>0</v>
      </c>
      <c r="EE63" s="280">
        <v>0</v>
      </c>
      <c r="EF63" s="280" t="e">
        <v>#VALUE!</v>
      </c>
      <c r="EG63" s="280">
        <v>0</v>
      </c>
      <c r="EH63" s="281" t="e">
        <v>#VALUE!</v>
      </c>
      <c r="EI63" s="280">
        <v>0</v>
      </c>
      <c r="EK63" s="277">
        <v>22</v>
      </c>
      <c r="EL63" s="280">
        <v>0</v>
      </c>
      <c r="EM63" s="280">
        <v>0</v>
      </c>
      <c r="EN63" s="280" t="e">
        <v>#VALUE!</v>
      </c>
      <c r="EO63" s="280" t="e">
        <v>#VALUE!</v>
      </c>
      <c r="EP63" s="280" t="e">
        <v>#VALUE!</v>
      </c>
      <c r="EQ63" s="280" t="e">
        <v>#VALUE!</v>
      </c>
      <c r="ER63" s="280" t="e">
        <v>#VALUE!</v>
      </c>
      <c r="ES63" s="280" t="e">
        <v>#VALUE!</v>
      </c>
      <c r="ET63" s="280" t="e">
        <v>#VALUE!</v>
      </c>
      <c r="EU63" s="280" t="e">
        <v>#VALUE!</v>
      </c>
      <c r="EV63" s="280" t="e">
        <v>#VALUE!</v>
      </c>
      <c r="EW63" s="280" t="e">
        <v>#VALUE!</v>
      </c>
      <c r="EX63" s="280" t="e">
        <v>#VALUE!</v>
      </c>
      <c r="EY63" s="280" t="e">
        <v>#VALUE!</v>
      </c>
      <c r="EZ63" s="280" t="e">
        <v>#VALUE!</v>
      </c>
      <c r="FA63" s="280" t="e">
        <v>#VALUE!</v>
      </c>
      <c r="FB63" s="280" t="e">
        <v>#VALUE!</v>
      </c>
      <c r="FC63" s="280" t="e">
        <v>#VALUE!</v>
      </c>
      <c r="FD63" s="280" t="e">
        <v>#VALUE!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K1:N2"/>
    <mergeCell ref="D2:E2"/>
    <mergeCell ref="D3:F3"/>
    <mergeCell ref="G3:J3"/>
    <mergeCell ref="K3:N3"/>
    <mergeCell ref="AA3:AB3"/>
    <mergeCell ref="AC3:AD3"/>
    <mergeCell ref="AH3:AI3"/>
    <mergeCell ref="AK3:AL3"/>
    <mergeCell ref="P3:Q3"/>
    <mergeCell ref="R3:S3"/>
    <mergeCell ref="T3:V3"/>
    <mergeCell ref="X3:Y3"/>
    <mergeCell ref="AZ3:BA3"/>
    <mergeCell ref="BE3:BF3"/>
    <mergeCell ref="BH3:BI3"/>
    <mergeCell ref="BJ3:BK3"/>
    <mergeCell ref="AN3:AO3"/>
    <mergeCell ref="AP3:AQ3"/>
    <mergeCell ref="AU3:AV3"/>
    <mergeCell ref="AX3:AY3"/>
    <mergeCell ref="DC3:DC4"/>
    <mergeCell ref="DD3:DF3"/>
    <mergeCell ref="CK3:CL3"/>
    <mergeCell ref="CM3:CO3"/>
    <mergeCell ref="CR3:CS3"/>
    <mergeCell ref="CZ3:CZ4"/>
    <mergeCell ref="CR4:CS4"/>
    <mergeCell ref="DA3:DA4"/>
    <mergeCell ref="DB3:DB4"/>
    <mergeCell ref="I4:J4"/>
    <mergeCell ref="M4:N4"/>
    <mergeCell ref="P4:Q4"/>
    <mergeCell ref="X4:Y4"/>
    <mergeCell ref="BV3:BW3"/>
    <mergeCell ref="CA3:CB3"/>
    <mergeCell ref="AA4:AB4"/>
    <mergeCell ref="AK4:AL4"/>
    <mergeCell ref="AN4:AO4"/>
    <mergeCell ref="AX4:AY4"/>
    <mergeCell ref="CD3:CF3"/>
    <mergeCell ref="CH3:CJ3"/>
    <mergeCell ref="BH4:BI4"/>
    <mergeCell ref="BT4:BU4"/>
    <mergeCell ref="CD4:CE4"/>
    <mergeCell ref="CH4:CI4"/>
    <mergeCell ref="BL3:BN3"/>
    <mergeCell ref="BO3:BP3"/>
    <mergeCell ref="BQ3:BR3"/>
    <mergeCell ref="BT3:BU3"/>
  </mergeCells>
  <phoneticPr fontId="9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FD73"/>
  <sheetViews>
    <sheetView topLeftCell="B1" workbookViewId="0">
      <selection activeCell="A5" sqref="A5:IV63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ht="13.5" thickBot="1" x14ac:dyDescent="0.25">
      <c r="A5" s="132"/>
      <c r="B5" s="34">
        <v>21</v>
      </c>
      <c r="C5" s="10">
        <v>21</v>
      </c>
      <c r="D5" s="37" t="s">
        <v>115</v>
      </c>
      <c r="E5" s="37" t="s">
        <v>116</v>
      </c>
      <c r="F5" s="37"/>
      <c r="G5" s="43">
        <v>0.30625000000000002</v>
      </c>
      <c r="H5" s="47">
        <v>0.30624999999999997</v>
      </c>
      <c r="I5" s="58" t="s">
        <v>44</v>
      </c>
      <c r="J5" s="52">
        <v>0</v>
      </c>
      <c r="K5" s="43">
        <v>0.389583333333332</v>
      </c>
      <c r="L5" s="47">
        <v>0.38958333333332601</v>
      </c>
      <c r="M5" s="42" t="s">
        <v>44</v>
      </c>
      <c r="N5" s="38">
        <v>0</v>
      </c>
      <c r="O5" s="73">
        <v>0.43124999999999997</v>
      </c>
      <c r="P5" s="42" t="s">
        <v>44</v>
      </c>
      <c r="Q5" s="38">
        <v>0</v>
      </c>
      <c r="R5" s="43">
        <v>0.43888888888888888</v>
      </c>
      <c r="S5" s="47">
        <v>0.43888888888888888</v>
      </c>
      <c r="T5" s="70">
        <v>40</v>
      </c>
      <c r="U5" s="71">
        <v>40</v>
      </c>
      <c r="V5" s="72">
        <v>300</v>
      </c>
      <c r="W5" s="115">
        <v>0.45208333333333328</v>
      </c>
      <c r="X5" s="42" t="s">
        <v>44</v>
      </c>
      <c r="Y5" s="38">
        <v>0</v>
      </c>
      <c r="Z5" s="49">
        <v>0.48680555555555555</v>
      </c>
      <c r="AA5" s="42" t="s">
        <v>44</v>
      </c>
      <c r="AB5" s="38">
        <v>0</v>
      </c>
      <c r="AC5" s="53">
        <v>0.48888888888888887</v>
      </c>
      <c r="AD5" s="61"/>
      <c r="AE5" s="55">
        <v>0.4927199074074074</v>
      </c>
      <c r="AF5" s="35">
        <v>3.8310185185185253E-3</v>
      </c>
      <c r="AG5" s="35">
        <v>2.3148148148141503E-5</v>
      </c>
      <c r="AH5" s="44" t="s">
        <v>45</v>
      </c>
      <c r="AI5" s="45">
        <v>2</v>
      </c>
      <c r="AJ5" s="115">
        <v>0.50972222222222219</v>
      </c>
      <c r="AK5" s="42" t="s">
        <v>44</v>
      </c>
      <c r="AL5" s="38">
        <v>0</v>
      </c>
      <c r="AM5" s="73">
        <v>0.52013888888888882</v>
      </c>
      <c r="AN5" s="42" t="s">
        <v>44</v>
      </c>
      <c r="AO5" s="38">
        <v>0</v>
      </c>
      <c r="AP5" s="53">
        <v>0.52222222222222225</v>
      </c>
      <c r="AQ5" s="61"/>
      <c r="AR5" s="55">
        <v>0.5289814814814815</v>
      </c>
      <c r="AS5" s="35">
        <v>6.7592592592592426E-3</v>
      </c>
      <c r="AT5" s="35">
        <v>1.6479873021779667E-17</v>
      </c>
      <c r="AU5" s="44" t="s">
        <v>44</v>
      </c>
      <c r="AV5" s="45">
        <v>0</v>
      </c>
      <c r="AW5" s="49">
        <v>0.54999999999999993</v>
      </c>
      <c r="AX5" s="42" t="s">
        <v>44</v>
      </c>
      <c r="AY5" s="38">
        <v>0</v>
      </c>
      <c r="AZ5" s="49">
        <v>0.55208333333333304</v>
      </c>
      <c r="BA5" s="61"/>
      <c r="BB5" s="55">
        <v>0.55743055555555554</v>
      </c>
      <c r="BC5" s="35">
        <v>5.347222222222503E-3</v>
      </c>
      <c r="BD5" s="35">
        <v>3.4722222222250288E-4</v>
      </c>
      <c r="BE5" s="44" t="s">
        <v>223</v>
      </c>
      <c r="BF5" s="45">
        <v>30</v>
      </c>
      <c r="BG5" s="308">
        <v>0.59722222222222188</v>
      </c>
      <c r="BH5" s="42" t="s">
        <v>44</v>
      </c>
      <c r="BI5" s="38">
        <v>0</v>
      </c>
      <c r="BJ5" s="43">
        <v>0.59722222222222221</v>
      </c>
      <c r="BK5" s="47">
        <v>0.60138888888888886</v>
      </c>
      <c r="BL5" s="70">
        <v>24.5</v>
      </c>
      <c r="BM5" s="71">
        <v>24.5</v>
      </c>
      <c r="BN5" s="72"/>
      <c r="BO5" s="118" t="s">
        <v>226</v>
      </c>
      <c r="BP5" s="120"/>
      <c r="BQ5" s="122" t="s">
        <v>225</v>
      </c>
      <c r="BR5" s="123"/>
      <c r="BS5" s="49">
        <v>0.67361111111111116</v>
      </c>
      <c r="BT5" s="42" t="s">
        <v>44</v>
      </c>
      <c r="BU5" s="38">
        <v>0</v>
      </c>
      <c r="BV5" s="49">
        <v>0.67569444444444404</v>
      </c>
      <c r="BW5" s="61"/>
      <c r="BX5" s="55">
        <v>0.67811342592592594</v>
      </c>
      <c r="BY5" s="35">
        <v>2.4189814814818966E-3</v>
      </c>
      <c r="BZ5" s="35">
        <v>3.472222222180698E-5</v>
      </c>
      <c r="CA5" s="44" t="s">
        <v>45</v>
      </c>
      <c r="CB5" s="45">
        <v>3</v>
      </c>
      <c r="CC5" s="85">
        <v>0.68125000000000002</v>
      </c>
      <c r="CD5" s="86"/>
      <c r="CE5" s="87">
        <v>0</v>
      </c>
      <c r="CF5" s="88"/>
      <c r="CG5" s="85">
        <v>0.68819444444444444</v>
      </c>
      <c r="CH5" s="86"/>
      <c r="CI5" s="87">
        <v>0</v>
      </c>
      <c r="CJ5" s="88"/>
      <c r="CK5" s="43">
        <v>0.73402777777777783</v>
      </c>
      <c r="CL5" s="47">
        <v>0.73402777777777783</v>
      </c>
      <c r="CM5" s="70">
        <v>46</v>
      </c>
      <c r="CN5" s="71">
        <v>46</v>
      </c>
      <c r="CO5" s="72"/>
      <c r="CP5" s="91">
        <v>0.73819444444444438</v>
      </c>
      <c r="CQ5" s="95">
        <v>5.5555555555555601E-2</v>
      </c>
      <c r="CR5" s="42" t="s">
        <v>44</v>
      </c>
      <c r="CS5" s="38">
        <v>0</v>
      </c>
      <c r="CT5" s="74"/>
      <c r="CU5" s="39">
        <v>445.5</v>
      </c>
      <c r="CV5" s="46">
        <v>0</v>
      </c>
      <c r="CW5" s="40"/>
      <c r="CX5" s="63">
        <v>445.5</v>
      </c>
      <c r="CY5" s="132"/>
      <c r="CZ5" s="101" t="s">
        <v>189</v>
      </c>
      <c r="DA5" s="129" t="s">
        <v>176</v>
      </c>
      <c r="DB5" s="129">
        <v>125</v>
      </c>
      <c r="DC5" s="104" t="s">
        <v>182</v>
      </c>
      <c r="DD5" s="96"/>
      <c r="DE5" s="97"/>
      <c r="DF5" s="98"/>
      <c r="DI5" s="41">
        <v>1.1200000000000001</v>
      </c>
      <c r="DJ5" s="17" t="s">
        <v>196</v>
      </c>
      <c r="DK5" s="153">
        <v>423.76</v>
      </c>
      <c r="DL5" s="41">
        <v>423.76</v>
      </c>
      <c r="DM5" s="41">
        <v>9999</v>
      </c>
      <c r="DP5" s="41">
        <v>21</v>
      </c>
      <c r="DQ5" s="227">
        <v>0</v>
      </c>
      <c r="DR5" s="227">
        <v>0</v>
      </c>
      <c r="DS5" s="228">
        <v>340</v>
      </c>
      <c r="DT5" s="227">
        <v>0</v>
      </c>
      <c r="DU5" s="227">
        <v>0</v>
      </c>
      <c r="DV5" s="227">
        <v>2</v>
      </c>
      <c r="DW5" s="227">
        <v>0</v>
      </c>
      <c r="DX5" s="227">
        <v>0</v>
      </c>
      <c r="DY5" s="227">
        <v>0</v>
      </c>
      <c r="DZ5" s="227">
        <v>0</v>
      </c>
      <c r="EA5" s="227">
        <v>30</v>
      </c>
      <c r="EB5" s="227">
        <v>0</v>
      </c>
      <c r="EC5" s="228">
        <v>24.5</v>
      </c>
      <c r="ED5" s="227">
        <v>0</v>
      </c>
      <c r="EE5" s="227">
        <v>0</v>
      </c>
      <c r="EF5" s="227">
        <v>3</v>
      </c>
      <c r="EG5" s="227">
        <v>0</v>
      </c>
      <c r="EH5" s="228">
        <v>46</v>
      </c>
      <c r="EI5" s="227">
        <v>0</v>
      </c>
      <c r="EK5" s="41">
        <v>21</v>
      </c>
      <c r="EL5" s="227">
        <v>0</v>
      </c>
      <c r="EM5" s="227">
        <v>0</v>
      </c>
      <c r="EN5" s="227">
        <v>340</v>
      </c>
      <c r="EO5" s="227">
        <v>340</v>
      </c>
      <c r="EP5" s="227">
        <v>340</v>
      </c>
      <c r="EQ5" s="227">
        <v>342</v>
      </c>
      <c r="ER5" s="227">
        <v>342</v>
      </c>
      <c r="ES5" s="227">
        <v>342</v>
      </c>
      <c r="ET5" s="227">
        <v>342</v>
      </c>
      <c r="EU5" s="227">
        <v>342</v>
      </c>
      <c r="EV5" s="227">
        <v>372</v>
      </c>
      <c r="EW5" s="227">
        <v>372</v>
      </c>
      <c r="EX5" s="227">
        <v>396.5</v>
      </c>
      <c r="EY5" s="227">
        <v>396.5</v>
      </c>
      <c r="EZ5" s="227">
        <v>396.5</v>
      </c>
      <c r="FA5" s="227">
        <v>399.5</v>
      </c>
      <c r="FB5" s="227">
        <v>399.5</v>
      </c>
      <c r="FC5" s="227">
        <v>445.5</v>
      </c>
      <c r="FD5" s="227">
        <v>445.5</v>
      </c>
    </row>
    <row r="6" spans="1:160" s="41" customFormat="1" ht="13.5" thickBot="1" x14ac:dyDescent="0.25">
      <c r="A6" s="131"/>
      <c r="B6" s="34">
        <v>5</v>
      </c>
      <c r="C6" s="10">
        <v>5</v>
      </c>
      <c r="D6" s="37" t="s">
        <v>203</v>
      </c>
      <c r="E6" s="37" t="s">
        <v>31</v>
      </c>
      <c r="F6" s="37"/>
      <c r="G6" s="43">
        <v>0.29513888888888901</v>
      </c>
      <c r="H6" s="47">
        <v>0.2951388888888889</v>
      </c>
      <c r="I6" s="58" t="s">
        <v>44</v>
      </c>
      <c r="J6" s="52">
        <v>0</v>
      </c>
      <c r="K6" s="43">
        <v>0.37847222222222199</v>
      </c>
      <c r="L6" s="47">
        <v>0.37847222222222199</v>
      </c>
      <c r="M6" s="42" t="s">
        <v>44</v>
      </c>
      <c r="N6" s="38">
        <v>0</v>
      </c>
      <c r="O6" s="73">
        <v>0.4201388888888889</v>
      </c>
      <c r="P6" s="42" t="s">
        <v>44</v>
      </c>
      <c r="Q6" s="38">
        <v>0</v>
      </c>
      <c r="R6" s="43">
        <v>0.42222222222222222</v>
      </c>
      <c r="S6" s="47">
        <v>0.42222222222222222</v>
      </c>
      <c r="T6" s="70">
        <v>36.799999999999997</v>
      </c>
      <c r="U6" s="71">
        <v>36.799999999999997</v>
      </c>
      <c r="V6" s="72"/>
      <c r="W6" s="115">
        <v>0.44097222222222221</v>
      </c>
      <c r="X6" s="42" t="s">
        <v>44</v>
      </c>
      <c r="Y6" s="38">
        <v>0</v>
      </c>
      <c r="Z6" s="49">
        <v>0.47569444444444442</v>
      </c>
      <c r="AA6" s="42" t="s">
        <v>44</v>
      </c>
      <c r="AB6" s="38">
        <v>0</v>
      </c>
      <c r="AC6" s="53">
        <v>0.4777777777777778</v>
      </c>
      <c r="AD6" s="61"/>
      <c r="AE6" s="55">
        <v>0.48182870370370368</v>
      </c>
      <c r="AF6" s="35">
        <v>4.0509259259258745E-3</v>
      </c>
      <c r="AG6" s="35">
        <v>1.9675925925920776E-4</v>
      </c>
      <c r="AH6" s="44" t="s">
        <v>223</v>
      </c>
      <c r="AI6" s="45">
        <v>17</v>
      </c>
      <c r="AJ6" s="115">
        <v>0.49861111111111112</v>
      </c>
      <c r="AK6" s="42" t="s">
        <v>44</v>
      </c>
      <c r="AL6" s="38">
        <v>0</v>
      </c>
      <c r="AM6" s="73">
        <v>0.50902777777777775</v>
      </c>
      <c r="AN6" s="42" t="s">
        <v>44</v>
      </c>
      <c r="AO6" s="38">
        <v>0</v>
      </c>
      <c r="AP6" s="53">
        <v>0.51111111111111118</v>
      </c>
      <c r="AQ6" s="61"/>
      <c r="AR6" s="55">
        <v>0.51785879629629628</v>
      </c>
      <c r="AS6" s="35">
        <v>6.7476851851850927E-3</v>
      </c>
      <c r="AT6" s="35">
        <v>1.1574074074166378E-5</v>
      </c>
      <c r="AU6" s="44" t="s">
        <v>45</v>
      </c>
      <c r="AV6" s="45">
        <v>1</v>
      </c>
      <c r="AW6" s="49">
        <v>0.53888888888888886</v>
      </c>
      <c r="AX6" s="42" t="s">
        <v>44</v>
      </c>
      <c r="AY6" s="38">
        <v>0</v>
      </c>
      <c r="AZ6" s="49">
        <v>0.54097222222222197</v>
      </c>
      <c r="BA6" s="61"/>
      <c r="BB6" s="55">
        <v>0.54604166666666665</v>
      </c>
      <c r="BC6" s="35">
        <v>5.0694444444446818E-3</v>
      </c>
      <c r="BD6" s="35">
        <v>6.9444444444681681E-5</v>
      </c>
      <c r="BE6" s="44" t="s">
        <v>223</v>
      </c>
      <c r="BF6" s="45">
        <v>6</v>
      </c>
      <c r="BG6" s="308">
        <v>0.58611111111111081</v>
      </c>
      <c r="BH6" s="42" t="s">
        <v>44</v>
      </c>
      <c r="BI6" s="38">
        <v>0</v>
      </c>
      <c r="BJ6" s="43">
        <v>0.58611111111111114</v>
      </c>
      <c r="BK6" s="47">
        <v>0.58750000000000002</v>
      </c>
      <c r="BL6" s="70">
        <v>26.1</v>
      </c>
      <c r="BM6" s="71">
        <v>26.1</v>
      </c>
      <c r="BN6" s="72"/>
      <c r="BO6" s="117" t="s">
        <v>226</v>
      </c>
      <c r="BP6" s="121"/>
      <c r="BQ6" s="124" t="s">
        <v>225</v>
      </c>
      <c r="BR6" s="125"/>
      <c r="BS6" s="49">
        <v>0.66249999999999998</v>
      </c>
      <c r="BT6" s="42" t="s">
        <v>44</v>
      </c>
      <c r="BU6" s="38">
        <v>0</v>
      </c>
      <c r="BV6" s="49">
        <v>0.66458333333333297</v>
      </c>
      <c r="BW6" s="61"/>
      <c r="BX6" s="55">
        <v>0.66703703703703709</v>
      </c>
      <c r="BY6" s="35">
        <v>2.4537037037041243E-3</v>
      </c>
      <c r="BZ6" s="35">
        <v>4.2067044292437572E-16</v>
      </c>
      <c r="CA6" s="44" t="s">
        <v>44</v>
      </c>
      <c r="CB6" s="45">
        <v>0</v>
      </c>
      <c r="CC6" s="85">
        <v>0.66805555555555562</v>
      </c>
      <c r="CD6" s="86"/>
      <c r="CE6" s="87">
        <v>60</v>
      </c>
      <c r="CF6" s="88"/>
      <c r="CG6" s="85">
        <v>0.67638888888888893</v>
      </c>
      <c r="CH6" s="86"/>
      <c r="CI6" s="87">
        <v>0</v>
      </c>
      <c r="CJ6" s="88"/>
      <c r="CK6" s="43">
        <v>0.71944444444444444</v>
      </c>
      <c r="CL6" s="47">
        <v>0.71944444444444444</v>
      </c>
      <c r="CM6" s="70">
        <v>46.2</v>
      </c>
      <c r="CN6" s="71">
        <v>46.2</v>
      </c>
      <c r="CO6" s="72"/>
      <c r="CP6" s="91">
        <v>0.72152777777777777</v>
      </c>
      <c r="CQ6" s="95">
        <v>5.5555555555555601E-2</v>
      </c>
      <c r="CR6" s="42" t="s">
        <v>44</v>
      </c>
      <c r="CS6" s="38">
        <v>0</v>
      </c>
      <c r="CT6" s="64"/>
      <c r="CU6" s="39">
        <v>133.1</v>
      </c>
      <c r="CV6" s="46">
        <v>60</v>
      </c>
      <c r="CW6" s="40"/>
      <c r="CX6" s="63">
        <v>193.1</v>
      </c>
      <c r="CY6" s="43"/>
      <c r="CZ6" s="101" t="s">
        <v>191</v>
      </c>
      <c r="DA6" s="129" t="s">
        <v>176</v>
      </c>
      <c r="DB6" s="129">
        <v>230</v>
      </c>
      <c r="DC6" s="104" t="s">
        <v>182</v>
      </c>
      <c r="DD6" s="77"/>
      <c r="DE6" s="56"/>
      <c r="DF6" s="36"/>
      <c r="DI6" s="41">
        <v>1.1499999999999999</v>
      </c>
      <c r="DJ6" s="41" t="s">
        <v>196</v>
      </c>
      <c r="DK6" s="153">
        <v>125.465</v>
      </c>
      <c r="DL6" s="41">
        <v>125.465</v>
      </c>
      <c r="DM6" s="41">
        <v>9999</v>
      </c>
      <c r="DP6" s="41">
        <v>5</v>
      </c>
      <c r="DQ6" s="227">
        <v>0</v>
      </c>
      <c r="DR6" s="227">
        <v>0</v>
      </c>
      <c r="DS6" s="228">
        <v>36.799999999999997</v>
      </c>
      <c r="DT6" s="227">
        <v>0</v>
      </c>
      <c r="DU6" s="227">
        <v>0</v>
      </c>
      <c r="DV6" s="227">
        <v>17</v>
      </c>
      <c r="DW6" s="227">
        <v>0</v>
      </c>
      <c r="DX6" s="227">
        <v>0</v>
      </c>
      <c r="DY6" s="227">
        <v>1</v>
      </c>
      <c r="DZ6" s="227">
        <v>0</v>
      </c>
      <c r="EA6" s="227">
        <v>6</v>
      </c>
      <c r="EB6" s="227">
        <v>0</v>
      </c>
      <c r="EC6" s="228">
        <v>26.1</v>
      </c>
      <c r="ED6" s="227">
        <v>0</v>
      </c>
      <c r="EE6" s="227">
        <v>0</v>
      </c>
      <c r="EF6" s="227">
        <v>0</v>
      </c>
      <c r="EG6" s="227">
        <v>60</v>
      </c>
      <c r="EH6" s="228">
        <v>46.2</v>
      </c>
      <c r="EI6" s="227">
        <v>0</v>
      </c>
      <c r="EK6" s="41">
        <v>5</v>
      </c>
      <c r="EL6" s="227">
        <v>0</v>
      </c>
      <c r="EM6" s="227">
        <v>0</v>
      </c>
      <c r="EN6" s="227">
        <v>36.799999999999997</v>
      </c>
      <c r="EO6" s="227">
        <v>36.799999999999997</v>
      </c>
      <c r="EP6" s="227">
        <v>36.799999999999997</v>
      </c>
      <c r="EQ6" s="227">
        <v>53.8</v>
      </c>
      <c r="ER6" s="227">
        <v>53.8</v>
      </c>
      <c r="ES6" s="227">
        <v>53.8</v>
      </c>
      <c r="ET6" s="227">
        <v>54.8</v>
      </c>
      <c r="EU6" s="227">
        <v>54.8</v>
      </c>
      <c r="EV6" s="227">
        <v>60.8</v>
      </c>
      <c r="EW6" s="227">
        <v>60.8</v>
      </c>
      <c r="EX6" s="227">
        <v>86.9</v>
      </c>
      <c r="EY6" s="227">
        <v>86.9</v>
      </c>
      <c r="EZ6" s="227">
        <v>86.9</v>
      </c>
      <c r="FA6" s="227">
        <v>86.9</v>
      </c>
      <c r="FB6" s="227">
        <v>146.9</v>
      </c>
      <c r="FC6" s="227">
        <v>193.1</v>
      </c>
      <c r="FD6" s="227">
        <v>193.1</v>
      </c>
    </row>
    <row r="7" spans="1:160" ht="13.5" thickBot="1" x14ac:dyDescent="0.25">
      <c r="A7" s="132"/>
      <c r="B7" s="34">
        <v>14</v>
      </c>
      <c r="C7" s="10">
        <v>14</v>
      </c>
      <c r="D7" s="37" t="s">
        <v>105</v>
      </c>
      <c r="E7" s="37" t="s">
        <v>222</v>
      </c>
      <c r="F7" s="37"/>
      <c r="G7" s="43">
        <v>0.30138888888888898</v>
      </c>
      <c r="H7" s="47">
        <v>0.2951388888888889</v>
      </c>
      <c r="I7" s="58" t="s">
        <v>44</v>
      </c>
      <c r="J7" s="52">
        <v>0</v>
      </c>
      <c r="K7" s="43">
        <v>0.38472222222222202</v>
      </c>
      <c r="L7" s="47">
        <v>0.38472222222221802</v>
      </c>
      <c r="M7" s="42" t="s">
        <v>44</v>
      </c>
      <c r="N7" s="38">
        <v>0</v>
      </c>
      <c r="O7" s="73">
        <v>0.42638888888888887</v>
      </c>
      <c r="P7" s="42" t="s">
        <v>44</v>
      </c>
      <c r="Q7" s="38">
        <v>0</v>
      </c>
      <c r="R7" s="43">
        <v>0.42986111111111108</v>
      </c>
      <c r="S7" s="47">
        <v>0.42986111111111108</v>
      </c>
      <c r="T7" s="70">
        <v>35.5</v>
      </c>
      <c r="U7" s="71">
        <v>35.5</v>
      </c>
      <c r="V7" s="72"/>
      <c r="W7" s="115">
        <v>0.44722222222222219</v>
      </c>
      <c r="X7" s="42" t="s">
        <v>44</v>
      </c>
      <c r="Y7" s="38">
        <v>0</v>
      </c>
      <c r="Z7" s="49">
        <v>0.48194444444444445</v>
      </c>
      <c r="AA7" s="42" t="s">
        <v>44</v>
      </c>
      <c r="AB7" s="38">
        <v>0</v>
      </c>
      <c r="AC7" s="53">
        <v>0.48402777777777778</v>
      </c>
      <c r="AD7" s="61"/>
      <c r="AE7" s="55">
        <v>0.48782407407407408</v>
      </c>
      <c r="AF7" s="35">
        <v>3.7962962962962976E-3</v>
      </c>
      <c r="AG7" s="35">
        <v>5.7870370370369153E-5</v>
      </c>
      <c r="AH7" s="44" t="s">
        <v>45</v>
      </c>
      <c r="AI7" s="45">
        <v>5</v>
      </c>
      <c r="AJ7" s="115">
        <v>0.50486111111111109</v>
      </c>
      <c r="AK7" s="42" t="s">
        <v>44</v>
      </c>
      <c r="AL7" s="38">
        <v>0</v>
      </c>
      <c r="AM7" s="73">
        <v>0.51527777777777783</v>
      </c>
      <c r="AN7" s="42" t="s">
        <v>44</v>
      </c>
      <c r="AO7" s="38">
        <v>0</v>
      </c>
      <c r="AP7" s="53">
        <v>0.51736111111111105</v>
      </c>
      <c r="AQ7" s="61"/>
      <c r="AR7" s="55">
        <v>0.52410879629629636</v>
      </c>
      <c r="AS7" s="35">
        <v>6.7476851851853148E-3</v>
      </c>
      <c r="AT7" s="35">
        <v>1.1574074073944333E-5</v>
      </c>
      <c r="AU7" s="44" t="s">
        <v>45</v>
      </c>
      <c r="AV7" s="45">
        <v>1</v>
      </c>
      <c r="AW7" s="49">
        <v>0.54513888888888895</v>
      </c>
      <c r="AX7" s="42" t="s">
        <v>44</v>
      </c>
      <c r="AY7" s="38">
        <v>0</v>
      </c>
      <c r="AZ7" s="49">
        <v>0.54722222222222205</v>
      </c>
      <c r="BA7" s="61"/>
      <c r="BB7" s="55">
        <v>0.55229166666666674</v>
      </c>
      <c r="BC7" s="35">
        <v>5.0694444444446818E-3</v>
      </c>
      <c r="BD7" s="35">
        <v>6.9444444444681681E-5</v>
      </c>
      <c r="BE7" s="44" t="s">
        <v>223</v>
      </c>
      <c r="BF7" s="45">
        <v>6</v>
      </c>
      <c r="BG7" s="308">
        <v>0.59236111111111089</v>
      </c>
      <c r="BH7" s="42" t="s">
        <v>44</v>
      </c>
      <c r="BI7" s="38">
        <v>0</v>
      </c>
      <c r="BJ7" s="43">
        <v>0.59305555555555556</v>
      </c>
      <c r="BK7" s="47">
        <v>0.59375</v>
      </c>
      <c r="BL7" s="70">
        <v>25.2</v>
      </c>
      <c r="BM7" s="71">
        <v>25.2</v>
      </c>
      <c r="BN7" s="72"/>
      <c r="BO7" s="117" t="s">
        <v>226</v>
      </c>
      <c r="BP7" s="121"/>
      <c r="BQ7" s="124" t="s">
        <v>225</v>
      </c>
      <c r="BR7" s="125"/>
      <c r="BS7" s="49">
        <v>0.66875000000000007</v>
      </c>
      <c r="BT7" s="42" t="s">
        <v>44</v>
      </c>
      <c r="BU7" s="38">
        <v>0</v>
      </c>
      <c r="BV7" s="49">
        <v>0.67152777777777795</v>
      </c>
      <c r="BW7" s="61"/>
      <c r="BX7" s="55">
        <v>0.67393518518518514</v>
      </c>
      <c r="BY7" s="35">
        <v>2.4074074074071916E-3</v>
      </c>
      <c r="BZ7" s="35">
        <v>4.6296296296511989E-5</v>
      </c>
      <c r="CA7" s="44" t="s">
        <v>45</v>
      </c>
      <c r="CB7" s="45">
        <v>4</v>
      </c>
      <c r="CC7" s="85">
        <v>0.67708333333333337</v>
      </c>
      <c r="CD7" s="86"/>
      <c r="CE7" s="87">
        <v>0</v>
      </c>
      <c r="CF7" s="88"/>
      <c r="CG7" s="85">
        <v>0.68402777777777779</v>
      </c>
      <c r="CH7" s="86"/>
      <c r="CI7" s="87">
        <v>0</v>
      </c>
      <c r="CJ7" s="88"/>
      <c r="CK7" s="43">
        <v>0.72361111111111109</v>
      </c>
      <c r="CL7" s="47">
        <v>0.72361111111111109</v>
      </c>
      <c r="CM7" s="70">
        <v>46.6</v>
      </c>
      <c r="CN7" s="71">
        <v>46.6</v>
      </c>
      <c r="CO7" s="72"/>
      <c r="CP7" s="91">
        <v>0.72499999999999998</v>
      </c>
      <c r="CQ7" s="95">
        <v>5.5555555555555601E-2</v>
      </c>
      <c r="CR7" s="42" t="s">
        <v>44</v>
      </c>
      <c r="CS7" s="38">
        <v>0</v>
      </c>
      <c r="CT7" s="65"/>
      <c r="CU7" s="39">
        <v>123.3</v>
      </c>
      <c r="CV7" s="46">
        <v>0</v>
      </c>
      <c r="CW7" s="40"/>
      <c r="CX7" s="63">
        <v>123.3</v>
      </c>
      <c r="CY7" s="128"/>
      <c r="CZ7" s="101" t="s">
        <v>189</v>
      </c>
      <c r="DA7" s="129" t="s">
        <v>176</v>
      </c>
      <c r="DB7" s="129">
        <v>265</v>
      </c>
      <c r="DC7" s="104" t="s">
        <v>183</v>
      </c>
      <c r="DD7" s="77"/>
      <c r="DE7" s="56"/>
      <c r="DF7" s="36"/>
      <c r="DI7" s="41">
        <v>1.1499999999999999</v>
      </c>
      <c r="DJ7" s="17" t="s">
        <v>196</v>
      </c>
      <c r="DK7" s="153">
        <v>123.395</v>
      </c>
      <c r="DL7" s="41">
        <v>123.395</v>
      </c>
      <c r="DM7" s="41">
        <v>9999</v>
      </c>
      <c r="DP7" s="41">
        <v>14</v>
      </c>
      <c r="DQ7" s="227">
        <v>0</v>
      </c>
      <c r="DR7" s="227">
        <v>0</v>
      </c>
      <c r="DS7" s="228">
        <v>35.5</v>
      </c>
      <c r="DT7" s="227">
        <v>0</v>
      </c>
      <c r="DU7" s="227">
        <v>0</v>
      </c>
      <c r="DV7" s="227">
        <v>5</v>
      </c>
      <c r="DW7" s="227">
        <v>0</v>
      </c>
      <c r="DX7" s="227">
        <v>0</v>
      </c>
      <c r="DY7" s="227">
        <v>1</v>
      </c>
      <c r="DZ7" s="227">
        <v>0</v>
      </c>
      <c r="EA7" s="227">
        <v>6</v>
      </c>
      <c r="EB7" s="227">
        <v>0</v>
      </c>
      <c r="EC7" s="228">
        <v>25.2</v>
      </c>
      <c r="ED7" s="227">
        <v>0</v>
      </c>
      <c r="EE7" s="227">
        <v>0</v>
      </c>
      <c r="EF7" s="227">
        <v>4</v>
      </c>
      <c r="EG7" s="227">
        <v>0</v>
      </c>
      <c r="EH7" s="228">
        <v>46.6</v>
      </c>
      <c r="EI7" s="227">
        <v>0</v>
      </c>
      <c r="EK7" s="41">
        <v>14</v>
      </c>
      <c r="EL7" s="227">
        <v>0</v>
      </c>
      <c r="EM7" s="227">
        <v>0</v>
      </c>
      <c r="EN7" s="227">
        <v>35.5</v>
      </c>
      <c r="EO7" s="227">
        <v>35.5</v>
      </c>
      <c r="EP7" s="227">
        <v>35.5</v>
      </c>
      <c r="EQ7" s="227">
        <v>40.5</v>
      </c>
      <c r="ER7" s="227">
        <v>40.5</v>
      </c>
      <c r="ES7" s="227">
        <v>40.5</v>
      </c>
      <c r="ET7" s="227">
        <v>41.5</v>
      </c>
      <c r="EU7" s="227">
        <v>41.5</v>
      </c>
      <c r="EV7" s="227">
        <v>47.5</v>
      </c>
      <c r="EW7" s="227">
        <v>47.5</v>
      </c>
      <c r="EX7" s="227">
        <v>72.7</v>
      </c>
      <c r="EY7" s="227">
        <v>72.7</v>
      </c>
      <c r="EZ7" s="227">
        <v>72.7</v>
      </c>
      <c r="FA7" s="227">
        <v>76.7</v>
      </c>
      <c r="FB7" s="227">
        <v>76.7</v>
      </c>
      <c r="FC7" s="227">
        <v>123.3</v>
      </c>
      <c r="FD7" s="227">
        <v>123.3</v>
      </c>
    </row>
    <row r="8" spans="1:160" ht="13.5" thickBot="1" x14ac:dyDescent="0.25">
      <c r="A8" s="132"/>
      <c r="B8" s="34">
        <v>32</v>
      </c>
      <c r="C8" s="10">
        <v>32</v>
      </c>
      <c r="D8" s="37" t="s">
        <v>53</v>
      </c>
      <c r="E8" s="37" t="s">
        <v>137</v>
      </c>
      <c r="F8" s="37"/>
      <c r="G8" s="43">
        <v>0.31388888888888899</v>
      </c>
      <c r="H8" s="47">
        <v>0.31388888888888888</v>
      </c>
      <c r="I8" s="58" t="s">
        <v>44</v>
      </c>
      <c r="J8" s="52">
        <v>0</v>
      </c>
      <c r="K8" s="43">
        <v>0.39722222222221998</v>
      </c>
      <c r="L8" s="47">
        <v>0.39722222222220999</v>
      </c>
      <c r="M8" s="42" t="s">
        <v>44</v>
      </c>
      <c r="N8" s="38">
        <v>0</v>
      </c>
      <c r="O8" s="73">
        <v>0.43888888888888888</v>
      </c>
      <c r="P8" s="42" t="s">
        <v>44</v>
      </c>
      <c r="Q8" s="38">
        <v>0</v>
      </c>
      <c r="R8" s="43">
        <v>0.44027777777777777</v>
      </c>
      <c r="S8" s="47">
        <v>0.44513888888888892</v>
      </c>
      <c r="T8" s="70">
        <v>41.4</v>
      </c>
      <c r="U8" s="71">
        <v>41.4</v>
      </c>
      <c r="V8" s="72">
        <v>30</v>
      </c>
      <c r="W8" s="115">
        <v>0.4597222222222222</v>
      </c>
      <c r="X8" s="42" t="s">
        <v>44</v>
      </c>
      <c r="Y8" s="38">
        <v>0</v>
      </c>
      <c r="Z8" s="49">
        <v>0.49444444444444446</v>
      </c>
      <c r="AA8" s="42" t="s">
        <v>44</v>
      </c>
      <c r="AB8" s="38">
        <v>0</v>
      </c>
      <c r="AC8" s="53">
        <v>0.49652777777777773</v>
      </c>
      <c r="AD8" s="61"/>
      <c r="AE8" s="55">
        <v>0.50043981481481481</v>
      </c>
      <c r="AF8" s="35">
        <v>3.9120370370370749E-3</v>
      </c>
      <c r="AG8" s="35">
        <v>5.7870370370408184E-5</v>
      </c>
      <c r="AH8" s="44" t="s">
        <v>223</v>
      </c>
      <c r="AI8" s="45">
        <v>5</v>
      </c>
      <c r="AJ8" s="115">
        <v>0.51736111111111105</v>
      </c>
      <c r="AK8" s="42" t="s">
        <v>44</v>
      </c>
      <c r="AL8" s="38">
        <v>0</v>
      </c>
      <c r="AM8" s="73">
        <v>0.52777777777777779</v>
      </c>
      <c r="AN8" s="42" t="s">
        <v>44</v>
      </c>
      <c r="AO8" s="38">
        <v>0</v>
      </c>
      <c r="AP8" s="53">
        <v>0.52986111111111112</v>
      </c>
      <c r="AQ8" s="61"/>
      <c r="AR8" s="55">
        <v>0.5366319444444444</v>
      </c>
      <c r="AS8" s="35">
        <v>6.7708333333332815E-3</v>
      </c>
      <c r="AT8" s="35">
        <v>1.1574074074022396E-5</v>
      </c>
      <c r="AU8" s="44" t="s">
        <v>223</v>
      </c>
      <c r="AV8" s="45">
        <v>1</v>
      </c>
      <c r="AW8" s="49">
        <v>0.55763888888888891</v>
      </c>
      <c r="AX8" s="42" t="s">
        <v>44</v>
      </c>
      <c r="AY8" s="38">
        <v>0</v>
      </c>
      <c r="AZ8" s="49">
        <v>0.56111111111111101</v>
      </c>
      <c r="BA8" s="61"/>
      <c r="BB8" s="55">
        <v>0.56638888888888894</v>
      </c>
      <c r="BC8" s="35">
        <v>5.2777777777779367E-3</v>
      </c>
      <c r="BD8" s="35">
        <v>2.7777777777793656E-4</v>
      </c>
      <c r="BE8" s="44" t="s">
        <v>223</v>
      </c>
      <c r="BF8" s="45">
        <v>24</v>
      </c>
      <c r="BG8" s="308">
        <v>0.60624999999999996</v>
      </c>
      <c r="BH8" s="42" t="s">
        <v>44</v>
      </c>
      <c r="BI8" s="38">
        <v>0</v>
      </c>
      <c r="BJ8" s="43">
        <v>0.60625000000000007</v>
      </c>
      <c r="BK8" s="47">
        <v>0.61527777777777781</v>
      </c>
      <c r="BL8" s="70">
        <v>52.5</v>
      </c>
      <c r="BM8" s="71">
        <v>52.5</v>
      </c>
      <c r="BN8" s="72"/>
      <c r="BO8" s="117" t="s">
        <v>226</v>
      </c>
      <c r="BP8" s="121"/>
      <c r="BQ8" s="124" t="s">
        <v>225</v>
      </c>
      <c r="BR8" s="125"/>
      <c r="BS8" s="49">
        <v>0.68611111111111101</v>
      </c>
      <c r="BT8" s="42" t="s">
        <v>44</v>
      </c>
      <c r="BU8" s="38">
        <v>0</v>
      </c>
      <c r="BV8" s="49">
        <v>0.688194444444444</v>
      </c>
      <c r="BW8" s="61"/>
      <c r="BX8" s="55">
        <v>0.68949074074074079</v>
      </c>
      <c r="BY8" s="35">
        <v>1.296296296296795E-3</v>
      </c>
      <c r="BZ8" s="35">
        <v>1.1574074074069086E-3</v>
      </c>
      <c r="CA8" s="44" t="s">
        <v>45</v>
      </c>
      <c r="CB8" s="45">
        <v>100</v>
      </c>
      <c r="CC8" s="85">
        <v>0.69166666666666676</v>
      </c>
      <c r="CD8" s="86"/>
      <c r="CE8" s="87">
        <v>60</v>
      </c>
      <c r="CF8" s="88"/>
      <c r="CG8" s="85">
        <v>0.7006944444444444</v>
      </c>
      <c r="CH8" s="86"/>
      <c r="CI8" s="87">
        <v>0</v>
      </c>
      <c r="CJ8" s="88"/>
      <c r="CK8" s="43">
        <v>0.74305555555555547</v>
      </c>
      <c r="CL8" s="47">
        <v>0.74305555555555547</v>
      </c>
      <c r="CM8" s="70">
        <v>52.7</v>
      </c>
      <c r="CN8" s="71">
        <v>52.7</v>
      </c>
      <c r="CO8" s="72"/>
      <c r="CP8" s="91">
        <v>0.74513888888888891</v>
      </c>
      <c r="CQ8" s="95">
        <v>5.5555555555555601E-2</v>
      </c>
      <c r="CR8" s="42" t="s">
        <v>44</v>
      </c>
      <c r="CS8" s="38">
        <v>0</v>
      </c>
      <c r="CT8" s="65"/>
      <c r="CU8" s="39">
        <v>306.60000000000002</v>
      </c>
      <c r="CV8" s="46">
        <v>60</v>
      </c>
      <c r="CW8" s="40"/>
      <c r="CX8" s="63">
        <v>366.6</v>
      </c>
      <c r="CY8" s="128"/>
      <c r="CZ8" s="101" t="s">
        <v>191</v>
      </c>
      <c r="DA8" s="129" t="s">
        <v>177</v>
      </c>
      <c r="DB8" s="129">
        <v>140</v>
      </c>
      <c r="DC8" s="104" t="s">
        <v>187</v>
      </c>
      <c r="DD8" s="77"/>
      <c r="DE8" s="56"/>
      <c r="DF8" s="36"/>
      <c r="DI8" s="41">
        <v>1.0900000000000001</v>
      </c>
      <c r="DJ8" s="17" t="s">
        <v>196</v>
      </c>
      <c r="DK8" s="153">
        <v>189.79400000000004</v>
      </c>
      <c r="DL8" s="41">
        <v>189.79400000000004</v>
      </c>
      <c r="DM8" s="41">
        <v>9999</v>
      </c>
      <c r="DP8" s="41">
        <v>32</v>
      </c>
      <c r="DQ8" s="227">
        <v>0</v>
      </c>
      <c r="DR8" s="227">
        <v>0</v>
      </c>
      <c r="DS8" s="228">
        <v>71.400000000000006</v>
      </c>
      <c r="DT8" s="227">
        <v>0</v>
      </c>
      <c r="DU8" s="227">
        <v>0</v>
      </c>
      <c r="DV8" s="227">
        <v>5</v>
      </c>
      <c r="DW8" s="227">
        <v>0</v>
      </c>
      <c r="DX8" s="227">
        <v>0</v>
      </c>
      <c r="DY8" s="227">
        <v>1</v>
      </c>
      <c r="DZ8" s="227">
        <v>0</v>
      </c>
      <c r="EA8" s="227">
        <v>24</v>
      </c>
      <c r="EB8" s="227">
        <v>0</v>
      </c>
      <c r="EC8" s="228">
        <v>52.5</v>
      </c>
      <c r="ED8" s="227">
        <v>0</v>
      </c>
      <c r="EE8" s="227">
        <v>0</v>
      </c>
      <c r="EF8" s="227">
        <v>100</v>
      </c>
      <c r="EG8" s="227">
        <v>60</v>
      </c>
      <c r="EH8" s="228">
        <v>52.7</v>
      </c>
      <c r="EI8" s="227">
        <v>0</v>
      </c>
      <c r="EK8" s="41">
        <v>32</v>
      </c>
      <c r="EL8" s="227">
        <v>0</v>
      </c>
      <c r="EM8" s="227">
        <v>0</v>
      </c>
      <c r="EN8" s="227">
        <v>71.400000000000006</v>
      </c>
      <c r="EO8" s="227">
        <v>71.400000000000006</v>
      </c>
      <c r="EP8" s="227">
        <v>71.400000000000006</v>
      </c>
      <c r="EQ8" s="227">
        <v>76.400000000000006</v>
      </c>
      <c r="ER8" s="227">
        <v>76.400000000000006</v>
      </c>
      <c r="ES8" s="227">
        <v>76.400000000000006</v>
      </c>
      <c r="ET8" s="227">
        <v>77.400000000000006</v>
      </c>
      <c r="EU8" s="227">
        <v>77.400000000000006</v>
      </c>
      <c r="EV8" s="227">
        <v>101.4</v>
      </c>
      <c r="EW8" s="227">
        <v>101.4</v>
      </c>
      <c r="EX8" s="227">
        <v>153.9</v>
      </c>
      <c r="EY8" s="227">
        <v>153.9</v>
      </c>
      <c r="EZ8" s="227">
        <v>153.9</v>
      </c>
      <c r="FA8" s="227">
        <v>253.9</v>
      </c>
      <c r="FB8" s="227">
        <v>313.89999999999998</v>
      </c>
      <c r="FC8" s="227">
        <v>366.6</v>
      </c>
      <c r="FD8" s="227">
        <v>366.6</v>
      </c>
    </row>
    <row r="9" spans="1:160" ht="13.5" thickBot="1" x14ac:dyDescent="0.25">
      <c r="A9" s="132"/>
      <c r="B9" s="34">
        <v>48</v>
      </c>
      <c r="C9" s="10">
        <v>49</v>
      </c>
      <c r="D9" s="37" t="s">
        <v>153</v>
      </c>
      <c r="E9" s="37" t="s">
        <v>154</v>
      </c>
      <c r="F9" s="37"/>
      <c r="G9" s="43">
        <v>0.32500000000000001</v>
      </c>
      <c r="H9" s="47">
        <v>0.32500000000000001</v>
      </c>
      <c r="I9" s="58" t="s">
        <v>44</v>
      </c>
      <c r="J9" s="52">
        <v>0</v>
      </c>
      <c r="K9" s="43">
        <v>0.40833333333333099</v>
      </c>
      <c r="L9" s="47">
        <v>0.40833333333331401</v>
      </c>
      <c r="M9" s="42" t="s">
        <v>44</v>
      </c>
      <c r="N9" s="38">
        <v>0</v>
      </c>
      <c r="O9" s="73">
        <v>0.45</v>
      </c>
      <c r="P9" s="42" t="s">
        <v>44</v>
      </c>
      <c r="Q9" s="38">
        <v>0</v>
      </c>
      <c r="R9" s="43">
        <v>0.4597222222222222</v>
      </c>
      <c r="S9" s="47">
        <v>0.4597222222222222</v>
      </c>
      <c r="T9" s="70">
        <v>47.9</v>
      </c>
      <c r="U9" s="71">
        <v>47.9</v>
      </c>
      <c r="V9" s="72"/>
      <c r="W9" s="115">
        <v>0.47083333333333333</v>
      </c>
      <c r="X9" s="42" t="s">
        <v>44</v>
      </c>
      <c r="Y9" s="38">
        <v>0</v>
      </c>
      <c r="Z9" s="49">
        <v>0.50486111111111109</v>
      </c>
      <c r="AA9" s="42" t="s">
        <v>45</v>
      </c>
      <c r="AB9" s="38">
        <v>60</v>
      </c>
      <c r="AC9" s="53">
        <v>0.50902777777777775</v>
      </c>
      <c r="AD9" s="61"/>
      <c r="AE9" s="55">
        <v>0.51348379629629626</v>
      </c>
      <c r="AF9" s="35">
        <v>4.4560185185185119E-3</v>
      </c>
      <c r="AG9" s="35">
        <v>6.0185185185184517E-4</v>
      </c>
      <c r="AH9" s="44" t="s">
        <v>223</v>
      </c>
      <c r="AI9" s="45">
        <v>52</v>
      </c>
      <c r="AJ9" s="115">
        <v>0.52986111111111112</v>
      </c>
      <c r="AK9" s="42" t="s">
        <v>44</v>
      </c>
      <c r="AL9" s="38">
        <v>0</v>
      </c>
      <c r="AM9" s="73">
        <v>0.54027777777777775</v>
      </c>
      <c r="AN9" s="42" t="s">
        <v>44</v>
      </c>
      <c r="AO9" s="38">
        <v>0</v>
      </c>
      <c r="AP9" s="53">
        <v>0.54305555555555551</v>
      </c>
      <c r="AQ9" s="61"/>
      <c r="AR9" s="55">
        <v>0.54982638888888891</v>
      </c>
      <c r="AS9" s="35">
        <v>6.7708333333333925E-3</v>
      </c>
      <c r="AT9" s="35">
        <v>1.1574074074133418E-5</v>
      </c>
      <c r="AU9" s="44" t="s">
        <v>223</v>
      </c>
      <c r="AV9" s="45">
        <v>1</v>
      </c>
      <c r="AW9" s="49">
        <v>0.56944444444444442</v>
      </c>
      <c r="AX9" s="42" t="s">
        <v>45</v>
      </c>
      <c r="AY9" s="38">
        <v>120</v>
      </c>
      <c r="AZ9" s="49">
        <v>0.57222222222222197</v>
      </c>
      <c r="BA9" s="61"/>
      <c r="BB9" s="55">
        <v>0.57771990740740742</v>
      </c>
      <c r="BC9" s="35">
        <v>5.4976851851854525E-3</v>
      </c>
      <c r="BD9" s="35">
        <v>4.9768518518545236E-4</v>
      </c>
      <c r="BE9" s="44" t="s">
        <v>223</v>
      </c>
      <c r="BF9" s="45">
        <v>43</v>
      </c>
      <c r="BG9" s="308">
        <v>0.61736111111111081</v>
      </c>
      <c r="BH9" s="42" t="s">
        <v>44</v>
      </c>
      <c r="BI9" s="38">
        <v>0</v>
      </c>
      <c r="BJ9" s="43">
        <v>0.61736111111111114</v>
      </c>
      <c r="BK9" s="47">
        <v>0.62916666666666665</v>
      </c>
      <c r="BL9" s="70">
        <v>32.6</v>
      </c>
      <c r="BM9" s="71">
        <v>32.6</v>
      </c>
      <c r="BN9" s="72"/>
      <c r="BO9" s="117" t="s">
        <v>226</v>
      </c>
      <c r="BP9" s="121"/>
      <c r="BQ9" s="124" t="s">
        <v>225</v>
      </c>
      <c r="BR9" s="125"/>
      <c r="BS9" s="49">
        <v>0.70763888888888893</v>
      </c>
      <c r="BT9" s="42" t="s">
        <v>223</v>
      </c>
      <c r="BU9" s="38">
        <v>180</v>
      </c>
      <c r="BV9" s="49">
        <v>0.70972222222222203</v>
      </c>
      <c r="BW9" s="61"/>
      <c r="BX9" s="55">
        <v>0.71421296296296299</v>
      </c>
      <c r="BY9" s="35">
        <v>4.4907407407409616E-3</v>
      </c>
      <c r="BZ9" s="35">
        <v>2.037037037037258E-3</v>
      </c>
      <c r="CA9" s="44" t="s">
        <v>223</v>
      </c>
      <c r="CB9" s="45">
        <v>176</v>
      </c>
      <c r="CC9" s="85">
        <v>0.71597222222222223</v>
      </c>
      <c r="CD9" s="86"/>
      <c r="CE9" s="87">
        <v>0</v>
      </c>
      <c r="CF9" s="88"/>
      <c r="CG9" s="85">
        <v>0.72430555555555554</v>
      </c>
      <c r="CH9" s="86"/>
      <c r="CI9" s="87">
        <v>0</v>
      </c>
      <c r="CJ9" s="88"/>
      <c r="CK9" s="43">
        <v>0.7729166666666667</v>
      </c>
      <c r="CL9" s="47">
        <v>0.77430555555555547</v>
      </c>
      <c r="CM9" s="70">
        <v>71.900000000000006</v>
      </c>
      <c r="CN9" s="71">
        <v>71.900000000000006</v>
      </c>
      <c r="CO9" s="72"/>
      <c r="CP9" s="91">
        <v>0.77569444444444446</v>
      </c>
      <c r="CQ9" s="95">
        <v>5.5555555555555601E-2</v>
      </c>
      <c r="CR9" s="42" t="s">
        <v>223</v>
      </c>
      <c r="CS9" s="38">
        <v>180</v>
      </c>
      <c r="CT9" s="65"/>
      <c r="CU9" s="39">
        <v>424.4</v>
      </c>
      <c r="CV9" s="46">
        <v>540</v>
      </c>
      <c r="CW9" s="40"/>
      <c r="CX9" s="63">
        <v>964.4</v>
      </c>
      <c r="CY9" s="128"/>
      <c r="CZ9" s="101" t="s">
        <v>191</v>
      </c>
      <c r="DA9" s="129" t="s">
        <v>178</v>
      </c>
      <c r="DB9" s="129">
        <v>136</v>
      </c>
      <c r="DC9" s="104" t="s">
        <v>188</v>
      </c>
      <c r="DD9" s="77"/>
      <c r="DE9" s="56"/>
      <c r="DF9" s="36"/>
      <c r="DI9" s="41">
        <v>1.03</v>
      </c>
      <c r="DJ9" s="17" t="s">
        <v>196</v>
      </c>
      <c r="DK9" s="153">
        <v>156.97200000000001</v>
      </c>
      <c r="DL9" s="41">
        <v>156.97200000000001</v>
      </c>
      <c r="DM9" s="41">
        <v>9999</v>
      </c>
      <c r="DP9" s="41">
        <v>49</v>
      </c>
      <c r="DQ9" s="227">
        <v>0</v>
      </c>
      <c r="DR9" s="227">
        <v>0</v>
      </c>
      <c r="DS9" s="228">
        <v>47.9</v>
      </c>
      <c r="DT9" s="227">
        <v>0</v>
      </c>
      <c r="DU9" s="227">
        <v>60</v>
      </c>
      <c r="DV9" s="227">
        <v>52</v>
      </c>
      <c r="DW9" s="227">
        <v>0</v>
      </c>
      <c r="DX9" s="227">
        <v>0</v>
      </c>
      <c r="DY9" s="227">
        <v>1</v>
      </c>
      <c r="DZ9" s="227">
        <v>120</v>
      </c>
      <c r="EA9" s="227">
        <v>43</v>
      </c>
      <c r="EB9" s="227">
        <v>0</v>
      </c>
      <c r="EC9" s="228">
        <v>32.6</v>
      </c>
      <c r="ED9" s="227">
        <v>0</v>
      </c>
      <c r="EE9" s="227">
        <v>180</v>
      </c>
      <c r="EF9" s="227">
        <v>176</v>
      </c>
      <c r="EG9" s="227">
        <v>0</v>
      </c>
      <c r="EH9" s="228">
        <v>71.900000000000006</v>
      </c>
      <c r="EI9" s="227">
        <v>180</v>
      </c>
      <c r="EK9" s="41">
        <v>49</v>
      </c>
      <c r="EL9" s="227">
        <v>0</v>
      </c>
      <c r="EM9" s="227">
        <v>0</v>
      </c>
      <c r="EN9" s="227">
        <v>47.9</v>
      </c>
      <c r="EO9" s="227">
        <v>47.9</v>
      </c>
      <c r="EP9" s="227">
        <v>107.9</v>
      </c>
      <c r="EQ9" s="227">
        <v>159.9</v>
      </c>
      <c r="ER9" s="227">
        <v>159.9</v>
      </c>
      <c r="ES9" s="227">
        <v>159.9</v>
      </c>
      <c r="ET9" s="227">
        <v>160.9</v>
      </c>
      <c r="EU9" s="227">
        <v>280.89999999999998</v>
      </c>
      <c r="EV9" s="227">
        <v>323.89999999999998</v>
      </c>
      <c r="EW9" s="227">
        <v>323.89999999999998</v>
      </c>
      <c r="EX9" s="227">
        <v>356.5</v>
      </c>
      <c r="EY9" s="227">
        <v>356.5</v>
      </c>
      <c r="EZ9" s="227">
        <v>536.5</v>
      </c>
      <c r="FA9" s="227">
        <v>712.5</v>
      </c>
      <c r="FB9" s="227">
        <v>712.5</v>
      </c>
      <c r="FC9" s="227">
        <v>784.4</v>
      </c>
      <c r="FD9" s="227">
        <v>964.4</v>
      </c>
    </row>
    <row r="10" spans="1:160" s="41" customFormat="1" ht="13.5" thickBot="1" x14ac:dyDescent="0.25">
      <c r="A10" s="131"/>
      <c r="B10" s="34">
        <v>1</v>
      </c>
      <c r="C10" s="10">
        <v>1</v>
      </c>
      <c r="D10" s="37" t="s">
        <v>89</v>
      </c>
      <c r="E10" s="37" t="s">
        <v>30</v>
      </c>
      <c r="F10" s="37"/>
      <c r="G10" s="43">
        <v>0.29236111111111113</v>
      </c>
      <c r="H10" s="47">
        <v>0.29236111111111113</v>
      </c>
      <c r="I10" s="58" t="s">
        <v>44</v>
      </c>
      <c r="J10" s="52">
        <v>0</v>
      </c>
      <c r="K10" s="43">
        <v>0.3756944444444445</v>
      </c>
      <c r="L10" s="47">
        <v>0.3756944444444445</v>
      </c>
      <c r="M10" s="42" t="s">
        <v>44</v>
      </c>
      <c r="N10" s="38">
        <v>0</v>
      </c>
      <c r="O10" s="73">
        <v>0.41736111111111113</v>
      </c>
      <c r="P10" s="42" t="s">
        <v>44</v>
      </c>
      <c r="Q10" s="38">
        <v>0</v>
      </c>
      <c r="R10" s="43">
        <v>0.41805555555555557</v>
      </c>
      <c r="S10" s="47">
        <v>0.41875000000000001</v>
      </c>
      <c r="T10" s="70">
        <v>31.6</v>
      </c>
      <c r="U10" s="71">
        <v>31.6</v>
      </c>
      <c r="V10" s="72"/>
      <c r="W10" s="115">
        <v>0.43819444444444444</v>
      </c>
      <c r="X10" s="42" t="s">
        <v>44</v>
      </c>
      <c r="Y10" s="38">
        <v>0</v>
      </c>
      <c r="Z10" s="49">
        <v>0.47291666666666665</v>
      </c>
      <c r="AA10" s="42" t="s">
        <v>44</v>
      </c>
      <c r="AB10" s="38">
        <v>0</v>
      </c>
      <c r="AC10" s="53">
        <v>0.47500000000000003</v>
      </c>
      <c r="AD10" s="61"/>
      <c r="AE10" s="55">
        <v>0.47886574074074079</v>
      </c>
      <c r="AF10" s="35">
        <v>3.8657407407407529E-3</v>
      </c>
      <c r="AG10" s="35">
        <v>1.1574074074086147E-5</v>
      </c>
      <c r="AH10" s="44" t="s">
        <v>223</v>
      </c>
      <c r="AI10" s="45">
        <v>1</v>
      </c>
      <c r="AJ10" s="115">
        <v>0.49583333333333335</v>
      </c>
      <c r="AK10" s="42" t="s">
        <v>44</v>
      </c>
      <c r="AL10" s="38">
        <v>0</v>
      </c>
      <c r="AM10" s="73">
        <v>0.50624999999999998</v>
      </c>
      <c r="AN10" s="42" t="s">
        <v>44</v>
      </c>
      <c r="AO10" s="38">
        <v>0</v>
      </c>
      <c r="AP10" s="53">
        <v>0.5083333333333333</v>
      </c>
      <c r="AQ10" s="61"/>
      <c r="AR10" s="55">
        <v>0.51511574074074074</v>
      </c>
      <c r="AS10" s="35">
        <v>6.7824074074074314E-3</v>
      </c>
      <c r="AT10" s="35">
        <v>2.3148148148172294E-5</v>
      </c>
      <c r="AU10" s="44" t="s">
        <v>223</v>
      </c>
      <c r="AV10" s="45">
        <v>2</v>
      </c>
      <c r="AW10" s="49">
        <v>0.53611111111111109</v>
      </c>
      <c r="AX10" s="42" t="s">
        <v>44</v>
      </c>
      <c r="AY10" s="38">
        <v>0</v>
      </c>
      <c r="AZ10" s="49">
        <v>0.53819444444444442</v>
      </c>
      <c r="BA10" s="61"/>
      <c r="BB10" s="55">
        <v>0.54317129629629635</v>
      </c>
      <c r="BC10" s="35">
        <v>4.9768518518519267E-3</v>
      </c>
      <c r="BD10" s="35">
        <v>2.3148148148073415E-5</v>
      </c>
      <c r="BE10" s="44" t="s">
        <v>45</v>
      </c>
      <c r="BF10" s="45">
        <v>2</v>
      </c>
      <c r="BG10" s="308">
        <v>0.58333333333333326</v>
      </c>
      <c r="BH10" s="42" t="s">
        <v>44</v>
      </c>
      <c r="BI10" s="38">
        <v>0</v>
      </c>
      <c r="BJ10" s="43">
        <v>0.58333333333333337</v>
      </c>
      <c r="BK10" s="47">
        <v>0.58333333333333337</v>
      </c>
      <c r="BL10" s="70">
        <v>22.6</v>
      </c>
      <c r="BM10" s="71">
        <v>22.6</v>
      </c>
      <c r="BN10" s="72">
        <v>20</v>
      </c>
      <c r="BO10" s="117" t="s">
        <v>226</v>
      </c>
      <c r="BP10" s="121"/>
      <c r="BQ10" s="124" t="s">
        <v>225</v>
      </c>
      <c r="BR10" s="125"/>
      <c r="BS10" s="49">
        <v>0.65972222222222221</v>
      </c>
      <c r="BT10" s="42" t="s">
        <v>44</v>
      </c>
      <c r="BU10" s="38">
        <v>0</v>
      </c>
      <c r="BV10" s="49">
        <v>0.66180555555555554</v>
      </c>
      <c r="BW10" s="61"/>
      <c r="BX10" s="55">
        <v>0.66427083333333337</v>
      </c>
      <c r="BY10" s="35">
        <v>2.4652777777778301E-3</v>
      </c>
      <c r="BZ10" s="35">
        <v>1.1574074074126479E-5</v>
      </c>
      <c r="CA10" s="44" t="s">
        <v>223</v>
      </c>
      <c r="CB10" s="45">
        <v>1</v>
      </c>
      <c r="CC10" s="85">
        <v>0.66527777777777775</v>
      </c>
      <c r="CD10" s="86"/>
      <c r="CE10" s="87">
        <v>60</v>
      </c>
      <c r="CF10" s="88"/>
      <c r="CG10" s="85">
        <v>0.67291666666666661</v>
      </c>
      <c r="CH10" s="86"/>
      <c r="CI10" s="87">
        <v>60</v>
      </c>
      <c r="CJ10" s="88"/>
      <c r="CK10" s="43">
        <v>0.71111111111111114</v>
      </c>
      <c r="CL10" s="47">
        <v>0.71250000000000002</v>
      </c>
      <c r="CM10" s="70">
        <v>41.7</v>
      </c>
      <c r="CN10" s="71">
        <v>41.7</v>
      </c>
      <c r="CO10" s="72"/>
      <c r="CP10" s="91">
        <v>0.71458333333333324</v>
      </c>
      <c r="CQ10" s="95">
        <v>5.5555555555555552E-2</v>
      </c>
      <c r="CR10" s="42" t="s">
        <v>44</v>
      </c>
      <c r="CS10" s="38">
        <v>0</v>
      </c>
      <c r="CT10" s="64"/>
      <c r="CU10" s="39">
        <v>121.9</v>
      </c>
      <c r="CV10" s="46">
        <v>120</v>
      </c>
      <c r="CW10" s="40"/>
      <c r="CX10" s="63">
        <v>241.9</v>
      </c>
      <c r="CY10" s="43"/>
      <c r="CZ10" s="101" t="s">
        <v>189</v>
      </c>
      <c r="DA10" s="129" t="s">
        <v>176</v>
      </c>
      <c r="DB10" s="129">
        <v>295</v>
      </c>
      <c r="DC10" s="104" t="s">
        <v>180</v>
      </c>
      <c r="DD10" s="77"/>
      <c r="DE10" s="56"/>
      <c r="DF10" s="36"/>
      <c r="DI10" s="41">
        <v>1.1499999999999999</v>
      </c>
      <c r="DJ10" s="41" t="s">
        <v>196</v>
      </c>
      <c r="DK10" s="153">
        <v>130.285</v>
      </c>
      <c r="DL10" s="41">
        <v>130.285</v>
      </c>
      <c r="DM10" s="41">
        <v>9999</v>
      </c>
      <c r="DP10" s="41">
        <v>1</v>
      </c>
      <c r="DQ10" s="227">
        <v>0</v>
      </c>
      <c r="DR10" s="227">
        <v>0</v>
      </c>
      <c r="DS10" s="228">
        <v>31.6</v>
      </c>
      <c r="DT10" s="227">
        <v>0</v>
      </c>
      <c r="DU10" s="227">
        <v>0</v>
      </c>
      <c r="DV10" s="227">
        <v>1</v>
      </c>
      <c r="DW10" s="227">
        <v>0</v>
      </c>
      <c r="DX10" s="227">
        <v>0</v>
      </c>
      <c r="DY10" s="227">
        <v>2</v>
      </c>
      <c r="DZ10" s="227">
        <v>0</v>
      </c>
      <c r="EA10" s="227">
        <v>2</v>
      </c>
      <c r="EB10" s="227">
        <v>0</v>
      </c>
      <c r="EC10" s="228">
        <v>42.6</v>
      </c>
      <c r="ED10" s="227">
        <v>0</v>
      </c>
      <c r="EE10" s="227">
        <v>0</v>
      </c>
      <c r="EF10" s="227">
        <v>1</v>
      </c>
      <c r="EG10" s="227">
        <v>120</v>
      </c>
      <c r="EH10" s="228">
        <v>41.7</v>
      </c>
      <c r="EI10" s="227">
        <v>0</v>
      </c>
      <c r="EK10" s="41">
        <v>1</v>
      </c>
      <c r="EL10" s="227">
        <v>0</v>
      </c>
      <c r="EM10" s="227">
        <v>0</v>
      </c>
      <c r="EN10" s="227">
        <v>31.6</v>
      </c>
      <c r="EO10" s="227">
        <v>31.6</v>
      </c>
      <c r="EP10" s="227">
        <v>31.6</v>
      </c>
      <c r="EQ10" s="227">
        <v>32.6</v>
      </c>
      <c r="ER10" s="227">
        <v>32.6</v>
      </c>
      <c r="ES10" s="227">
        <v>32.6</v>
      </c>
      <c r="ET10" s="227">
        <v>34.6</v>
      </c>
      <c r="EU10" s="227">
        <v>34.6</v>
      </c>
      <c r="EV10" s="227">
        <v>36.6</v>
      </c>
      <c r="EW10" s="227">
        <v>36.6</v>
      </c>
      <c r="EX10" s="227">
        <v>79.2</v>
      </c>
      <c r="EY10" s="227">
        <v>79.2</v>
      </c>
      <c r="EZ10" s="227">
        <v>79.2</v>
      </c>
      <c r="FA10" s="227">
        <v>80.2</v>
      </c>
      <c r="FB10" s="227">
        <v>200.2</v>
      </c>
      <c r="FC10" s="227">
        <v>241.9</v>
      </c>
      <c r="FD10" s="227">
        <v>241.9</v>
      </c>
    </row>
    <row r="11" spans="1:160" s="41" customFormat="1" ht="13.5" collapsed="1" thickBot="1" x14ac:dyDescent="0.25">
      <c r="A11" s="131"/>
      <c r="B11" s="34">
        <v>2</v>
      </c>
      <c r="C11" s="10">
        <v>2</v>
      </c>
      <c r="D11" s="37" t="s">
        <v>90</v>
      </c>
      <c r="E11" s="37" t="s">
        <v>91</v>
      </c>
      <c r="F11" s="37"/>
      <c r="G11" s="43">
        <v>0.29305555555555557</v>
      </c>
      <c r="H11" s="47">
        <v>0.29305555555555557</v>
      </c>
      <c r="I11" s="58" t="s">
        <v>44</v>
      </c>
      <c r="J11" s="52">
        <v>0</v>
      </c>
      <c r="K11" s="43">
        <v>0.37638888888888888</v>
      </c>
      <c r="L11" s="47">
        <v>0.37638888888888888</v>
      </c>
      <c r="M11" s="42" t="s">
        <v>44</v>
      </c>
      <c r="N11" s="38">
        <v>0</v>
      </c>
      <c r="O11" s="73">
        <v>0.41805555555555557</v>
      </c>
      <c r="P11" s="42" t="s">
        <v>44</v>
      </c>
      <c r="Q11" s="38">
        <v>0</v>
      </c>
      <c r="R11" s="43">
        <v>0.41944444444444445</v>
      </c>
      <c r="S11" s="47">
        <v>0.41944444444444445</v>
      </c>
      <c r="T11" s="70">
        <v>34.4</v>
      </c>
      <c r="U11" s="71">
        <v>34.4</v>
      </c>
      <c r="V11" s="72"/>
      <c r="W11" s="115">
        <v>0.43888888888888888</v>
      </c>
      <c r="X11" s="42" t="s">
        <v>44</v>
      </c>
      <c r="Y11" s="38">
        <v>0</v>
      </c>
      <c r="Z11" s="49">
        <v>0.47361111111111115</v>
      </c>
      <c r="AA11" s="42" t="s">
        <v>44</v>
      </c>
      <c r="AB11" s="38">
        <v>0</v>
      </c>
      <c r="AC11" s="53">
        <v>0.47569444444444442</v>
      </c>
      <c r="AD11" s="61"/>
      <c r="AE11" s="55">
        <v>0.47950231481481481</v>
      </c>
      <c r="AF11" s="35">
        <v>3.807870370370392E-3</v>
      </c>
      <c r="AG11" s="35">
        <v>4.6296296296274766E-5</v>
      </c>
      <c r="AH11" s="44" t="s">
        <v>45</v>
      </c>
      <c r="AI11" s="45">
        <v>4</v>
      </c>
      <c r="AJ11" s="115">
        <v>0.49652777777777773</v>
      </c>
      <c r="AK11" s="42" t="s">
        <v>44</v>
      </c>
      <c r="AL11" s="38">
        <v>0</v>
      </c>
      <c r="AM11" s="73">
        <v>0.50694444444444442</v>
      </c>
      <c r="AN11" s="42" t="s">
        <v>44</v>
      </c>
      <c r="AO11" s="38">
        <v>0</v>
      </c>
      <c r="AP11" s="53">
        <v>0.50902777777777775</v>
      </c>
      <c r="AQ11" s="61"/>
      <c r="AR11" s="55">
        <v>0.51576388888888891</v>
      </c>
      <c r="AS11" s="35">
        <v>6.7361111111111649E-3</v>
      </c>
      <c r="AT11" s="35">
        <v>2.3148148148094232E-5</v>
      </c>
      <c r="AU11" s="44" t="s">
        <v>45</v>
      </c>
      <c r="AV11" s="45">
        <v>2</v>
      </c>
      <c r="AW11" s="49">
        <v>0.53680555555555554</v>
      </c>
      <c r="AX11" s="42" t="s">
        <v>44</v>
      </c>
      <c r="AY11" s="38">
        <v>0</v>
      </c>
      <c r="AZ11" s="49">
        <v>0.53888888888888886</v>
      </c>
      <c r="BA11" s="61"/>
      <c r="BB11" s="55">
        <v>0.54357638888888882</v>
      </c>
      <c r="BC11" s="35">
        <v>4.6874999999999556E-3</v>
      </c>
      <c r="BD11" s="35">
        <v>3.1250000000004451E-4</v>
      </c>
      <c r="BE11" s="44" t="s">
        <v>45</v>
      </c>
      <c r="BF11" s="45">
        <v>27</v>
      </c>
      <c r="BG11" s="308">
        <v>0.5840277777777777</v>
      </c>
      <c r="BH11" s="42" t="s">
        <v>44</v>
      </c>
      <c r="BI11" s="38">
        <v>0</v>
      </c>
      <c r="BJ11" s="43">
        <v>0.58402777777777781</v>
      </c>
      <c r="BK11" s="47">
        <v>0.58472222222222225</v>
      </c>
      <c r="BL11" s="70">
        <v>25.6</v>
      </c>
      <c r="BM11" s="71">
        <v>25.6</v>
      </c>
      <c r="BN11" s="72"/>
      <c r="BO11" s="117" t="s">
        <v>226</v>
      </c>
      <c r="BP11" s="121"/>
      <c r="BQ11" s="124" t="s">
        <v>225</v>
      </c>
      <c r="BR11" s="125"/>
      <c r="BS11" s="49">
        <v>0.66041666666666665</v>
      </c>
      <c r="BT11" s="42" t="s">
        <v>44</v>
      </c>
      <c r="BU11" s="38">
        <v>0</v>
      </c>
      <c r="BV11" s="49">
        <v>0.66249999999999998</v>
      </c>
      <c r="BW11" s="61"/>
      <c r="BX11" s="55">
        <v>0.66495370370370377</v>
      </c>
      <c r="BY11" s="35">
        <v>2.4537037037037912E-3</v>
      </c>
      <c r="BZ11" s="35">
        <v>8.7603535536828758E-17</v>
      </c>
      <c r="CA11" s="44" t="s">
        <v>44</v>
      </c>
      <c r="CB11" s="45">
        <v>0</v>
      </c>
      <c r="CC11" s="85">
        <v>0.66597222222222219</v>
      </c>
      <c r="CD11" s="86"/>
      <c r="CE11" s="87">
        <v>60</v>
      </c>
      <c r="CF11" s="88"/>
      <c r="CG11" s="85">
        <v>0.67499999999999993</v>
      </c>
      <c r="CH11" s="86"/>
      <c r="CI11" s="87">
        <v>0</v>
      </c>
      <c r="CJ11" s="88"/>
      <c r="CK11" s="43">
        <v>0.70972222222222225</v>
      </c>
      <c r="CL11" s="47">
        <v>0.70972222222222225</v>
      </c>
      <c r="CM11" s="70">
        <v>46.2</v>
      </c>
      <c r="CN11" s="71">
        <v>46.2</v>
      </c>
      <c r="CO11" s="72">
        <v>220</v>
      </c>
      <c r="CP11" s="91">
        <v>0.71111111111111114</v>
      </c>
      <c r="CQ11" s="95">
        <v>5.5555555555555552E-2</v>
      </c>
      <c r="CR11" s="42" t="s">
        <v>44</v>
      </c>
      <c r="CS11" s="38">
        <v>0</v>
      </c>
      <c r="CT11" s="64"/>
      <c r="CU11" s="39">
        <v>359.2</v>
      </c>
      <c r="CV11" s="46">
        <v>60</v>
      </c>
      <c r="CW11" s="40"/>
      <c r="CX11" s="63">
        <v>419.2</v>
      </c>
      <c r="CY11" s="43"/>
      <c r="CZ11" s="101" t="s">
        <v>190</v>
      </c>
      <c r="DA11" s="129" t="s">
        <v>176</v>
      </c>
      <c r="DB11" s="129">
        <v>150</v>
      </c>
      <c r="DC11" s="104" t="s">
        <v>181</v>
      </c>
      <c r="DD11" s="77"/>
      <c r="DE11" s="56"/>
      <c r="DF11" s="36"/>
      <c r="DI11" s="41">
        <v>1.1499999999999999</v>
      </c>
      <c r="DJ11" s="41" t="s">
        <v>196</v>
      </c>
      <c r="DK11" s="153">
        <v>342.13</v>
      </c>
      <c r="DL11" s="41">
        <v>342.13</v>
      </c>
      <c r="DM11" s="41">
        <v>9999</v>
      </c>
      <c r="DP11" s="41">
        <v>2</v>
      </c>
      <c r="DQ11" s="227">
        <v>0</v>
      </c>
      <c r="DR11" s="227">
        <v>0</v>
      </c>
      <c r="DS11" s="228">
        <v>34.4</v>
      </c>
      <c r="DT11" s="227">
        <v>0</v>
      </c>
      <c r="DU11" s="227">
        <v>0</v>
      </c>
      <c r="DV11" s="227">
        <v>4</v>
      </c>
      <c r="DW11" s="227">
        <v>0</v>
      </c>
      <c r="DX11" s="227">
        <v>0</v>
      </c>
      <c r="DY11" s="227">
        <v>2</v>
      </c>
      <c r="DZ11" s="227">
        <v>0</v>
      </c>
      <c r="EA11" s="227">
        <v>27</v>
      </c>
      <c r="EB11" s="227">
        <v>0</v>
      </c>
      <c r="EC11" s="228">
        <v>25.6</v>
      </c>
      <c r="ED11" s="227">
        <v>0</v>
      </c>
      <c r="EE11" s="227">
        <v>0</v>
      </c>
      <c r="EF11" s="227">
        <v>0</v>
      </c>
      <c r="EG11" s="227">
        <v>60</v>
      </c>
      <c r="EH11" s="228">
        <v>266.2</v>
      </c>
      <c r="EI11" s="227">
        <v>0</v>
      </c>
      <c r="EK11" s="41">
        <v>2</v>
      </c>
      <c r="EL11" s="227">
        <v>0</v>
      </c>
      <c r="EM11" s="227">
        <v>0</v>
      </c>
      <c r="EN11" s="227">
        <v>34.4</v>
      </c>
      <c r="EO11" s="227">
        <v>34.4</v>
      </c>
      <c r="EP11" s="227">
        <v>34.4</v>
      </c>
      <c r="EQ11" s="227">
        <v>38.4</v>
      </c>
      <c r="ER11" s="227">
        <v>38.4</v>
      </c>
      <c r="ES11" s="227">
        <v>38.4</v>
      </c>
      <c r="ET11" s="227">
        <v>40.4</v>
      </c>
      <c r="EU11" s="227">
        <v>40.4</v>
      </c>
      <c r="EV11" s="227">
        <v>67.400000000000006</v>
      </c>
      <c r="EW11" s="227">
        <v>67.400000000000006</v>
      </c>
      <c r="EX11" s="227">
        <v>93</v>
      </c>
      <c r="EY11" s="227">
        <v>93</v>
      </c>
      <c r="EZ11" s="227">
        <v>93</v>
      </c>
      <c r="FA11" s="227">
        <v>93</v>
      </c>
      <c r="FB11" s="227">
        <v>153</v>
      </c>
      <c r="FC11" s="227">
        <v>419.2</v>
      </c>
      <c r="FD11" s="227">
        <v>419.2</v>
      </c>
    </row>
    <row r="12" spans="1:160" ht="13.5" thickBot="1" x14ac:dyDescent="0.25">
      <c r="A12" s="132"/>
      <c r="B12" s="34">
        <v>33</v>
      </c>
      <c r="C12" s="10">
        <v>33</v>
      </c>
      <c r="D12" s="37" t="s">
        <v>36</v>
      </c>
      <c r="E12" s="37" t="s">
        <v>37</v>
      </c>
      <c r="F12" s="37"/>
      <c r="G12" s="43">
        <v>0.31458333333333299</v>
      </c>
      <c r="H12" s="47">
        <v>0.31458333333333333</v>
      </c>
      <c r="I12" s="58" t="s">
        <v>44</v>
      </c>
      <c r="J12" s="52">
        <v>0</v>
      </c>
      <c r="K12" s="43">
        <v>0.39791666666666498</v>
      </c>
      <c r="L12" s="47">
        <v>0.39791666666665398</v>
      </c>
      <c r="M12" s="42" t="s">
        <v>44</v>
      </c>
      <c r="N12" s="38">
        <v>0</v>
      </c>
      <c r="O12" s="73">
        <v>0.43958333333333338</v>
      </c>
      <c r="P12" s="42" t="s">
        <v>44</v>
      </c>
      <c r="Q12" s="38">
        <v>0</v>
      </c>
      <c r="R12" s="43">
        <v>0.4458333333333333</v>
      </c>
      <c r="S12" s="47">
        <v>0.4458333333333333</v>
      </c>
      <c r="T12" s="70">
        <v>44.7</v>
      </c>
      <c r="U12" s="71">
        <v>44.7</v>
      </c>
      <c r="V12" s="72"/>
      <c r="W12" s="115">
        <v>0.4604166666666667</v>
      </c>
      <c r="X12" s="42" t="s">
        <v>44</v>
      </c>
      <c r="Y12" s="38">
        <v>0</v>
      </c>
      <c r="Z12" s="49">
        <v>0.49513888888888885</v>
      </c>
      <c r="AA12" s="42" t="s">
        <v>44</v>
      </c>
      <c r="AB12" s="38">
        <v>0</v>
      </c>
      <c r="AC12" s="53">
        <v>0.49722222222222223</v>
      </c>
      <c r="AD12" s="61"/>
      <c r="AE12" s="55">
        <v>0.50094907407407407</v>
      </c>
      <c r="AF12" s="35">
        <v>3.7268518518518423E-3</v>
      </c>
      <c r="AG12" s="35">
        <v>1.2731481481482445E-4</v>
      </c>
      <c r="AH12" s="44" t="s">
        <v>45</v>
      </c>
      <c r="AI12" s="45">
        <v>11</v>
      </c>
      <c r="AJ12" s="115">
        <v>0.5180555555555556</v>
      </c>
      <c r="AK12" s="42" t="s">
        <v>44</v>
      </c>
      <c r="AL12" s="38">
        <v>0</v>
      </c>
      <c r="AM12" s="73">
        <v>0.52847222222222223</v>
      </c>
      <c r="AN12" s="42" t="s">
        <v>44</v>
      </c>
      <c r="AO12" s="38">
        <v>0</v>
      </c>
      <c r="AP12" s="53">
        <v>0.53055555555555556</v>
      </c>
      <c r="AQ12" s="61"/>
      <c r="AR12" s="55">
        <v>0.53733796296296299</v>
      </c>
      <c r="AS12" s="35">
        <v>6.7824074074074314E-3</v>
      </c>
      <c r="AT12" s="35">
        <v>2.3148148148172294E-5</v>
      </c>
      <c r="AU12" s="44" t="s">
        <v>223</v>
      </c>
      <c r="AV12" s="45">
        <v>2</v>
      </c>
      <c r="AW12" s="49">
        <v>0.55833333333333335</v>
      </c>
      <c r="AX12" s="42" t="s">
        <v>44</v>
      </c>
      <c r="AY12" s="38">
        <v>0</v>
      </c>
      <c r="AZ12" s="49">
        <v>0.561805555555555</v>
      </c>
      <c r="BA12" s="61"/>
      <c r="BB12" s="55">
        <v>0.5665972222222222</v>
      </c>
      <c r="BC12" s="35">
        <v>4.7916666666671937E-3</v>
      </c>
      <c r="BD12" s="35">
        <v>2.0833333333280645E-4</v>
      </c>
      <c r="BE12" s="44" t="s">
        <v>45</v>
      </c>
      <c r="BF12" s="45">
        <v>18</v>
      </c>
      <c r="BG12" s="308">
        <v>0.60694444444444384</v>
      </c>
      <c r="BH12" s="42" t="s">
        <v>44</v>
      </c>
      <c r="BI12" s="38">
        <v>0</v>
      </c>
      <c r="BJ12" s="43">
        <v>0.6069444444444444</v>
      </c>
      <c r="BK12" s="47">
        <v>0.6166666666666667</v>
      </c>
      <c r="BL12" s="70">
        <v>27.9</v>
      </c>
      <c r="BM12" s="71">
        <v>27.9</v>
      </c>
      <c r="BN12" s="72"/>
      <c r="BO12" s="117" t="s">
        <v>226</v>
      </c>
      <c r="BP12" s="121"/>
      <c r="BQ12" s="124" t="s">
        <v>225</v>
      </c>
      <c r="BR12" s="125"/>
      <c r="BS12" s="49">
        <v>0.6958333333333333</v>
      </c>
      <c r="BT12" s="42" t="s">
        <v>223</v>
      </c>
      <c r="BU12" s="38">
        <v>240</v>
      </c>
      <c r="BV12" s="49">
        <v>0.69791666666666696</v>
      </c>
      <c r="BW12" s="61"/>
      <c r="BX12" s="55">
        <v>0.70072916666666663</v>
      </c>
      <c r="BY12" s="35">
        <v>2.8124999999996625E-3</v>
      </c>
      <c r="BZ12" s="35">
        <v>3.5879629629595889E-4</v>
      </c>
      <c r="CA12" s="44" t="s">
        <v>223</v>
      </c>
      <c r="CB12" s="45">
        <v>31</v>
      </c>
      <c r="CC12" s="85">
        <v>0.70208333333333339</v>
      </c>
      <c r="CD12" s="86"/>
      <c r="CE12" s="87">
        <v>0</v>
      </c>
      <c r="CF12" s="88"/>
      <c r="CG12" s="85">
        <v>0.7104166666666667</v>
      </c>
      <c r="CH12" s="86"/>
      <c r="CI12" s="87">
        <v>0</v>
      </c>
      <c r="CJ12" s="88"/>
      <c r="CK12" s="43">
        <v>0.7583333333333333</v>
      </c>
      <c r="CL12" s="47">
        <v>0.7583333333333333</v>
      </c>
      <c r="CM12" s="70">
        <v>48.6</v>
      </c>
      <c r="CN12" s="71">
        <v>48.6</v>
      </c>
      <c r="CO12" s="72"/>
      <c r="CP12" s="91">
        <v>0.7597222222222223</v>
      </c>
      <c r="CQ12" s="95">
        <v>5.5555555555555601E-2</v>
      </c>
      <c r="CR12" s="42" t="s">
        <v>44</v>
      </c>
      <c r="CS12" s="38">
        <v>0</v>
      </c>
      <c r="CT12" s="65"/>
      <c r="CU12" s="39">
        <v>183.2</v>
      </c>
      <c r="CV12" s="46">
        <v>240</v>
      </c>
      <c r="CW12" s="40"/>
      <c r="CX12" s="63">
        <v>423.2</v>
      </c>
      <c r="CY12" s="128"/>
      <c r="CZ12" s="101" t="s">
        <v>190</v>
      </c>
      <c r="DA12" s="129" t="s">
        <v>177</v>
      </c>
      <c r="DB12" s="129">
        <v>68</v>
      </c>
      <c r="DC12" s="104" t="s">
        <v>185</v>
      </c>
      <c r="DD12" s="77"/>
      <c r="DE12" s="56"/>
      <c r="DF12" s="36"/>
      <c r="DI12" s="41">
        <v>1.06</v>
      </c>
      <c r="DJ12" s="17" t="s">
        <v>196</v>
      </c>
      <c r="DK12" s="153">
        <v>128.47200000000001</v>
      </c>
      <c r="DL12" s="41">
        <v>128.47200000000001</v>
      </c>
      <c r="DM12" s="41">
        <v>9999</v>
      </c>
      <c r="DP12" s="41">
        <v>33</v>
      </c>
      <c r="DQ12" s="227">
        <v>0</v>
      </c>
      <c r="DR12" s="227">
        <v>0</v>
      </c>
      <c r="DS12" s="228">
        <v>44.7</v>
      </c>
      <c r="DT12" s="227">
        <v>0</v>
      </c>
      <c r="DU12" s="227">
        <v>0</v>
      </c>
      <c r="DV12" s="227">
        <v>11</v>
      </c>
      <c r="DW12" s="227">
        <v>0</v>
      </c>
      <c r="DX12" s="227">
        <v>0</v>
      </c>
      <c r="DY12" s="227">
        <v>2</v>
      </c>
      <c r="DZ12" s="227">
        <v>0</v>
      </c>
      <c r="EA12" s="227">
        <v>18</v>
      </c>
      <c r="EB12" s="227">
        <v>0</v>
      </c>
      <c r="EC12" s="228">
        <v>27.9</v>
      </c>
      <c r="ED12" s="227">
        <v>0</v>
      </c>
      <c r="EE12" s="227">
        <v>240</v>
      </c>
      <c r="EF12" s="227">
        <v>31</v>
      </c>
      <c r="EG12" s="227">
        <v>0</v>
      </c>
      <c r="EH12" s="228">
        <v>48.6</v>
      </c>
      <c r="EI12" s="227">
        <v>0</v>
      </c>
      <c r="EK12" s="41">
        <v>33</v>
      </c>
      <c r="EL12" s="227">
        <v>0</v>
      </c>
      <c r="EM12" s="227">
        <v>0</v>
      </c>
      <c r="EN12" s="227">
        <v>44.7</v>
      </c>
      <c r="EO12" s="227">
        <v>44.7</v>
      </c>
      <c r="EP12" s="227">
        <v>44.7</v>
      </c>
      <c r="EQ12" s="227">
        <v>55.7</v>
      </c>
      <c r="ER12" s="227">
        <v>55.7</v>
      </c>
      <c r="ES12" s="227">
        <v>55.7</v>
      </c>
      <c r="ET12" s="227">
        <v>57.7</v>
      </c>
      <c r="EU12" s="227">
        <v>57.7</v>
      </c>
      <c r="EV12" s="227">
        <v>75.7</v>
      </c>
      <c r="EW12" s="227">
        <v>75.7</v>
      </c>
      <c r="EX12" s="227">
        <v>103.6</v>
      </c>
      <c r="EY12" s="227">
        <v>103.6</v>
      </c>
      <c r="EZ12" s="227">
        <v>343.6</v>
      </c>
      <c r="FA12" s="227">
        <v>374.6</v>
      </c>
      <c r="FB12" s="227">
        <v>374.6</v>
      </c>
      <c r="FC12" s="227">
        <v>423.2</v>
      </c>
      <c r="FD12" s="227">
        <v>423.2</v>
      </c>
    </row>
    <row r="13" spans="1:160" ht="13.5" thickBot="1" x14ac:dyDescent="0.25">
      <c r="A13" s="132"/>
      <c r="B13" s="34">
        <v>47</v>
      </c>
      <c r="C13" s="10">
        <v>47</v>
      </c>
      <c r="D13" s="37" t="s">
        <v>49</v>
      </c>
      <c r="E13" s="37" t="s">
        <v>57</v>
      </c>
      <c r="F13" s="37"/>
      <c r="G13" s="43">
        <v>0.32430555555555501</v>
      </c>
      <c r="H13" s="47">
        <v>0.32430555555555557</v>
      </c>
      <c r="I13" s="58" t="s">
        <v>44</v>
      </c>
      <c r="J13" s="52">
        <v>0</v>
      </c>
      <c r="K13" s="43">
        <v>0.407638888888886</v>
      </c>
      <c r="L13" s="47">
        <v>0.40763888888887001</v>
      </c>
      <c r="M13" s="42" t="s">
        <v>44</v>
      </c>
      <c r="N13" s="38">
        <v>0</v>
      </c>
      <c r="O13" s="73">
        <v>0.44930555555555557</v>
      </c>
      <c r="P13" s="42" t="s">
        <v>44</v>
      </c>
      <c r="Q13" s="38">
        <v>0</v>
      </c>
      <c r="R13" s="43">
        <v>0.45833333333333331</v>
      </c>
      <c r="S13" s="47">
        <v>0.45833333333333331</v>
      </c>
      <c r="T13" s="70">
        <v>46.7</v>
      </c>
      <c r="U13" s="71">
        <v>46.7</v>
      </c>
      <c r="V13" s="72"/>
      <c r="W13" s="115">
        <v>0.47013888888888888</v>
      </c>
      <c r="X13" s="42" t="s">
        <v>44</v>
      </c>
      <c r="Y13" s="38">
        <v>0</v>
      </c>
      <c r="Z13" s="49">
        <v>0.50486111111111109</v>
      </c>
      <c r="AA13" s="42" t="s">
        <v>44</v>
      </c>
      <c r="AB13" s="38">
        <v>0</v>
      </c>
      <c r="AC13" s="53">
        <v>0.5083333333333333</v>
      </c>
      <c r="AD13" s="61"/>
      <c r="AE13" s="55">
        <v>0.51221064814814821</v>
      </c>
      <c r="AF13" s="35">
        <v>3.8773148148149028E-3</v>
      </c>
      <c r="AG13" s="35">
        <v>2.3148148148236045E-5</v>
      </c>
      <c r="AH13" s="44" t="s">
        <v>223</v>
      </c>
      <c r="AI13" s="310">
        <v>2</v>
      </c>
      <c r="AJ13" s="115">
        <v>0.52916666666666667</v>
      </c>
      <c r="AK13" s="42" t="s">
        <v>44</v>
      </c>
      <c r="AL13" s="38">
        <v>0</v>
      </c>
      <c r="AM13" s="73">
        <v>0.5395833333333333</v>
      </c>
      <c r="AN13" s="42" t="s">
        <v>44</v>
      </c>
      <c r="AO13" s="38">
        <v>0</v>
      </c>
      <c r="AP13" s="53">
        <v>0.54236111111111118</v>
      </c>
      <c r="AQ13" s="61"/>
      <c r="AR13" s="55">
        <v>0.5491435185185185</v>
      </c>
      <c r="AS13" s="35">
        <v>6.7824074074073204E-3</v>
      </c>
      <c r="AT13" s="35">
        <v>2.3148148148061272E-5</v>
      </c>
      <c r="AU13" s="44" t="s">
        <v>223</v>
      </c>
      <c r="AV13" s="310">
        <v>2</v>
      </c>
      <c r="AW13" s="49">
        <v>0.57013888888888886</v>
      </c>
      <c r="AX13" s="42" t="s">
        <v>44</v>
      </c>
      <c r="AY13" s="38">
        <v>0</v>
      </c>
      <c r="AZ13" s="49">
        <v>0.57291666666666696</v>
      </c>
      <c r="BA13" s="61"/>
      <c r="BB13" s="314">
        <v>0.57840277777777771</v>
      </c>
      <c r="BC13" s="35">
        <v>5.4861111111107475E-3</v>
      </c>
      <c r="BD13" s="35">
        <v>4.8611111111074735E-4</v>
      </c>
      <c r="BE13" s="44" t="s">
        <v>223</v>
      </c>
      <c r="BF13" s="310">
        <v>42</v>
      </c>
      <c r="BG13" s="308">
        <v>0.6180555555555558</v>
      </c>
      <c r="BH13" s="42" t="s">
        <v>44</v>
      </c>
      <c r="BI13" s="38">
        <v>0</v>
      </c>
      <c r="BJ13" s="43">
        <v>0.61805555555555558</v>
      </c>
      <c r="BK13" s="47">
        <v>0.62847222222222221</v>
      </c>
      <c r="BL13" s="70">
        <v>28.3</v>
      </c>
      <c r="BM13" s="71">
        <v>28.3</v>
      </c>
      <c r="BN13" s="72"/>
      <c r="BO13" s="117" t="s">
        <v>226</v>
      </c>
      <c r="BP13" s="121"/>
      <c r="BQ13" s="124" t="s">
        <v>225</v>
      </c>
      <c r="BR13" s="125"/>
      <c r="BS13" s="49">
        <v>0.69444444444444453</v>
      </c>
      <c r="BT13" s="42" t="s">
        <v>44</v>
      </c>
      <c r="BU13" s="38">
        <v>0</v>
      </c>
      <c r="BV13" s="49">
        <v>0.69652777777777797</v>
      </c>
      <c r="BW13" s="61"/>
      <c r="BX13" s="55">
        <v>0.69969907407407417</v>
      </c>
      <c r="BY13" s="35">
        <v>3.1712962962961999E-3</v>
      </c>
      <c r="BZ13" s="35">
        <v>7.1759259259249631E-4</v>
      </c>
      <c r="CA13" s="44" t="s">
        <v>223</v>
      </c>
      <c r="CB13" s="310">
        <v>62</v>
      </c>
      <c r="CC13" s="85">
        <v>0.7006944444444444</v>
      </c>
      <c r="CD13" s="86"/>
      <c r="CE13" s="87">
        <v>0</v>
      </c>
      <c r="CF13" s="88"/>
      <c r="CG13" s="85">
        <v>0.70972222222222225</v>
      </c>
      <c r="CH13" s="86"/>
      <c r="CI13" s="87">
        <v>0</v>
      </c>
      <c r="CJ13" s="88"/>
      <c r="CK13" s="43">
        <v>0.75347222222222221</v>
      </c>
      <c r="CL13" s="47">
        <v>0.75347222222222221</v>
      </c>
      <c r="CM13" s="70">
        <v>52.3</v>
      </c>
      <c r="CN13" s="71">
        <v>52.3</v>
      </c>
      <c r="CO13" s="72">
        <v>30</v>
      </c>
      <c r="CP13" s="91">
        <v>0.75902777777777775</v>
      </c>
      <c r="CQ13" s="95">
        <v>5.5555555555555601E-2</v>
      </c>
      <c r="CR13" s="42" t="s">
        <v>44</v>
      </c>
      <c r="CS13" s="38">
        <v>0</v>
      </c>
      <c r="CT13" s="65"/>
      <c r="CU13" s="39">
        <v>265.3</v>
      </c>
      <c r="CV13" s="46">
        <v>0</v>
      </c>
      <c r="CW13" s="40"/>
      <c r="CX13" s="63">
        <v>265.3</v>
      </c>
      <c r="CY13" s="128"/>
      <c r="CZ13" s="101" t="s">
        <v>190</v>
      </c>
      <c r="DA13" s="129" t="s">
        <v>177</v>
      </c>
      <c r="DB13" s="129">
        <v>77</v>
      </c>
      <c r="DC13" s="104"/>
      <c r="DD13" s="77"/>
      <c r="DE13" s="56"/>
      <c r="DF13" s="36"/>
      <c r="DI13" s="41">
        <v>1.06</v>
      </c>
      <c r="DJ13" s="17" t="s">
        <v>196</v>
      </c>
      <c r="DK13" s="153">
        <v>164.93800000000002</v>
      </c>
      <c r="DL13" s="41">
        <v>164.93800000000002</v>
      </c>
      <c r="DM13" s="41">
        <v>9999</v>
      </c>
      <c r="DP13" s="41">
        <v>47</v>
      </c>
      <c r="DQ13" s="227">
        <v>0</v>
      </c>
      <c r="DR13" s="227">
        <v>0</v>
      </c>
      <c r="DS13" s="228">
        <v>46.7</v>
      </c>
      <c r="DT13" s="227">
        <v>0</v>
      </c>
      <c r="DU13" s="227">
        <v>0</v>
      </c>
      <c r="DV13" s="227">
        <v>2</v>
      </c>
      <c r="DW13" s="227">
        <v>0</v>
      </c>
      <c r="DX13" s="227">
        <v>0</v>
      </c>
      <c r="DY13" s="227">
        <v>2</v>
      </c>
      <c r="DZ13" s="227">
        <v>0</v>
      </c>
      <c r="EA13" s="227">
        <v>42</v>
      </c>
      <c r="EB13" s="227">
        <v>0</v>
      </c>
      <c r="EC13" s="228">
        <v>28.3</v>
      </c>
      <c r="ED13" s="227">
        <v>0</v>
      </c>
      <c r="EE13" s="227">
        <v>0</v>
      </c>
      <c r="EF13" s="227">
        <v>62</v>
      </c>
      <c r="EG13" s="227">
        <v>0</v>
      </c>
      <c r="EH13" s="228">
        <v>82.3</v>
      </c>
      <c r="EI13" s="227">
        <v>0</v>
      </c>
      <c r="EK13" s="41">
        <v>47</v>
      </c>
      <c r="EL13" s="227">
        <v>0</v>
      </c>
      <c r="EM13" s="227">
        <v>0</v>
      </c>
      <c r="EN13" s="227">
        <v>46.7</v>
      </c>
      <c r="EO13" s="227">
        <v>46.7</v>
      </c>
      <c r="EP13" s="227">
        <v>46.7</v>
      </c>
      <c r="EQ13" s="227">
        <v>48.7</v>
      </c>
      <c r="ER13" s="227">
        <v>48.7</v>
      </c>
      <c r="ES13" s="227">
        <v>48.7</v>
      </c>
      <c r="ET13" s="227">
        <v>50.7</v>
      </c>
      <c r="EU13" s="227">
        <v>50.7</v>
      </c>
      <c r="EV13" s="227">
        <v>92.7</v>
      </c>
      <c r="EW13" s="227">
        <v>92.7</v>
      </c>
      <c r="EX13" s="227">
        <v>121</v>
      </c>
      <c r="EY13" s="227">
        <v>121</v>
      </c>
      <c r="EZ13" s="227">
        <v>121</v>
      </c>
      <c r="FA13" s="227">
        <v>183</v>
      </c>
      <c r="FB13" s="227">
        <v>183</v>
      </c>
      <c r="FC13" s="227">
        <v>265.3</v>
      </c>
      <c r="FD13" s="227">
        <v>265.3</v>
      </c>
    </row>
    <row r="14" spans="1:160" s="41" customFormat="1" ht="13.5" thickBot="1" x14ac:dyDescent="0.25">
      <c r="A14" s="132"/>
      <c r="B14" s="34">
        <v>7</v>
      </c>
      <c r="C14" s="10">
        <v>7</v>
      </c>
      <c r="D14" s="37" t="s">
        <v>34</v>
      </c>
      <c r="E14" s="37" t="s">
        <v>96</v>
      </c>
      <c r="F14" s="37"/>
      <c r="G14" s="43">
        <v>0.296527777777778</v>
      </c>
      <c r="H14" s="47">
        <v>0.29652777777777778</v>
      </c>
      <c r="I14" s="58" t="s">
        <v>44</v>
      </c>
      <c r="J14" s="52">
        <v>0</v>
      </c>
      <c r="K14" s="43">
        <v>0.37986111111111098</v>
      </c>
      <c r="L14" s="47">
        <v>0.37986111111110998</v>
      </c>
      <c r="M14" s="42" t="s">
        <v>44</v>
      </c>
      <c r="N14" s="38">
        <v>0</v>
      </c>
      <c r="O14" s="73">
        <v>0.42152777777777778</v>
      </c>
      <c r="P14" s="42" t="s">
        <v>44</v>
      </c>
      <c r="Q14" s="38">
        <v>0</v>
      </c>
      <c r="R14" s="43">
        <v>0.42430555555555555</v>
      </c>
      <c r="S14" s="47">
        <v>0.42430555555555555</v>
      </c>
      <c r="T14" s="70">
        <v>38</v>
      </c>
      <c r="U14" s="71">
        <v>38</v>
      </c>
      <c r="V14" s="72"/>
      <c r="W14" s="115">
        <v>0.44236111111111109</v>
      </c>
      <c r="X14" s="42" t="s">
        <v>44</v>
      </c>
      <c r="Y14" s="38">
        <v>0</v>
      </c>
      <c r="Z14" s="49">
        <v>0.4770833333333333</v>
      </c>
      <c r="AA14" s="42" t="s">
        <v>44</v>
      </c>
      <c r="AB14" s="38">
        <v>0</v>
      </c>
      <c r="AC14" s="53">
        <v>0.47916666666666669</v>
      </c>
      <c r="AD14" s="61"/>
      <c r="AE14" s="55">
        <v>0.48293981481481479</v>
      </c>
      <c r="AF14" s="35">
        <v>3.7731481481481088E-3</v>
      </c>
      <c r="AG14" s="35">
        <v>8.1018518518557927E-5</v>
      </c>
      <c r="AH14" s="44" t="s">
        <v>45</v>
      </c>
      <c r="AI14" s="45">
        <v>7</v>
      </c>
      <c r="AJ14" s="115">
        <v>0.5</v>
      </c>
      <c r="AK14" s="42" t="s">
        <v>44</v>
      </c>
      <c r="AL14" s="38">
        <v>0</v>
      </c>
      <c r="AM14" s="73">
        <v>0.51041666666666663</v>
      </c>
      <c r="AN14" s="42" t="s">
        <v>44</v>
      </c>
      <c r="AO14" s="38">
        <v>0</v>
      </c>
      <c r="AP14" s="53">
        <v>0.51250000000000007</v>
      </c>
      <c r="AQ14" s="61"/>
      <c r="AR14" s="55">
        <v>0.51922453703703708</v>
      </c>
      <c r="AS14" s="35">
        <v>6.724537037037015E-3</v>
      </c>
      <c r="AT14" s="35">
        <v>3.472222222224413E-5</v>
      </c>
      <c r="AU14" s="44" t="s">
        <v>45</v>
      </c>
      <c r="AV14" s="45">
        <v>3</v>
      </c>
      <c r="AW14" s="49">
        <v>0.54027777777777775</v>
      </c>
      <c r="AX14" s="42" t="s">
        <v>44</v>
      </c>
      <c r="AY14" s="38">
        <v>0</v>
      </c>
      <c r="AZ14" s="49">
        <v>0.54236111111111096</v>
      </c>
      <c r="BA14" s="61"/>
      <c r="BB14" s="55">
        <v>0.54699074074074072</v>
      </c>
      <c r="BC14" s="35">
        <v>4.6296296296297612E-3</v>
      </c>
      <c r="BD14" s="35">
        <v>3.7037037037023889E-4</v>
      </c>
      <c r="BE14" s="44" t="s">
        <v>45</v>
      </c>
      <c r="BF14" s="45">
        <v>32</v>
      </c>
      <c r="BG14" s="308">
        <v>0.58750000000000002</v>
      </c>
      <c r="BH14" s="42" t="s">
        <v>44</v>
      </c>
      <c r="BI14" s="38">
        <v>0</v>
      </c>
      <c r="BJ14" s="43">
        <v>0.58888888888888891</v>
      </c>
      <c r="BK14" s="47">
        <v>0.58888888888888891</v>
      </c>
      <c r="BL14" s="70">
        <v>26.9</v>
      </c>
      <c r="BM14" s="71">
        <v>26.9</v>
      </c>
      <c r="BN14" s="72"/>
      <c r="BO14" s="117" t="s">
        <v>226</v>
      </c>
      <c r="BP14" s="121"/>
      <c r="BQ14" s="124" t="s">
        <v>225</v>
      </c>
      <c r="BR14" s="125"/>
      <c r="BS14" s="49">
        <v>0.66388888888888886</v>
      </c>
      <c r="BT14" s="42" t="s">
        <v>44</v>
      </c>
      <c r="BU14" s="38">
        <v>0</v>
      </c>
      <c r="BV14" s="49">
        <v>0.66597222222222197</v>
      </c>
      <c r="BW14" s="61"/>
      <c r="BX14" s="55">
        <v>0.66840277777777779</v>
      </c>
      <c r="BY14" s="35">
        <v>2.4305555555558245E-3</v>
      </c>
      <c r="BZ14" s="35">
        <v>2.3148148147879126E-5</v>
      </c>
      <c r="CA14" s="44" t="s">
        <v>45</v>
      </c>
      <c r="CB14" s="45">
        <v>2</v>
      </c>
      <c r="CC14" s="85">
        <v>0.6694444444444444</v>
      </c>
      <c r="CD14" s="86"/>
      <c r="CE14" s="87">
        <v>60</v>
      </c>
      <c r="CF14" s="88"/>
      <c r="CG14" s="85">
        <v>0.67847222222222225</v>
      </c>
      <c r="CH14" s="86"/>
      <c r="CI14" s="87">
        <v>0</v>
      </c>
      <c r="CJ14" s="88"/>
      <c r="CK14" s="43">
        <v>0.72083333333333333</v>
      </c>
      <c r="CL14" s="47">
        <v>0.72083333333333333</v>
      </c>
      <c r="CM14" s="70">
        <v>51.5</v>
      </c>
      <c r="CN14" s="71">
        <v>51.5</v>
      </c>
      <c r="CO14" s="72">
        <v>30</v>
      </c>
      <c r="CP14" s="91">
        <v>0.72361111111111109</v>
      </c>
      <c r="CQ14" s="95">
        <v>5.5555555555555601E-2</v>
      </c>
      <c r="CR14" s="42" t="s">
        <v>44</v>
      </c>
      <c r="CS14" s="38">
        <v>0</v>
      </c>
      <c r="CT14" s="64"/>
      <c r="CU14" s="39">
        <v>190.4</v>
      </c>
      <c r="CV14" s="46">
        <v>60</v>
      </c>
      <c r="CW14" s="40"/>
      <c r="CX14" s="63">
        <v>250.4</v>
      </c>
      <c r="CY14" s="43"/>
      <c r="CZ14" s="101" t="s">
        <v>189</v>
      </c>
      <c r="DA14" s="129" t="s">
        <v>177</v>
      </c>
      <c r="DB14" s="129">
        <v>71</v>
      </c>
      <c r="DC14" s="104" t="s">
        <v>180</v>
      </c>
      <c r="DD14" s="77"/>
      <c r="DE14" s="56"/>
      <c r="DF14" s="36"/>
      <c r="DI14" s="41">
        <v>1.06</v>
      </c>
      <c r="DJ14" s="41" t="s">
        <v>196</v>
      </c>
      <c r="DK14" s="153">
        <v>153.38400000000001</v>
      </c>
      <c r="DL14" s="41">
        <v>153.38400000000001</v>
      </c>
      <c r="DM14" s="41">
        <v>9999</v>
      </c>
      <c r="DP14" s="41">
        <v>7</v>
      </c>
      <c r="DQ14" s="227">
        <v>0</v>
      </c>
      <c r="DR14" s="227">
        <v>0</v>
      </c>
      <c r="DS14" s="228">
        <v>38</v>
      </c>
      <c r="DT14" s="227">
        <v>0</v>
      </c>
      <c r="DU14" s="227">
        <v>0</v>
      </c>
      <c r="DV14" s="227">
        <v>7</v>
      </c>
      <c r="DW14" s="227">
        <v>0</v>
      </c>
      <c r="DX14" s="227">
        <v>0</v>
      </c>
      <c r="DY14" s="227">
        <v>3</v>
      </c>
      <c r="DZ14" s="227">
        <v>0</v>
      </c>
      <c r="EA14" s="227">
        <v>32</v>
      </c>
      <c r="EB14" s="227">
        <v>0</v>
      </c>
      <c r="EC14" s="228">
        <v>26.9</v>
      </c>
      <c r="ED14" s="227">
        <v>0</v>
      </c>
      <c r="EE14" s="227">
        <v>0</v>
      </c>
      <c r="EF14" s="227">
        <v>2</v>
      </c>
      <c r="EG14" s="227">
        <v>60</v>
      </c>
      <c r="EH14" s="228">
        <v>81.5</v>
      </c>
      <c r="EI14" s="227">
        <v>0</v>
      </c>
      <c r="EK14" s="41">
        <v>7</v>
      </c>
      <c r="EL14" s="227">
        <v>0</v>
      </c>
      <c r="EM14" s="227">
        <v>0</v>
      </c>
      <c r="EN14" s="227">
        <v>38</v>
      </c>
      <c r="EO14" s="227">
        <v>38</v>
      </c>
      <c r="EP14" s="227">
        <v>38</v>
      </c>
      <c r="EQ14" s="227">
        <v>45</v>
      </c>
      <c r="ER14" s="227">
        <v>45</v>
      </c>
      <c r="ES14" s="227">
        <v>45</v>
      </c>
      <c r="ET14" s="227">
        <v>48</v>
      </c>
      <c r="EU14" s="227">
        <v>48</v>
      </c>
      <c r="EV14" s="227">
        <v>80</v>
      </c>
      <c r="EW14" s="227">
        <v>80</v>
      </c>
      <c r="EX14" s="227">
        <v>106.9</v>
      </c>
      <c r="EY14" s="227">
        <v>106.9</v>
      </c>
      <c r="EZ14" s="227">
        <v>106.9</v>
      </c>
      <c r="FA14" s="227">
        <v>108.9</v>
      </c>
      <c r="FB14" s="227">
        <v>168.9</v>
      </c>
      <c r="FC14" s="227">
        <v>250.4</v>
      </c>
      <c r="FD14" s="227">
        <v>250.4</v>
      </c>
    </row>
    <row r="15" spans="1:160" ht="13.5" thickBot="1" x14ac:dyDescent="0.25">
      <c r="A15" s="132"/>
      <c r="B15" s="34">
        <v>54</v>
      </c>
      <c r="C15" s="10">
        <v>56</v>
      </c>
      <c r="D15" s="37" t="s">
        <v>164</v>
      </c>
      <c r="E15" s="37" t="s">
        <v>165</v>
      </c>
      <c r="F15" s="37"/>
      <c r="G15" s="43">
        <v>0.329166666666666</v>
      </c>
      <c r="H15" s="47">
        <v>0.32916666666666666</v>
      </c>
      <c r="I15" s="58" t="s">
        <v>44</v>
      </c>
      <c r="J15" s="52">
        <v>0</v>
      </c>
      <c r="K15" s="43">
        <v>0.41249999999999698</v>
      </c>
      <c r="L15" s="47">
        <v>0.412499999999978</v>
      </c>
      <c r="M15" s="42" t="s">
        <v>44</v>
      </c>
      <c r="N15" s="38">
        <v>0</v>
      </c>
      <c r="O15" s="73">
        <v>0.45416666666666666</v>
      </c>
      <c r="P15" s="42" t="s">
        <v>44</v>
      </c>
      <c r="Q15" s="38">
        <v>0</v>
      </c>
      <c r="R15" s="43">
        <v>0.49722222222222223</v>
      </c>
      <c r="S15" s="47">
        <v>0.46388888888888885</v>
      </c>
      <c r="T15" s="70">
        <v>46.2</v>
      </c>
      <c r="U15" s="71">
        <v>46.2</v>
      </c>
      <c r="V15" s="72"/>
      <c r="W15" s="115">
        <v>0.47499999999999998</v>
      </c>
      <c r="X15" s="42" t="s">
        <v>44</v>
      </c>
      <c r="Y15" s="38">
        <v>0</v>
      </c>
      <c r="Z15" s="49">
        <v>0.50902777777777775</v>
      </c>
      <c r="AA15" s="42" t="s">
        <v>45</v>
      </c>
      <c r="AB15" s="38">
        <v>60</v>
      </c>
      <c r="AC15" s="53">
        <v>0.51250000000000007</v>
      </c>
      <c r="AD15" s="61"/>
      <c r="AE15" s="55">
        <v>0.51657407407407407</v>
      </c>
      <c r="AF15" s="35">
        <v>4.0740740740740078E-3</v>
      </c>
      <c r="AG15" s="35">
        <v>2.1990740740734102E-4</v>
      </c>
      <c r="AH15" s="44" t="s">
        <v>223</v>
      </c>
      <c r="AI15" s="45">
        <v>19</v>
      </c>
      <c r="AJ15" s="115">
        <v>0.53333333333333344</v>
      </c>
      <c r="AK15" s="42" t="s">
        <v>44</v>
      </c>
      <c r="AL15" s="38">
        <v>0</v>
      </c>
      <c r="AM15" s="73">
        <v>0.54375000000000007</v>
      </c>
      <c r="AN15" s="42" t="s">
        <v>44</v>
      </c>
      <c r="AO15" s="38">
        <v>0</v>
      </c>
      <c r="AP15" s="53">
        <v>0.54652777777777783</v>
      </c>
      <c r="AQ15" s="61"/>
      <c r="AR15" s="55">
        <v>0.55324074074074081</v>
      </c>
      <c r="AS15" s="35">
        <v>6.7129629629629761E-3</v>
      </c>
      <c r="AT15" s="35">
        <v>4.6296296296283006E-5</v>
      </c>
      <c r="AU15" s="44" t="s">
        <v>45</v>
      </c>
      <c r="AV15" s="45">
        <v>4</v>
      </c>
      <c r="AW15" s="49">
        <v>0.57430555555555551</v>
      </c>
      <c r="AX15" s="42" t="s">
        <v>44</v>
      </c>
      <c r="AY15" s="38">
        <v>0</v>
      </c>
      <c r="AZ15" s="49">
        <v>0.57638888888888895</v>
      </c>
      <c r="BA15" s="61"/>
      <c r="BB15" s="55">
        <v>0.58177083333333335</v>
      </c>
      <c r="BC15" s="35">
        <v>5.3819444444443976E-3</v>
      </c>
      <c r="BD15" s="35">
        <v>3.8194444444439746E-4</v>
      </c>
      <c r="BE15" s="44" t="s">
        <v>223</v>
      </c>
      <c r="BF15" s="45">
        <v>33</v>
      </c>
      <c r="BG15" s="308">
        <v>0.62152777777777779</v>
      </c>
      <c r="BH15" s="42" t="s">
        <v>44</v>
      </c>
      <c r="BI15" s="38">
        <v>0</v>
      </c>
      <c r="BJ15" s="43">
        <v>0.62152777777777779</v>
      </c>
      <c r="BK15" s="47">
        <v>0.63611111111111118</v>
      </c>
      <c r="BL15" s="70">
        <v>30.7</v>
      </c>
      <c r="BM15" s="71">
        <v>30.7</v>
      </c>
      <c r="BN15" s="72"/>
      <c r="BO15" s="117" t="s">
        <v>226</v>
      </c>
      <c r="BP15" s="121"/>
      <c r="BQ15" s="124" t="s">
        <v>225</v>
      </c>
      <c r="BR15" s="125"/>
      <c r="BS15" s="49">
        <v>0.71736111111111101</v>
      </c>
      <c r="BT15" s="42" t="s">
        <v>223</v>
      </c>
      <c r="BU15" s="38">
        <v>420</v>
      </c>
      <c r="BV15" s="49">
        <v>0.72083333333333399</v>
      </c>
      <c r="BW15" s="61"/>
      <c r="BX15" s="55">
        <v>0.7247569444444445</v>
      </c>
      <c r="BY15" s="35">
        <v>3.9236111111105032E-3</v>
      </c>
      <c r="BZ15" s="35">
        <v>1.4699074074067996E-3</v>
      </c>
      <c r="CA15" s="44" t="s">
        <v>223</v>
      </c>
      <c r="CB15" s="45">
        <v>127</v>
      </c>
      <c r="CC15" s="85">
        <v>0.72569444444444453</v>
      </c>
      <c r="CD15" s="86"/>
      <c r="CE15" s="87">
        <v>0</v>
      </c>
      <c r="CF15" s="88"/>
      <c r="CG15" s="85">
        <v>0.73541666666666661</v>
      </c>
      <c r="CH15" s="86"/>
      <c r="CI15" s="87">
        <v>0</v>
      </c>
      <c r="CJ15" s="88"/>
      <c r="CK15" s="43">
        <v>0.78541666666666676</v>
      </c>
      <c r="CL15" s="47">
        <v>0.78611111111111109</v>
      </c>
      <c r="CM15" s="70">
        <v>58.9</v>
      </c>
      <c r="CN15" s="71">
        <v>58.9</v>
      </c>
      <c r="CO15" s="72"/>
      <c r="CP15" s="91">
        <v>0.78749999999999998</v>
      </c>
      <c r="CQ15" s="95">
        <v>5.5555555555555601E-2</v>
      </c>
      <c r="CR15" s="42" t="s">
        <v>223</v>
      </c>
      <c r="CS15" s="38">
        <v>300</v>
      </c>
      <c r="CT15" s="65"/>
      <c r="CU15" s="39">
        <v>318.8</v>
      </c>
      <c r="CV15" s="46">
        <v>780</v>
      </c>
      <c r="CW15" s="40"/>
      <c r="CX15" s="63">
        <v>1098.8</v>
      </c>
      <c r="CY15" s="128"/>
      <c r="CZ15" s="101" t="s">
        <v>191</v>
      </c>
      <c r="DA15" s="129" t="s">
        <v>177</v>
      </c>
      <c r="DB15" s="129">
        <v>89</v>
      </c>
      <c r="DC15" s="104" t="s">
        <v>187</v>
      </c>
      <c r="DD15" s="77"/>
      <c r="DE15" s="56"/>
      <c r="DF15" s="36"/>
      <c r="DI15" s="41">
        <v>1.06</v>
      </c>
      <c r="DJ15" s="17" t="s">
        <v>196</v>
      </c>
      <c r="DK15" s="153">
        <v>143.94800000000001</v>
      </c>
      <c r="DL15" s="41">
        <v>143.94800000000001</v>
      </c>
      <c r="DM15" s="41">
        <v>9999</v>
      </c>
      <c r="DP15" s="41">
        <v>56</v>
      </c>
      <c r="DQ15" s="227">
        <v>0</v>
      </c>
      <c r="DR15" s="227">
        <v>0</v>
      </c>
      <c r="DS15" s="228">
        <v>46.2</v>
      </c>
      <c r="DT15" s="227">
        <v>0</v>
      </c>
      <c r="DU15" s="227">
        <v>60</v>
      </c>
      <c r="DV15" s="227">
        <v>19</v>
      </c>
      <c r="DW15" s="227">
        <v>0</v>
      </c>
      <c r="DX15" s="227">
        <v>0</v>
      </c>
      <c r="DY15" s="227">
        <v>4</v>
      </c>
      <c r="DZ15" s="227">
        <v>0</v>
      </c>
      <c r="EA15" s="227">
        <v>33</v>
      </c>
      <c r="EB15" s="227">
        <v>0</v>
      </c>
      <c r="EC15" s="228">
        <v>30.7</v>
      </c>
      <c r="ED15" s="227">
        <v>0</v>
      </c>
      <c r="EE15" s="227">
        <v>420</v>
      </c>
      <c r="EF15" s="227">
        <v>127</v>
      </c>
      <c r="EG15" s="227">
        <v>0</v>
      </c>
      <c r="EH15" s="228">
        <v>58.9</v>
      </c>
      <c r="EI15" s="227">
        <v>300</v>
      </c>
      <c r="EK15" s="41">
        <v>56</v>
      </c>
      <c r="EL15" s="227">
        <v>0</v>
      </c>
      <c r="EM15" s="227">
        <v>0</v>
      </c>
      <c r="EN15" s="227">
        <v>46.2</v>
      </c>
      <c r="EO15" s="227">
        <v>46.2</v>
      </c>
      <c r="EP15" s="227">
        <v>106.2</v>
      </c>
      <c r="EQ15" s="227">
        <v>125.2</v>
      </c>
      <c r="ER15" s="227">
        <v>125.2</v>
      </c>
      <c r="ES15" s="227">
        <v>125.2</v>
      </c>
      <c r="ET15" s="227">
        <v>129.19999999999999</v>
      </c>
      <c r="EU15" s="227">
        <v>129.19999999999999</v>
      </c>
      <c r="EV15" s="227">
        <v>162.19999999999999</v>
      </c>
      <c r="EW15" s="227">
        <v>162.19999999999999</v>
      </c>
      <c r="EX15" s="227">
        <v>192.9</v>
      </c>
      <c r="EY15" s="227">
        <v>192.9</v>
      </c>
      <c r="EZ15" s="227">
        <v>612.9</v>
      </c>
      <c r="FA15" s="227">
        <v>739.9</v>
      </c>
      <c r="FB15" s="227">
        <v>739.9</v>
      </c>
      <c r="FC15" s="227">
        <v>798.8</v>
      </c>
      <c r="FD15" s="227">
        <v>1098.8</v>
      </c>
    </row>
    <row r="16" spans="1:160" ht="13.5" thickBot="1" x14ac:dyDescent="0.25">
      <c r="A16" s="132"/>
      <c r="B16" s="34">
        <v>40</v>
      </c>
      <c r="C16" s="10">
        <v>40</v>
      </c>
      <c r="D16" s="37" t="s">
        <v>144</v>
      </c>
      <c r="E16" s="37" t="s">
        <v>145</v>
      </c>
      <c r="F16" s="37"/>
      <c r="G16" s="43">
        <v>0.31944444444444398</v>
      </c>
      <c r="H16" s="47">
        <v>0.31666666666666665</v>
      </c>
      <c r="I16" s="58" t="s">
        <v>44</v>
      </c>
      <c r="J16" s="52">
        <v>0</v>
      </c>
      <c r="K16" s="43">
        <v>0.40277777777777601</v>
      </c>
      <c r="L16" s="47">
        <v>0.40277777777776202</v>
      </c>
      <c r="M16" s="42" t="s">
        <v>44</v>
      </c>
      <c r="N16" s="38">
        <v>0</v>
      </c>
      <c r="O16" s="73">
        <v>0.44444444444444442</v>
      </c>
      <c r="P16" s="42" t="s">
        <v>44</v>
      </c>
      <c r="Q16" s="38">
        <v>0</v>
      </c>
      <c r="R16" s="43">
        <v>0.45208333333333334</v>
      </c>
      <c r="S16" s="47">
        <v>0.45208333333333334</v>
      </c>
      <c r="T16" s="70">
        <v>47.8</v>
      </c>
      <c r="U16" s="71">
        <v>47.8</v>
      </c>
      <c r="V16" s="72">
        <v>300</v>
      </c>
      <c r="W16" s="115">
        <v>0.46527777777777773</v>
      </c>
      <c r="X16" s="42" t="s">
        <v>44</v>
      </c>
      <c r="Y16" s="38">
        <v>0</v>
      </c>
      <c r="Z16" s="49">
        <v>0.5</v>
      </c>
      <c r="AA16" s="42" t="s">
        <v>44</v>
      </c>
      <c r="AB16" s="38">
        <v>0</v>
      </c>
      <c r="AC16" s="53">
        <v>0.50277777777777777</v>
      </c>
      <c r="AD16" s="61"/>
      <c r="AE16" s="55">
        <v>0.50673611111111116</v>
      </c>
      <c r="AF16" s="35">
        <v>3.958333333333397E-3</v>
      </c>
      <c r="AG16" s="35">
        <v>1.0416666666673022E-4</v>
      </c>
      <c r="AH16" s="44" t="s">
        <v>223</v>
      </c>
      <c r="AI16" s="45">
        <v>9</v>
      </c>
      <c r="AJ16" s="115">
        <v>0.52361111111111114</v>
      </c>
      <c r="AK16" s="42" t="s">
        <v>44</v>
      </c>
      <c r="AL16" s="38">
        <v>0</v>
      </c>
      <c r="AM16" s="73">
        <v>0.53333333333333333</v>
      </c>
      <c r="AN16" s="42" t="s">
        <v>45</v>
      </c>
      <c r="AO16" s="38">
        <v>60</v>
      </c>
      <c r="AP16" s="53">
        <v>0.53680555555555554</v>
      </c>
      <c r="AQ16" s="61"/>
      <c r="AR16" s="55">
        <v>0.54362268518518519</v>
      </c>
      <c r="AS16" s="35">
        <v>6.8171296296296591E-3</v>
      </c>
      <c r="AT16" s="35">
        <v>5.7870370370399944E-5</v>
      </c>
      <c r="AU16" s="44" t="s">
        <v>223</v>
      </c>
      <c r="AV16" s="45">
        <v>5</v>
      </c>
      <c r="AW16" s="49">
        <v>0.56458333333333333</v>
      </c>
      <c r="AX16" s="42" t="s">
        <v>44</v>
      </c>
      <c r="AY16" s="38">
        <v>0</v>
      </c>
      <c r="AZ16" s="49">
        <v>0.56666666666666698</v>
      </c>
      <c r="BA16" s="61"/>
      <c r="BB16" s="55">
        <v>0.573125</v>
      </c>
      <c r="BC16" s="35">
        <v>6.4583333333330106E-3</v>
      </c>
      <c r="BD16" s="35">
        <v>1.4583333333330105E-3</v>
      </c>
      <c r="BE16" s="44" t="s">
        <v>223</v>
      </c>
      <c r="BF16" s="45">
        <v>126</v>
      </c>
      <c r="BG16" s="308">
        <v>0.61180555555555582</v>
      </c>
      <c r="BH16" s="42" t="s">
        <v>44</v>
      </c>
      <c r="BI16" s="38">
        <v>0</v>
      </c>
      <c r="BJ16" s="43">
        <v>0.6118055555555556</v>
      </c>
      <c r="BK16" s="47">
        <v>0.62083333333333335</v>
      </c>
      <c r="BL16" s="70">
        <v>28.3</v>
      </c>
      <c r="BM16" s="71">
        <v>28.3</v>
      </c>
      <c r="BN16" s="72"/>
      <c r="BO16" s="117" t="s">
        <v>226</v>
      </c>
      <c r="BP16" s="121"/>
      <c r="BQ16" s="124" t="s">
        <v>225</v>
      </c>
      <c r="BR16" s="125"/>
      <c r="BS16" s="49">
        <v>0.6972222222222223</v>
      </c>
      <c r="BT16" s="42" t="s">
        <v>44</v>
      </c>
      <c r="BU16" s="38">
        <v>0</v>
      </c>
      <c r="BV16" s="49">
        <v>0.7</v>
      </c>
      <c r="BW16" s="61"/>
      <c r="BX16" s="55">
        <v>0.70341435185185175</v>
      </c>
      <c r="BY16" s="35">
        <v>3.4143518518517935E-3</v>
      </c>
      <c r="BZ16" s="35">
        <v>9.6064814814808986E-4</v>
      </c>
      <c r="CA16" s="44" t="s">
        <v>223</v>
      </c>
      <c r="CB16" s="45">
        <v>83</v>
      </c>
      <c r="CC16" s="85">
        <v>0.70416666666666661</v>
      </c>
      <c r="CD16" s="86"/>
      <c r="CE16" s="87">
        <v>0</v>
      </c>
      <c r="CF16" s="88"/>
      <c r="CG16" s="85">
        <v>0.71180555555555547</v>
      </c>
      <c r="CH16" s="86"/>
      <c r="CI16" s="87">
        <v>0</v>
      </c>
      <c r="CJ16" s="88"/>
      <c r="CK16" s="43">
        <v>0.75277777777777777</v>
      </c>
      <c r="CL16" s="47">
        <v>0.75694444444444453</v>
      </c>
      <c r="CM16" s="70">
        <v>51.8</v>
      </c>
      <c r="CN16" s="71">
        <v>51.8</v>
      </c>
      <c r="CO16" s="72"/>
      <c r="CP16" s="91">
        <v>0.7597222222222223</v>
      </c>
      <c r="CQ16" s="95">
        <v>5.5555555555555601E-2</v>
      </c>
      <c r="CR16" s="42" t="s">
        <v>44</v>
      </c>
      <c r="CS16" s="38">
        <v>0</v>
      </c>
      <c r="CT16" s="65"/>
      <c r="CU16" s="39">
        <v>650.9</v>
      </c>
      <c r="CV16" s="46">
        <v>60</v>
      </c>
      <c r="CW16" s="40"/>
      <c r="CX16" s="63">
        <v>710.9</v>
      </c>
      <c r="CY16" s="128"/>
      <c r="CZ16" s="101" t="s">
        <v>190</v>
      </c>
      <c r="DA16" s="129" t="s">
        <v>177</v>
      </c>
      <c r="DB16" s="129">
        <v>75</v>
      </c>
      <c r="DC16" s="104"/>
      <c r="DD16" s="77"/>
      <c r="DE16" s="56"/>
      <c r="DF16" s="36"/>
      <c r="DI16" s="41">
        <v>1.06</v>
      </c>
      <c r="DJ16" s="17" t="s">
        <v>196</v>
      </c>
      <c r="DK16" s="153">
        <v>435.57399999999996</v>
      </c>
      <c r="DL16" s="41">
        <v>435.57399999999996</v>
      </c>
      <c r="DM16" s="41">
        <v>9999</v>
      </c>
      <c r="DP16" s="41">
        <v>40</v>
      </c>
      <c r="DQ16" s="227">
        <v>0</v>
      </c>
      <c r="DR16" s="227">
        <v>0</v>
      </c>
      <c r="DS16" s="228">
        <v>347.8</v>
      </c>
      <c r="DT16" s="227">
        <v>0</v>
      </c>
      <c r="DU16" s="227">
        <v>0</v>
      </c>
      <c r="DV16" s="227">
        <v>9</v>
      </c>
      <c r="DW16" s="227">
        <v>0</v>
      </c>
      <c r="DX16" s="227">
        <v>60</v>
      </c>
      <c r="DY16" s="227">
        <v>5</v>
      </c>
      <c r="DZ16" s="227">
        <v>0</v>
      </c>
      <c r="EA16" s="227">
        <v>126</v>
      </c>
      <c r="EB16" s="227">
        <v>0</v>
      </c>
      <c r="EC16" s="228">
        <v>28.3</v>
      </c>
      <c r="ED16" s="227">
        <v>0</v>
      </c>
      <c r="EE16" s="227">
        <v>0</v>
      </c>
      <c r="EF16" s="227">
        <v>83</v>
      </c>
      <c r="EG16" s="227">
        <v>0</v>
      </c>
      <c r="EH16" s="228">
        <v>51.8</v>
      </c>
      <c r="EI16" s="227">
        <v>0</v>
      </c>
      <c r="EK16" s="41">
        <v>40</v>
      </c>
      <c r="EL16" s="227">
        <v>0</v>
      </c>
      <c r="EM16" s="227">
        <v>0</v>
      </c>
      <c r="EN16" s="227">
        <v>347.8</v>
      </c>
      <c r="EO16" s="227">
        <v>347.8</v>
      </c>
      <c r="EP16" s="227">
        <v>347.8</v>
      </c>
      <c r="EQ16" s="227">
        <v>356.8</v>
      </c>
      <c r="ER16" s="227">
        <v>356.8</v>
      </c>
      <c r="ES16" s="227">
        <v>416.8</v>
      </c>
      <c r="ET16" s="227">
        <v>421.8</v>
      </c>
      <c r="EU16" s="227">
        <v>421.8</v>
      </c>
      <c r="EV16" s="227">
        <v>547.79999999999995</v>
      </c>
      <c r="EW16" s="227">
        <v>547.79999999999995</v>
      </c>
      <c r="EX16" s="227">
        <v>576.1</v>
      </c>
      <c r="EY16" s="227">
        <v>576.1</v>
      </c>
      <c r="EZ16" s="227">
        <v>576.1</v>
      </c>
      <c r="FA16" s="227">
        <v>659.1</v>
      </c>
      <c r="FB16" s="227">
        <v>659.1</v>
      </c>
      <c r="FC16" s="227">
        <v>710.9</v>
      </c>
      <c r="FD16" s="227">
        <v>710.9</v>
      </c>
    </row>
    <row r="17" spans="1:160" s="41" customFormat="1" ht="13.5" thickBot="1" x14ac:dyDescent="0.25">
      <c r="A17" s="131"/>
      <c r="B17" s="34">
        <v>0</v>
      </c>
      <c r="C17" s="10">
        <v>0</v>
      </c>
      <c r="D17" s="37" t="s">
        <v>88</v>
      </c>
      <c r="E17" s="37" t="s">
        <v>28</v>
      </c>
      <c r="F17" s="37"/>
      <c r="G17" s="43">
        <v>0.29166666666666669</v>
      </c>
      <c r="H17" s="47">
        <v>0.34236111111111112</v>
      </c>
      <c r="I17" s="58" t="s">
        <v>44</v>
      </c>
      <c r="J17" s="52">
        <v>0</v>
      </c>
      <c r="K17" s="43">
        <v>0.36805555555555558</v>
      </c>
      <c r="L17" s="47">
        <v>0.36805555555555558</v>
      </c>
      <c r="M17" s="42" t="s">
        <v>44</v>
      </c>
      <c r="N17" s="38">
        <v>0</v>
      </c>
      <c r="O17" s="73">
        <v>0.40972222222222227</v>
      </c>
      <c r="P17" s="42" t="s">
        <v>44</v>
      </c>
      <c r="Q17" s="38">
        <v>0</v>
      </c>
      <c r="R17" s="43">
        <v>0.41111111111111115</v>
      </c>
      <c r="S17" s="47">
        <v>0.41388888888888892</v>
      </c>
      <c r="T17" s="70">
        <v>45.4</v>
      </c>
      <c r="U17" s="71">
        <v>45.4</v>
      </c>
      <c r="V17" s="72"/>
      <c r="W17" s="115">
        <v>0.43055555555555558</v>
      </c>
      <c r="X17" s="42" t="s">
        <v>44</v>
      </c>
      <c r="Y17" s="38">
        <v>0</v>
      </c>
      <c r="Z17" s="49">
        <v>0.46527777777777773</v>
      </c>
      <c r="AA17" s="42" t="s">
        <v>44</v>
      </c>
      <c r="AB17" s="38">
        <v>0</v>
      </c>
      <c r="AC17" s="53">
        <v>0.46736111111111112</v>
      </c>
      <c r="AD17" s="61"/>
      <c r="AE17" s="55">
        <v>0.47143518518518518</v>
      </c>
      <c r="AF17" s="35">
        <v>4.0740740740740633E-3</v>
      </c>
      <c r="AG17" s="35">
        <v>2.1990740740739654E-4</v>
      </c>
      <c r="AH17" s="44" t="s">
        <v>223</v>
      </c>
      <c r="AI17" s="45">
        <v>19</v>
      </c>
      <c r="AJ17" s="115">
        <v>0.48819444444444443</v>
      </c>
      <c r="AK17" s="42" t="s">
        <v>44</v>
      </c>
      <c r="AL17" s="38">
        <v>0</v>
      </c>
      <c r="AM17" s="73">
        <v>0.49861111111111112</v>
      </c>
      <c r="AN17" s="42" t="s">
        <v>44</v>
      </c>
      <c r="AO17" s="38">
        <v>0</v>
      </c>
      <c r="AP17" s="53">
        <v>0.50069444444444444</v>
      </c>
      <c r="AQ17" s="61"/>
      <c r="AR17" s="55">
        <v>0.50752314814814814</v>
      </c>
      <c r="AS17" s="35">
        <v>6.8287037037036979E-3</v>
      </c>
      <c r="AT17" s="35">
        <v>6.944444444443882E-5</v>
      </c>
      <c r="AU17" s="44" t="s">
        <v>223</v>
      </c>
      <c r="AV17" s="45">
        <v>6</v>
      </c>
      <c r="AW17" s="49">
        <v>0.52847222222222223</v>
      </c>
      <c r="AX17" s="42" t="s">
        <v>44</v>
      </c>
      <c r="AY17" s="38">
        <v>0</v>
      </c>
      <c r="AZ17" s="49">
        <v>0.53055555555555556</v>
      </c>
      <c r="BA17" s="61"/>
      <c r="BB17" s="55">
        <v>0.53571759259259266</v>
      </c>
      <c r="BC17" s="35">
        <v>5.1620370370371038E-3</v>
      </c>
      <c r="BD17" s="35">
        <v>1.6203703703710371E-4</v>
      </c>
      <c r="BE17" s="44" t="s">
        <v>223</v>
      </c>
      <c r="BF17" s="45">
        <v>14</v>
      </c>
      <c r="BG17" s="308">
        <v>0.5756944444444444</v>
      </c>
      <c r="BH17" s="42" t="s">
        <v>44</v>
      </c>
      <c r="BI17" s="38">
        <v>0</v>
      </c>
      <c r="BJ17" s="43">
        <v>0.5756944444444444</v>
      </c>
      <c r="BK17" s="47">
        <v>0.57638888888888895</v>
      </c>
      <c r="BL17" s="70">
        <v>30.5</v>
      </c>
      <c r="BM17" s="71">
        <v>30.5</v>
      </c>
      <c r="BN17" s="72"/>
      <c r="BO17" s="117" t="s">
        <v>226</v>
      </c>
      <c r="BP17" s="121"/>
      <c r="BQ17" s="124" t="s">
        <v>225</v>
      </c>
      <c r="BR17" s="125"/>
      <c r="BS17" s="49">
        <v>0.65208333333333335</v>
      </c>
      <c r="BT17" s="42" t="s">
        <v>44</v>
      </c>
      <c r="BU17" s="38">
        <v>0</v>
      </c>
      <c r="BV17" s="49">
        <v>0.65416666666666667</v>
      </c>
      <c r="BW17" s="61"/>
      <c r="BX17" s="55">
        <v>0.65743055555555563</v>
      </c>
      <c r="BY17" s="35">
        <v>3.263888888888955E-3</v>
      </c>
      <c r="BZ17" s="35">
        <v>8.1018518518525141E-4</v>
      </c>
      <c r="CA17" s="44" t="s">
        <v>223</v>
      </c>
      <c r="CB17" s="45">
        <v>70</v>
      </c>
      <c r="CC17" s="85">
        <v>0.65902777777777777</v>
      </c>
      <c r="CD17" s="86"/>
      <c r="CE17" s="87">
        <v>0</v>
      </c>
      <c r="CF17" s="88"/>
      <c r="CG17" s="85">
        <v>0.66597222222222219</v>
      </c>
      <c r="CH17" s="86"/>
      <c r="CI17" s="87">
        <v>0</v>
      </c>
      <c r="CJ17" s="88"/>
      <c r="CK17" s="43">
        <v>0.70833333333333337</v>
      </c>
      <c r="CL17" s="47">
        <v>0.70833333333333337</v>
      </c>
      <c r="CM17" s="70">
        <v>78.599999999999994</v>
      </c>
      <c r="CN17" s="71">
        <v>78.599999999999994</v>
      </c>
      <c r="CO17" s="72"/>
      <c r="CP17" s="91">
        <v>0.70972222222222225</v>
      </c>
      <c r="CQ17" s="95">
        <v>5.5555555555555552E-2</v>
      </c>
      <c r="CR17" s="42" t="s">
        <v>44</v>
      </c>
      <c r="CS17" s="38">
        <v>0</v>
      </c>
      <c r="CT17" s="64"/>
      <c r="CU17" s="39">
        <v>263.5</v>
      </c>
      <c r="CV17" s="46">
        <v>0</v>
      </c>
      <c r="CW17" s="40"/>
      <c r="CX17" s="63">
        <v>263.5</v>
      </c>
      <c r="CY17" s="43"/>
      <c r="CZ17" s="101"/>
      <c r="DA17" s="129" t="s">
        <v>175</v>
      </c>
      <c r="DB17" s="129"/>
      <c r="DC17" s="104"/>
      <c r="DD17" s="77"/>
      <c r="DE17" s="56"/>
      <c r="DF17" s="36"/>
      <c r="DP17" s="41">
        <v>0</v>
      </c>
      <c r="DQ17" s="227">
        <v>0</v>
      </c>
      <c r="DR17" s="227">
        <v>0</v>
      </c>
      <c r="DS17" s="228">
        <v>45.4</v>
      </c>
      <c r="DT17" s="227">
        <v>0</v>
      </c>
      <c r="DU17" s="227">
        <v>0</v>
      </c>
      <c r="DV17" s="227">
        <v>19</v>
      </c>
      <c r="DW17" s="227">
        <v>0</v>
      </c>
      <c r="DX17" s="227">
        <v>0</v>
      </c>
      <c r="DY17" s="227">
        <v>6</v>
      </c>
      <c r="DZ17" s="227">
        <v>0</v>
      </c>
      <c r="EA17" s="227">
        <v>14</v>
      </c>
      <c r="EB17" s="227">
        <v>0</v>
      </c>
      <c r="EC17" s="228">
        <v>30.5</v>
      </c>
      <c r="ED17" s="227">
        <v>0</v>
      </c>
      <c r="EE17" s="227">
        <v>0</v>
      </c>
      <c r="EF17" s="227">
        <v>70</v>
      </c>
      <c r="EG17" s="227">
        <v>0</v>
      </c>
      <c r="EH17" s="228">
        <v>78.599999999999994</v>
      </c>
      <c r="EI17" s="227">
        <v>0</v>
      </c>
      <c r="EK17" s="41">
        <v>0</v>
      </c>
      <c r="EL17" s="227">
        <v>0</v>
      </c>
      <c r="EM17" s="227">
        <v>0</v>
      </c>
      <c r="EN17" s="227">
        <v>45.4</v>
      </c>
      <c r="EO17" s="227">
        <v>45.4</v>
      </c>
      <c r="EP17" s="227">
        <v>45.4</v>
      </c>
      <c r="EQ17" s="227">
        <v>64.400000000000006</v>
      </c>
      <c r="ER17" s="227">
        <v>64.400000000000006</v>
      </c>
      <c r="ES17" s="227">
        <v>64.400000000000006</v>
      </c>
      <c r="ET17" s="227">
        <v>70.400000000000006</v>
      </c>
      <c r="EU17" s="227">
        <v>70.400000000000006</v>
      </c>
      <c r="EV17" s="227">
        <v>84.4</v>
      </c>
      <c r="EW17" s="227">
        <v>84.4</v>
      </c>
      <c r="EX17" s="227">
        <v>114.9</v>
      </c>
      <c r="EY17" s="227">
        <v>114.9</v>
      </c>
      <c r="EZ17" s="227">
        <v>114.9</v>
      </c>
      <c r="FA17" s="227">
        <v>184.9</v>
      </c>
      <c r="FB17" s="227">
        <v>184.9</v>
      </c>
      <c r="FC17" s="227">
        <v>263.5</v>
      </c>
      <c r="FD17" s="227">
        <v>263.5</v>
      </c>
    </row>
    <row r="18" spans="1:160" ht="13.5" thickBot="1" x14ac:dyDescent="0.25">
      <c r="A18" s="132"/>
      <c r="B18" s="34">
        <v>18</v>
      </c>
      <c r="C18" s="10">
        <v>18</v>
      </c>
      <c r="D18" s="37" t="s">
        <v>110</v>
      </c>
      <c r="E18" s="37" t="s">
        <v>111</v>
      </c>
      <c r="F18" s="37"/>
      <c r="G18" s="43">
        <v>0.30416666666666697</v>
      </c>
      <c r="H18" s="47">
        <v>0.30416666666666664</v>
      </c>
      <c r="I18" s="58" t="s">
        <v>44</v>
      </c>
      <c r="J18" s="52">
        <v>0</v>
      </c>
      <c r="K18" s="43">
        <v>0.38749999999999901</v>
      </c>
      <c r="L18" s="47">
        <v>0.38749999999999402</v>
      </c>
      <c r="M18" s="42" t="s">
        <v>44</v>
      </c>
      <c r="N18" s="38">
        <v>0</v>
      </c>
      <c r="O18" s="73">
        <v>0.4291666666666667</v>
      </c>
      <c r="P18" s="42" t="s">
        <v>44</v>
      </c>
      <c r="Q18" s="38">
        <v>0</v>
      </c>
      <c r="R18" s="43">
        <v>0.43333333333333335</v>
      </c>
      <c r="S18" s="47">
        <v>0.43333333333333335</v>
      </c>
      <c r="T18" s="70">
        <v>40.299999999999997</v>
      </c>
      <c r="U18" s="71">
        <v>40.299999999999997</v>
      </c>
      <c r="V18" s="72"/>
      <c r="W18" s="115">
        <v>0.45</v>
      </c>
      <c r="X18" s="42" t="s">
        <v>44</v>
      </c>
      <c r="Y18" s="38">
        <v>0</v>
      </c>
      <c r="Z18" s="49">
        <v>0.48472222222222222</v>
      </c>
      <c r="AA18" s="42" t="s">
        <v>44</v>
      </c>
      <c r="AB18" s="38">
        <v>0</v>
      </c>
      <c r="AC18" s="53">
        <v>0.48680555555555555</v>
      </c>
      <c r="AD18" s="61"/>
      <c r="AE18" s="55">
        <v>0.49076388888888894</v>
      </c>
      <c r="AF18" s="35">
        <v>3.958333333333397E-3</v>
      </c>
      <c r="AG18" s="35">
        <v>1.0416666666673022E-4</v>
      </c>
      <c r="AH18" s="44" t="s">
        <v>223</v>
      </c>
      <c r="AI18" s="45">
        <v>9</v>
      </c>
      <c r="AJ18" s="115">
        <v>0.50763888888888886</v>
      </c>
      <c r="AK18" s="42" t="s">
        <v>44</v>
      </c>
      <c r="AL18" s="38">
        <v>0</v>
      </c>
      <c r="AM18" s="73">
        <v>0.5180555555555556</v>
      </c>
      <c r="AN18" s="42" t="s">
        <v>44</v>
      </c>
      <c r="AO18" s="38">
        <v>0</v>
      </c>
      <c r="AP18" s="53">
        <v>0.52013888888888882</v>
      </c>
      <c r="AQ18" s="61"/>
      <c r="AR18" s="55">
        <v>0.52681712962962968</v>
      </c>
      <c r="AS18" s="35">
        <v>6.6782407407408595E-3</v>
      </c>
      <c r="AT18" s="35">
        <v>8.1018518518399633E-5</v>
      </c>
      <c r="AU18" s="44" t="s">
        <v>45</v>
      </c>
      <c r="AV18" s="45">
        <v>7</v>
      </c>
      <c r="AW18" s="49">
        <v>0.54791666666666672</v>
      </c>
      <c r="AX18" s="42" t="s">
        <v>44</v>
      </c>
      <c r="AY18" s="38">
        <v>0</v>
      </c>
      <c r="AZ18" s="49">
        <v>0.55000000000000004</v>
      </c>
      <c r="BA18" s="61"/>
      <c r="BB18" s="55">
        <v>0.55533564814814818</v>
      </c>
      <c r="BC18" s="35">
        <v>5.335648148148131E-3</v>
      </c>
      <c r="BD18" s="35">
        <v>3.3564814814813094E-4</v>
      </c>
      <c r="BE18" s="44" t="s">
        <v>223</v>
      </c>
      <c r="BF18" s="45">
        <v>29</v>
      </c>
      <c r="BG18" s="308">
        <v>0.59513888888888888</v>
      </c>
      <c r="BH18" s="42" t="s">
        <v>44</v>
      </c>
      <c r="BI18" s="38">
        <v>0</v>
      </c>
      <c r="BJ18" s="43">
        <v>0.59652777777777777</v>
      </c>
      <c r="BK18" s="47">
        <v>0.59722222222222221</v>
      </c>
      <c r="BL18" s="70">
        <v>30.3</v>
      </c>
      <c r="BM18" s="71">
        <v>30.3</v>
      </c>
      <c r="BN18" s="72"/>
      <c r="BO18" s="117" t="s">
        <v>226</v>
      </c>
      <c r="BP18" s="121"/>
      <c r="BQ18" s="124" t="s">
        <v>225</v>
      </c>
      <c r="BR18" s="125"/>
      <c r="BS18" s="49">
        <v>0.67152777777777783</v>
      </c>
      <c r="BT18" s="42" t="s">
        <v>44</v>
      </c>
      <c r="BU18" s="38">
        <v>0</v>
      </c>
      <c r="BV18" s="49">
        <v>0.67430555555555505</v>
      </c>
      <c r="BW18" s="61"/>
      <c r="BX18" s="55">
        <v>0.67703703703703699</v>
      </c>
      <c r="BY18" s="35">
        <v>2.7314814814819455E-3</v>
      </c>
      <c r="BZ18" s="35">
        <v>2.7777777777824187E-4</v>
      </c>
      <c r="CA18" s="44" t="s">
        <v>223</v>
      </c>
      <c r="CB18" s="45">
        <v>24</v>
      </c>
      <c r="CC18" s="85">
        <v>0.67847222222222225</v>
      </c>
      <c r="CD18" s="86"/>
      <c r="CE18" s="87">
        <v>0</v>
      </c>
      <c r="CF18" s="88"/>
      <c r="CG18" s="85">
        <v>0.68680555555555556</v>
      </c>
      <c r="CH18" s="86"/>
      <c r="CI18" s="87">
        <v>0</v>
      </c>
      <c r="CJ18" s="88"/>
      <c r="CK18" s="43">
        <v>0.72777777777777775</v>
      </c>
      <c r="CL18" s="47">
        <v>0.72777777777777775</v>
      </c>
      <c r="CM18" s="70">
        <v>46.1</v>
      </c>
      <c r="CN18" s="71">
        <v>46.1</v>
      </c>
      <c r="CO18" s="72"/>
      <c r="CP18" s="91">
        <v>0.73333333333333339</v>
      </c>
      <c r="CQ18" s="95">
        <v>5.5555555555555601E-2</v>
      </c>
      <c r="CR18" s="42" t="s">
        <v>44</v>
      </c>
      <c r="CS18" s="38">
        <v>0</v>
      </c>
      <c r="CT18" s="65"/>
      <c r="CU18" s="39">
        <v>185.7</v>
      </c>
      <c r="CV18" s="46">
        <v>0</v>
      </c>
      <c r="CW18" s="40"/>
      <c r="CX18" s="63">
        <v>185.7</v>
      </c>
      <c r="CY18" s="132"/>
      <c r="CZ18" s="101" t="s">
        <v>189</v>
      </c>
      <c r="DA18" s="129" t="s">
        <v>178</v>
      </c>
      <c r="DB18" s="129">
        <v>177</v>
      </c>
      <c r="DC18" s="104"/>
      <c r="DD18" s="77"/>
      <c r="DE18" s="56"/>
      <c r="DF18" s="36"/>
      <c r="DI18" s="41">
        <v>1.03</v>
      </c>
      <c r="DJ18" s="17" t="s">
        <v>196</v>
      </c>
      <c r="DK18" s="153">
        <v>120.20099999999999</v>
      </c>
      <c r="DL18" s="41">
        <v>120.20099999999999</v>
      </c>
      <c r="DM18" s="41">
        <v>9999</v>
      </c>
      <c r="DP18" s="41">
        <v>18</v>
      </c>
      <c r="DQ18" s="227">
        <v>0</v>
      </c>
      <c r="DR18" s="227">
        <v>0</v>
      </c>
      <c r="DS18" s="228">
        <v>40.299999999999997</v>
      </c>
      <c r="DT18" s="227">
        <v>0</v>
      </c>
      <c r="DU18" s="227">
        <v>0</v>
      </c>
      <c r="DV18" s="227">
        <v>9</v>
      </c>
      <c r="DW18" s="227">
        <v>0</v>
      </c>
      <c r="DX18" s="227">
        <v>0</v>
      </c>
      <c r="DY18" s="227">
        <v>7</v>
      </c>
      <c r="DZ18" s="227">
        <v>0</v>
      </c>
      <c r="EA18" s="227">
        <v>29</v>
      </c>
      <c r="EB18" s="227">
        <v>0</v>
      </c>
      <c r="EC18" s="228">
        <v>30.3</v>
      </c>
      <c r="ED18" s="227">
        <v>0</v>
      </c>
      <c r="EE18" s="227">
        <v>0</v>
      </c>
      <c r="EF18" s="227">
        <v>24</v>
      </c>
      <c r="EG18" s="227">
        <v>0</v>
      </c>
      <c r="EH18" s="228">
        <v>46.1</v>
      </c>
      <c r="EI18" s="227">
        <v>0</v>
      </c>
      <c r="EK18" s="41">
        <v>18</v>
      </c>
      <c r="EL18" s="227">
        <v>0</v>
      </c>
      <c r="EM18" s="227">
        <v>0</v>
      </c>
      <c r="EN18" s="227">
        <v>40.299999999999997</v>
      </c>
      <c r="EO18" s="227">
        <v>40.299999999999997</v>
      </c>
      <c r="EP18" s="227">
        <v>40.299999999999997</v>
      </c>
      <c r="EQ18" s="227">
        <v>49.3</v>
      </c>
      <c r="ER18" s="227">
        <v>49.3</v>
      </c>
      <c r="ES18" s="227">
        <v>49.3</v>
      </c>
      <c r="ET18" s="227">
        <v>56.3</v>
      </c>
      <c r="EU18" s="227">
        <v>56.3</v>
      </c>
      <c r="EV18" s="227">
        <v>85.3</v>
      </c>
      <c r="EW18" s="227">
        <v>85.3</v>
      </c>
      <c r="EX18" s="227">
        <v>115.6</v>
      </c>
      <c r="EY18" s="227">
        <v>115.6</v>
      </c>
      <c r="EZ18" s="227">
        <v>115.6</v>
      </c>
      <c r="FA18" s="227">
        <v>139.6</v>
      </c>
      <c r="FB18" s="227">
        <v>139.6</v>
      </c>
      <c r="FC18" s="227">
        <v>185.7</v>
      </c>
      <c r="FD18" s="227">
        <v>185.7</v>
      </c>
    </row>
    <row r="19" spans="1:160" ht="13.5" thickBot="1" x14ac:dyDescent="0.25">
      <c r="A19" s="132"/>
      <c r="B19" s="34">
        <v>29</v>
      </c>
      <c r="C19" s="10">
        <v>29</v>
      </c>
      <c r="D19" s="37" t="s">
        <v>131</v>
      </c>
      <c r="E19" s="37" t="s">
        <v>132</v>
      </c>
      <c r="F19" s="37"/>
      <c r="G19" s="43">
        <v>0.311805555555556</v>
      </c>
      <c r="H19" s="47">
        <v>0.31180555555555556</v>
      </c>
      <c r="I19" s="58" t="s">
        <v>44</v>
      </c>
      <c r="J19" s="52">
        <v>0</v>
      </c>
      <c r="K19" s="43">
        <v>0.39513888888888699</v>
      </c>
      <c r="L19" s="47">
        <v>0.39513888888887799</v>
      </c>
      <c r="M19" s="42" t="s">
        <v>44</v>
      </c>
      <c r="N19" s="38">
        <v>0</v>
      </c>
      <c r="O19" s="73">
        <v>0.4368055555555555</v>
      </c>
      <c r="P19" s="42" t="s">
        <v>44</v>
      </c>
      <c r="Q19" s="38">
        <v>0</v>
      </c>
      <c r="R19" s="43">
        <v>0.44236111111111115</v>
      </c>
      <c r="S19" s="47">
        <v>0.44236111111111115</v>
      </c>
      <c r="T19" s="70">
        <v>48.9</v>
      </c>
      <c r="U19" s="71">
        <v>48.9</v>
      </c>
      <c r="V19" s="72">
        <v>30</v>
      </c>
      <c r="W19" s="115">
        <v>0.45763888888888882</v>
      </c>
      <c r="X19" s="42" t="s">
        <v>44</v>
      </c>
      <c r="Y19" s="38">
        <v>0</v>
      </c>
      <c r="Z19" s="49">
        <v>0.49236111111111108</v>
      </c>
      <c r="AA19" s="42" t="s">
        <v>44</v>
      </c>
      <c r="AB19" s="38">
        <v>0</v>
      </c>
      <c r="AC19" s="53">
        <v>0.49444444444444446</v>
      </c>
      <c r="AD19" s="61"/>
      <c r="AE19" s="55">
        <v>0.49853009259259262</v>
      </c>
      <c r="AF19" s="35">
        <v>4.0856481481481577E-3</v>
      </c>
      <c r="AG19" s="35">
        <v>2.3148148148149092E-4</v>
      </c>
      <c r="AH19" s="44" t="s">
        <v>223</v>
      </c>
      <c r="AI19" s="45">
        <v>20</v>
      </c>
      <c r="AJ19" s="115">
        <v>0.51527777777777783</v>
      </c>
      <c r="AK19" s="42" t="s">
        <v>44</v>
      </c>
      <c r="AL19" s="38">
        <v>0</v>
      </c>
      <c r="AM19" s="73">
        <v>0.52569444444444446</v>
      </c>
      <c r="AN19" s="42" t="s">
        <v>44</v>
      </c>
      <c r="AO19" s="38">
        <v>0</v>
      </c>
      <c r="AP19" s="53">
        <v>0.52916666666666667</v>
      </c>
      <c r="AQ19" s="61"/>
      <c r="AR19" s="55">
        <v>0.53600694444444441</v>
      </c>
      <c r="AS19" s="35">
        <v>6.8402777777777368E-3</v>
      </c>
      <c r="AT19" s="35">
        <v>8.1018518518477696E-5</v>
      </c>
      <c r="AU19" s="44" t="s">
        <v>223</v>
      </c>
      <c r="AV19" s="45">
        <v>7</v>
      </c>
      <c r="AW19" s="49">
        <v>0.55694444444444446</v>
      </c>
      <c r="AX19" s="42" t="s">
        <v>44</v>
      </c>
      <c r="AY19" s="38">
        <v>0</v>
      </c>
      <c r="AZ19" s="49">
        <v>0.55972222222222201</v>
      </c>
      <c r="BA19" s="61"/>
      <c r="BB19" s="55">
        <v>0.56497685185185187</v>
      </c>
      <c r="BC19" s="35">
        <v>5.2546296296298589E-3</v>
      </c>
      <c r="BD19" s="35">
        <v>2.5462962962985881E-4</v>
      </c>
      <c r="BE19" s="44" t="s">
        <v>223</v>
      </c>
      <c r="BF19" s="45">
        <v>22</v>
      </c>
      <c r="BG19" s="308">
        <v>0.60486111111111085</v>
      </c>
      <c r="BH19" s="42" t="s">
        <v>44</v>
      </c>
      <c r="BI19" s="38">
        <v>0</v>
      </c>
      <c r="BJ19" s="43">
        <v>0.60486111111111118</v>
      </c>
      <c r="BK19" s="47">
        <v>0.6069444444444444</v>
      </c>
      <c r="BL19" s="70">
        <v>30.2</v>
      </c>
      <c r="BM19" s="71">
        <v>30.2</v>
      </c>
      <c r="BN19" s="72"/>
      <c r="BO19" s="117" t="s">
        <v>226</v>
      </c>
      <c r="BP19" s="121"/>
      <c r="BQ19" s="124" t="s">
        <v>225</v>
      </c>
      <c r="BR19" s="125"/>
      <c r="BS19" s="49">
        <v>0.68333333333333324</v>
      </c>
      <c r="BT19" s="42" t="s">
        <v>44</v>
      </c>
      <c r="BU19" s="38">
        <v>0</v>
      </c>
      <c r="BV19" s="49">
        <v>0.68541666666666701</v>
      </c>
      <c r="BW19" s="61"/>
      <c r="BX19" s="55">
        <v>0.68863425925925925</v>
      </c>
      <c r="BY19" s="35">
        <v>3.2175925925922444E-3</v>
      </c>
      <c r="BZ19" s="35">
        <v>7.6388888888854079E-4</v>
      </c>
      <c r="CA19" s="44" t="s">
        <v>223</v>
      </c>
      <c r="CB19" s="45">
        <v>66</v>
      </c>
      <c r="CC19" s="85">
        <v>0.68958333333333333</v>
      </c>
      <c r="CD19" s="86"/>
      <c r="CE19" s="87">
        <v>0</v>
      </c>
      <c r="CF19" s="88"/>
      <c r="CG19" s="85">
        <v>0.69861111111111107</v>
      </c>
      <c r="CH19" s="86"/>
      <c r="CI19" s="87">
        <v>0</v>
      </c>
      <c r="CJ19" s="88"/>
      <c r="CK19" s="43">
        <v>0.74583333333333324</v>
      </c>
      <c r="CL19" s="47">
        <v>0.74583333333333324</v>
      </c>
      <c r="CM19" s="70">
        <v>52.4</v>
      </c>
      <c r="CN19" s="71">
        <v>52.4</v>
      </c>
      <c r="CO19" s="72"/>
      <c r="CP19" s="91">
        <v>0.74722222222222223</v>
      </c>
      <c r="CQ19" s="95">
        <v>5.5555555555555601E-2</v>
      </c>
      <c r="CR19" s="42" t="s">
        <v>44</v>
      </c>
      <c r="CS19" s="38">
        <v>0</v>
      </c>
      <c r="CT19" s="65"/>
      <c r="CU19" s="39">
        <v>276.5</v>
      </c>
      <c r="CV19" s="46">
        <v>0</v>
      </c>
      <c r="CW19" s="40"/>
      <c r="CX19" s="63">
        <v>276.5</v>
      </c>
      <c r="CY19" s="128"/>
      <c r="CZ19" s="101" t="s">
        <v>189</v>
      </c>
      <c r="DA19" s="129" t="s">
        <v>177</v>
      </c>
      <c r="DB19" s="129">
        <v>75</v>
      </c>
      <c r="DC19" s="104"/>
      <c r="DD19" s="77"/>
      <c r="DE19" s="56"/>
      <c r="DF19" s="36"/>
      <c r="DI19" s="41">
        <v>1.06</v>
      </c>
      <c r="DJ19" s="17" t="s">
        <v>196</v>
      </c>
      <c r="DK19" s="153">
        <v>169.39</v>
      </c>
      <c r="DL19" s="41">
        <v>169.39</v>
      </c>
      <c r="DM19" s="41">
        <v>9999</v>
      </c>
      <c r="DP19" s="41">
        <v>29</v>
      </c>
      <c r="DQ19" s="227">
        <v>0</v>
      </c>
      <c r="DR19" s="227">
        <v>0</v>
      </c>
      <c r="DS19" s="228">
        <v>78.900000000000006</v>
      </c>
      <c r="DT19" s="227">
        <v>0</v>
      </c>
      <c r="DU19" s="227">
        <v>0</v>
      </c>
      <c r="DV19" s="227">
        <v>20</v>
      </c>
      <c r="DW19" s="227">
        <v>0</v>
      </c>
      <c r="DX19" s="227">
        <v>0</v>
      </c>
      <c r="DY19" s="227">
        <v>7</v>
      </c>
      <c r="DZ19" s="227">
        <v>0</v>
      </c>
      <c r="EA19" s="227">
        <v>22</v>
      </c>
      <c r="EB19" s="227">
        <v>0</v>
      </c>
      <c r="EC19" s="228">
        <v>30.2</v>
      </c>
      <c r="ED19" s="227">
        <v>0</v>
      </c>
      <c r="EE19" s="227">
        <v>0</v>
      </c>
      <c r="EF19" s="227">
        <v>66</v>
      </c>
      <c r="EG19" s="227">
        <v>0</v>
      </c>
      <c r="EH19" s="228">
        <v>52.4</v>
      </c>
      <c r="EI19" s="227">
        <v>0</v>
      </c>
      <c r="EK19" s="41">
        <v>29</v>
      </c>
      <c r="EL19" s="227">
        <v>0</v>
      </c>
      <c r="EM19" s="227">
        <v>0</v>
      </c>
      <c r="EN19" s="227">
        <v>78.900000000000006</v>
      </c>
      <c r="EO19" s="227">
        <v>78.900000000000006</v>
      </c>
      <c r="EP19" s="227">
        <v>78.900000000000006</v>
      </c>
      <c r="EQ19" s="227">
        <v>98.9</v>
      </c>
      <c r="ER19" s="227">
        <v>98.9</v>
      </c>
      <c r="ES19" s="227">
        <v>98.9</v>
      </c>
      <c r="ET19" s="227">
        <v>105.9</v>
      </c>
      <c r="EU19" s="227">
        <v>105.9</v>
      </c>
      <c r="EV19" s="227">
        <v>127.9</v>
      </c>
      <c r="EW19" s="227">
        <v>127.9</v>
      </c>
      <c r="EX19" s="227">
        <v>158.1</v>
      </c>
      <c r="EY19" s="227">
        <v>158.1</v>
      </c>
      <c r="EZ19" s="227">
        <v>158.1</v>
      </c>
      <c r="FA19" s="227">
        <v>224.1</v>
      </c>
      <c r="FB19" s="227">
        <v>224.1</v>
      </c>
      <c r="FC19" s="227">
        <v>276.5</v>
      </c>
      <c r="FD19" s="227">
        <v>276.5</v>
      </c>
    </row>
    <row r="20" spans="1:160" ht="13.5" thickBot="1" x14ac:dyDescent="0.25">
      <c r="A20" s="132"/>
      <c r="B20" s="34">
        <v>38</v>
      </c>
      <c r="C20" s="10">
        <v>38</v>
      </c>
      <c r="D20" s="37" t="s">
        <v>52</v>
      </c>
      <c r="E20" s="37" t="s">
        <v>143</v>
      </c>
      <c r="F20" s="37"/>
      <c r="G20" s="43">
        <v>0.31805555555555598</v>
      </c>
      <c r="H20" s="47">
        <v>0.31805555555555554</v>
      </c>
      <c r="I20" s="58" t="s">
        <v>44</v>
      </c>
      <c r="J20" s="52">
        <v>0</v>
      </c>
      <c r="K20" s="43">
        <v>0.40138888888888702</v>
      </c>
      <c r="L20" s="47">
        <v>0.40138888888887397</v>
      </c>
      <c r="M20" s="42" t="s">
        <v>44</v>
      </c>
      <c r="N20" s="38">
        <v>0</v>
      </c>
      <c r="O20" s="73">
        <v>0.44305555555555554</v>
      </c>
      <c r="P20" s="42" t="s">
        <v>44</v>
      </c>
      <c r="Q20" s="38">
        <v>0</v>
      </c>
      <c r="R20" s="43">
        <v>0.44375000000000003</v>
      </c>
      <c r="S20" s="47">
        <v>0.45069444444444445</v>
      </c>
      <c r="T20" s="70">
        <v>41.3</v>
      </c>
      <c r="U20" s="71">
        <v>41.3</v>
      </c>
      <c r="V20" s="72">
        <v>30</v>
      </c>
      <c r="W20" s="115">
        <v>0.46388888888888885</v>
      </c>
      <c r="X20" s="42" t="s">
        <v>44</v>
      </c>
      <c r="Y20" s="38">
        <v>0</v>
      </c>
      <c r="Z20" s="49">
        <v>0.49861111111111112</v>
      </c>
      <c r="AA20" s="42" t="s">
        <v>44</v>
      </c>
      <c r="AB20" s="38">
        <v>0</v>
      </c>
      <c r="AC20" s="53">
        <v>0.50138888888888888</v>
      </c>
      <c r="AD20" s="61"/>
      <c r="AE20" s="55">
        <v>0.50518518518518518</v>
      </c>
      <c r="AF20" s="35">
        <v>3.7962962962962976E-3</v>
      </c>
      <c r="AG20" s="35">
        <v>5.7870370370369153E-5</v>
      </c>
      <c r="AH20" s="44" t="s">
        <v>45</v>
      </c>
      <c r="AI20" s="45">
        <v>5</v>
      </c>
      <c r="AJ20" s="115">
        <v>0.52222222222222225</v>
      </c>
      <c r="AK20" s="42" t="s">
        <v>44</v>
      </c>
      <c r="AL20" s="38">
        <v>0</v>
      </c>
      <c r="AM20" s="73">
        <v>0.53263888888888888</v>
      </c>
      <c r="AN20" s="42" t="s">
        <v>44</v>
      </c>
      <c r="AO20" s="38">
        <v>0</v>
      </c>
      <c r="AP20" s="53">
        <v>0.53541666666666665</v>
      </c>
      <c r="AQ20" s="61"/>
      <c r="AR20" s="55">
        <v>0.5420949074074074</v>
      </c>
      <c r="AS20" s="35">
        <v>6.6782407407407485E-3</v>
      </c>
      <c r="AT20" s="35">
        <v>8.1018518518510656E-5</v>
      </c>
      <c r="AU20" s="44" t="s">
        <v>45</v>
      </c>
      <c r="AV20" s="45">
        <v>7</v>
      </c>
      <c r="AW20" s="49">
        <v>0.56319444444444444</v>
      </c>
      <c r="AX20" s="42" t="s">
        <v>44</v>
      </c>
      <c r="AY20" s="38">
        <v>0</v>
      </c>
      <c r="AZ20" s="49">
        <v>0.56527777777777799</v>
      </c>
      <c r="BA20" s="61"/>
      <c r="BB20" s="55">
        <v>0.57084490740740745</v>
      </c>
      <c r="BC20" s="35">
        <v>5.5671296296294637E-3</v>
      </c>
      <c r="BD20" s="35">
        <v>5.6712962962946357E-4</v>
      </c>
      <c r="BE20" s="44" t="s">
        <v>223</v>
      </c>
      <c r="BF20" s="45">
        <v>49</v>
      </c>
      <c r="BG20" s="308">
        <v>0.61041666666666683</v>
      </c>
      <c r="BH20" s="42" t="s">
        <v>44</v>
      </c>
      <c r="BI20" s="38">
        <v>0</v>
      </c>
      <c r="BJ20" s="43">
        <v>0.61111111111111105</v>
      </c>
      <c r="BK20" s="47">
        <v>0.61875000000000002</v>
      </c>
      <c r="BL20" s="70">
        <v>26.2</v>
      </c>
      <c r="BM20" s="71">
        <v>26.2</v>
      </c>
      <c r="BN20" s="72">
        <v>30</v>
      </c>
      <c r="BO20" s="117" t="s">
        <v>226</v>
      </c>
      <c r="BP20" s="121"/>
      <c r="BQ20" s="124" t="s">
        <v>225</v>
      </c>
      <c r="BR20" s="125"/>
      <c r="BS20" s="49">
        <v>0.68680555555555556</v>
      </c>
      <c r="BT20" s="42" t="s">
        <v>44</v>
      </c>
      <c r="BU20" s="38">
        <v>0</v>
      </c>
      <c r="BV20" s="49">
        <v>0.68888888888888899</v>
      </c>
      <c r="BW20" s="61"/>
      <c r="BX20" s="55">
        <v>0.69160879629629635</v>
      </c>
      <c r="BY20" s="35">
        <v>2.7199074074073515E-3</v>
      </c>
      <c r="BZ20" s="35">
        <v>2.6620370370364788E-4</v>
      </c>
      <c r="CA20" s="44" t="s">
        <v>223</v>
      </c>
      <c r="CB20" s="45">
        <v>23</v>
      </c>
      <c r="CC20" s="85"/>
      <c r="CD20" s="86"/>
      <c r="CE20" s="87">
        <v>1800</v>
      </c>
      <c r="CF20" s="88"/>
      <c r="CG20" s="85">
        <v>0.70000000000000007</v>
      </c>
      <c r="CH20" s="86"/>
      <c r="CI20" s="87">
        <v>60</v>
      </c>
      <c r="CJ20" s="88"/>
      <c r="CK20" s="43">
        <v>0.74375000000000002</v>
      </c>
      <c r="CL20" s="47">
        <v>0.74444444444444446</v>
      </c>
      <c r="CM20" s="70">
        <v>61</v>
      </c>
      <c r="CN20" s="71">
        <v>61</v>
      </c>
      <c r="CO20" s="72"/>
      <c r="CP20" s="91">
        <v>0.74583333333333324</v>
      </c>
      <c r="CQ20" s="95">
        <v>5.5555555555555601E-2</v>
      </c>
      <c r="CR20" s="42" t="s">
        <v>44</v>
      </c>
      <c r="CS20" s="38">
        <v>0</v>
      </c>
      <c r="CT20" s="65"/>
      <c r="CU20" s="39">
        <v>272.5</v>
      </c>
      <c r="CV20" s="46">
        <v>1860</v>
      </c>
      <c r="CW20" s="40"/>
      <c r="CX20" s="63">
        <v>2132.5</v>
      </c>
      <c r="CY20" s="128"/>
      <c r="CZ20" s="101" t="s">
        <v>191</v>
      </c>
      <c r="DA20" s="129" t="s">
        <v>177</v>
      </c>
      <c r="DB20" s="129">
        <v>114</v>
      </c>
      <c r="DC20" s="104" t="s">
        <v>187</v>
      </c>
      <c r="DD20" s="77"/>
      <c r="DE20" s="56"/>
      <c r="DF20" s="36"/>
      <c r="DI20" s="41">
        <v>1.0900000000000001</v>
      </c>
      <c r="DJ20" s="17" t="s">
        <v>196</v>
      </c>
      <c r="DK20" s="153">
        <v>200.065</v>
      </c>
      <c r="DL20" s="41">
        <v>200.065</v>
      </c>
      <c r="DM20" s="41">
        <v>9999</v>
      </c>
      <c r="DP20" s="41">
        <v>38</v>
      </c>
      <c r="DQ20" s="227">
        <v>0</v>
      </c>
      <c r="DR20" s="227">
        <v>0</v>
      </c>
      <c r="DS20" s="228">
        <v>71.3</v>
      </c>
      <c r="DT20" s="227">
        <v>0</v>
      </c>
      <c r="DU20" s="227">
        <v>0</v>
      </c>
      <c r="DV20" s="227">
        <v>5</v>
      </c>
      <c r="DW20" s="227">
        <v>0</v>
      </c>
      <c r="DX20" s="227">
        <v>0</v>
      </c>
      <c r="DY20" s="227">
        <v>7</v>
      </c>
      <c r="DZ20" s="227">
        <v>0</v>
      </c>
      <c r="EA20" s="227">
        <v>49</v>
      </c>
      <c r="EB20" s="227">
        <v>0</v>
      </c>
      <c r="EC20" s="228">
        <v>56.2</v>
      </c>
      <c r="ED20" s="227">
        <v>0</v>
      </c>
      <c r="EE20" s="227">
        <v>0</v>
      </c>
      <c r="EF20" s="227">
        <v>23</v>
      </c>
      <c r="EG20" s="227">
        <v>1860</v>
      </c>
      <c r="EH20" s="228">
        <v>61</v>
      </c>
      <c r="EI20" s="227">
        <v>0</v>
      </c>
      <c r="EK20" s="41">
        <v>38</v>
      </c>
      <c r="EL20" s="227">
        <v>0</v>
      </c>
      <c r="EM20" s="227">
        <v>0</v>
      </c>
      <c r="EN20" s="227">
        <v>71.3</v>
      </c>
      <c r="EO20" s="227">
        <v>71.3</v>
      </c>
      <c r="EP20" s="227">
        <v>71.3</v>
      </c>
      <c r="EQ20" s="227">
        <v>76.3</v>
      </c>
      <c r="ER20" s="227">
        <v>76.3</v>
      </c>
      <c r="ES20" s="227">
        <v>76.3</v>
      </c>
      <c r="ET20" s="227">
        <v>83.3</v>
      </c>
      <c r="EU20" s="227">
        <v>83.3</v>
      </c>
      <c r="EV20" s="227">
        <v>132.30000000000001</v>
      </c>
      <c r="EW20" s="227">
        <v>132.30000000000001</v>
      </c>
      <c r="EX20" s="227">
        <v>188.5</v>
      </c>
      <c r="EY20" s="227">
        <v>188.5</v>
      </c>
      <c r="EZ20" s="227">
        <v>188.5</v>
      </c>
      <c r="FA20" s="227">
        <v>211.5</v>
      </c>
      <c r="FB20" s="227">
        <v>2071.5</v>
      </c>
      <c r="FC20" s="227">
        <v>2132.5</v>
      </c>
      <c r="FD20" s="227">
        <v>2132.5</v>
      </c>
    </row>
    <row r="21" spans="1:160" ht="13.5" thickBot="1" x14ac:dyDescent="0.25">
      <c r="A21" s="132"/>
      <c r="B21" s="34">
        <v>46</v>
      </c>
      <c r="C21" s="10">
        <v>46</v>
      </c>
      <c r="D21" s="37" t="s">
        <v>38</v>
      </c>
      <c r="E21" s="37" t="s">
        <v>58</v>
      </c>
      <c r="F21" s="37"/>
      <c r="G21" s="43">
        <v>0.32361111111111102</v>
      </c>
      <c r="H21" s="47">
        <v>0.32361111111111113</v>
      </c>
      <c r="I21" s="58" t="s">
        <v>44</v>
      </c>
      <c r="J21" s="52">
        <v>0</v>
      </c>
      <c r="K21" s="43">
        <v>0.406944444444442</v>
      </c>
      <c r="L21" s="47">
        <v>0.40694444444442601</v>
      </c>
      <c r="M21" s="42" t="s">
        <v>44</v>
      </c>
      <c r="N21" s="38">
        <v>0</v>
      </c>
      <c r="O21" s="73">
        <v>0.44861111111111113</v>
      </c>
      <c r="P21" s="42" t="s">
        <v>44</v>
      </c>
      <c r="Q21" s="38">
        <v>0</v>
      </c>
      <c r="R21" s="43">
        <v>0.45763888888888887</v>
      </c>
      <c r="S21" s="47">
        <v>0.45763888888888887</v>
      </c>
      <c r="T21" s="70">
        <v>110</v>
      </c>
      <c r="U21" s="71">
        <v>110</v>
      </c>
      <c r="V21" s="72"/>
      <c r="W21" s="115">
        <v>0.46944444444444444</v>
      </c>
      <c r="X21" s="42" t="s">
        <v>44</v>
      </c>
      <c r="Y21" s="38">
        <v>0</v>
      </c>
      <c r="Z21" s="49">
        <v>0.50416666666666665</v>
      </c>
      <c r="AA21" s="42" t="s">
        <v>44</v>
      </c>
      <c r="AB21" s="38">
        <v>0</v>
      </c>
      <c r="AC21" s="53">
        <v>0.50763888888888886</v>
      </c>
      <c r="AD21" s="61"/>
      <c r="AE21" s="55">
        <v>0.5115277777777778</v>
      </c>
      <c r="AF21" s="35">
        <v>3.8888888888889417E-3</v>
      </c>
      <c r="AG21" s="35">
        <v>3.4722222222274921E-5</v>
      </c>
      <c r="AH21" s="44" t="s">
        <v>223</v>
      </c>
      <c r="AI21" s="45">
        <v>3</v>
      </c>
      <c r="AJ21" s="115">
        <v>0.52847222222222223</v>
      </c>
      <c r="AK21" s="42" t="s">
        <v>44</v>
      </c>
      <c r="AL21" s="38">
        <v>0</v>
      </c>
      <c r="AM21" s="73">
        <v>0.53888888888888886</v>
      </c>
      <c r="AN21" s="42" t="s">
        <v>44</v>
      </c>
      <c r="AO21" s="38">
        <v>0</v>
      </c>
      <c r="AP21" s="53">
        <v>0.54166666666666663</v>
      </c>
      <c r="AQ21" s="61"/>
      <c r="AR21" s="55">
        <v>0.54853009259259256</v>
      </c>
      <c r="AS21" s="35">
        <v>6.8634259259259256E-3</v>
      </c>
      <c r="AT21" s="35">
        <v>1.0416666666666647E-4</v>
      </c>
      <c r="AU21" s="44" t="s">
        <v>223</v>
      </c>
      <c r="AV21" s="45">
        <v>9</v>
      </c>
      <c r="AW21" s="49">
        <v>0.56944444444444442</v>
      </c>
      <c r="AX21" s="42" t="s">
        <v>44</v>
      </c>
      <c r="AY21" s="38">
        <v>0</v>
      </c>
      <c r="AZ21" s="49">
        <v>0.57152777777777797</v>
      </c>
      <c r="BA21" s="61"/>
      <c r="BB21" s="55">
        <v>0.57660879629629636</v>
      </c>
      <c r="BC21" s="35">
        <v>5.0810185185183876E-3</v>
      </c>
      <c r="BD21" s="35">
        <v>8.101851851838749E-5</v>
      </c>
      <c r="BE21" s="44" t="s">
        <v>223</v>
      </c>
      <c r="BF21" s="45">
        <v>7</v>
      </c>
      <c r="BG21" s="308">
        <v>0.61666666666666681</v>
      </c>
      <c r="BH21" s="42" t="s">
        <v>44</v>
      </c>
      <c r="BI21" s="38">
        <v>0</v>
      </c>
      <c r="BJ21" s="43">
        <v>0.6166666666666667</v>
      </c>
      <c r="BK21" s="47">
        <v>0.62777777777777777</v>
      </c>
      <c r="BL21" s="70">
        <v>29.5</v>
      </c>
      <c r="BM21" s="71">
        <v>29.5</v>
      </c>
      <c r="BN21" s="72"/>
      <c r="BO21" s="117" t="s">
        <v>226</v>
      </c>
      <c r="BP21" s="121"/>
      <c r="BQ21" s="124" t="s">
        <v>225</v>
      </c>
      <c r="BR21" s="125"/>
      <c r="BS21" s="49">
        <v>0.70416666666666661</v>
      </c>
      <c r="BT21" s="42" t="s">
        <v>44</v>
      </c>
      <c r="BU21" s="38">
        <v>0</v>
      </c>
      <c r="BV21" s="49">
        <v>0.70694444444444404</v>
      </c>
      <c r="BW21" s="61"/>
      <c r="BX21" s="55">
        <v>0.71023148148148152</v>
      </c>
      <c r="BY21" s="35">
        <v>3.2870370370374768E-3</v>
      </c>
      <c r="BZ21" s="35">
        <v>8.3333333333377325E-4</v>
      </c>
      <c r="CA21" s="44" t="s">
        <v>223</v>
      </c>
      <c r="CB21" s="45">
        <v>72</v>
      </c>
      <c r="CC21" s="85">
        <v>0.71319444444444446</v>
      </c>
      <c r="CD21" s="86"/>
      <c r="CE21" s="87">
        <v>0</v>
      </c>
      <c r="CF21" s="88"/>
      <c r="CG21" s="85">
        <v>0.72152777777777777</v>
      </c>
      <c r="CH21" s="86"/>
      <c r="CI21" s="87">
        <v>0</v>
      </c>
      <c r="CJ21" s="88"/>
      <c r="CK21" s="43">
        <v>0.76944444444444438</v>
      </c>
      <c r="CL21" s="47">
        <v>0.76944444444444438</v>
      </c>
      <c r="CM21" s="70">
        <v>58.1</v>
      </c>
      <c r="CN21" s="71">
        <v>58.1</v>
      </c>
      <c r="CO21" s="72"/>
      <c r="CP21" s="91">
        <v>0.77083333333333337</v>
      </c>
      <c r="CQ21" s="95">
        <v>5.5555555555555601E-2</v>
      </c>
      <c r="CR21" s="42" t="s">
        <v>223</v>
      </c>
      <c r="CS21" s="38">
        <v>120</v>
      </c>
      <c r="CT21" s="65"/>
      <c r="CU21" s="39">
        <v>288.60000000000002</v>
      </c>
      <c r="CV21" s="46">
        <v>120</v>
      </c>
      <c r="CW21" s="40"/>
      <c r="CX21" s="63">
        <v>408.6</v>
      </c>
      <c r="CY21" s="128"/>
      <c r="CZ21" s="101" t="s">
        <v>191</v>
      </c>
      <c r="DA21" s="129" t="s">
        <v>178</v>
      </c>
      <c r="DB21" s="129">
        <v>64</v>
      </c>
      <c r="DC21" s="104" t="s">
        <v>181</v>
      </c>
      <c r="DD21" s="77"/>
      <c r="DE21" s="56"/>
      <c r="DF21" s="36"/>
      <c r="DI21" s="41">
        <v>1</v>
      </c>
      <c r="DJ21" s="17" t="s">
        <v>196</v>
      </c>
      <c r="DK21" s="153">
        <v>197.6</v>
      </c>
      <c r="DL21" s="41">
        <v>197.6</v>
      </c>
      <c r="DM21" s="41">
        <v>9999</v>
      </c>
      <c r="DP21" s="41">
        <v>46</v>
      </c>
      <c r="DQ21" s="227">
        <v>0</v>
      </c>
      <c r="DR21" s="227">
        <v>0</v>
      </c>
      <c r="DS21" s="228">
        <v>110</v>
      </c>
      <c r="DT21" s="227">
        <v>0</v>
      </c>
      <c r="DU21" s="227">
        <v>0</v>
      </c>
      <c r="DV21" s="227">
        <v>3</v>
      </c>
      <c r="DW21" s="227">
        <v>0</v>
      </c>
      <c r="DX21" s="227">
        <v>0</v>
      </c>
      <c r="DY21" s="227">
        <v>9</v>
      </c>
      <c r="DZ21" s="227">
        <v>0</v>
      </c>
      <c r="EA21" s="227">
        <v>7</v>
      </c>
      <c r="EB21" s="227">
        <v>0</v>
      </c>
      <c r="EC21" s="228">
        <v>29.5</v>
      </c>
      <c r="ED21" s="227">
        <v>0</v>
      </c>
      <c r="EE21" s="227">
        <v>0</v>
      </c>
      <c r="EF21" s="227">
        <v>72</v>
      </c>
      <c r="EG21" s="227">
        <v>0</v>
      </c>
      <c r="EH21" s="228">
        <v>58.1</v>
      </c>
      <c r="EI21" s="227">
        <v>120</v>
      </c>
      <c r="EK21" s="41">
        <v>46</v>
      </c>
      <c r="EL21" s="227">
        <v>0</v>
      </c>
      <c r="EM21" s="227">
        <v>0</v>
      </c>
      <c r="EN21" s="227">
        <v>110</v>
      </c>
      <c r="EO21" s="227">
        <v>110</v>
      </c>
      <c r="EP21" s="227">
        <v>110</v>
      </c>
      <c r="EQ21" s="227">
        <v>113</v>
      </c>
      <c r="ER21" s="227">
        <v>113</v>
      </c>
      <c r="ES21" s="227">
        <v>113</v>
      </c>
      <c r="ET21" s="227">
        <v>122</v>
      </c>
      <c r="EU21" s="227">
        <v>122</v>
      </c>
      <c r="EV21" s="227">
        <v>129</v>
      </c>
      <c r="EW21" s="227">
        <v>129</v>
      </c>
      <c r="EX21" s="227">
        <v>158.5</v>
      </c>
      <c r="EY21" s="227">
        <v>158.5</v>
      </c>
      <c r="EZ21" s="227">
        <v>158.5</v>
      </c>
      <c r="FA21" s="227">
        <v>230.5</v>
      </c>
      <c r="FB21" s="227">
        <v>230.5</v>
      </c>
      <c r="FC21" s="227">
        <v>288.60000000000002</v>
      </c>
      <c r="FD21" s="227">
        <v>408.6</v>
      </c>
    </row>
    <row r="22" spans="1:160" s="41" customFormat="1" ht="13.5" thickBot="1" x14ac:dyDescent="0.25">
      <c r="A22" s="131"/>
      <c r="B22" s="34">
        <v>6</v>
      </c>
      <c r="C22" s="10">
        <v>6</v>
      </c>
      <c r="D22" s="37" t="s">
        <v>29</v>
      </c>
      <c r="E22" s="37" t="s">
        <v>54</v>
      </c>
      <c r="F22" s="37"/>
      <c r="G22" s="43">
        <v>0.295833333333333</v>
      </c>
      <c r="H22" s="47">
        <v>0.29583333333333334</v>
      </c>
      <c r="I22" s="58" t="s">
        <v>44</v>
      </c>
      <c r="J22" s="52">
        <v>0</v>
      </c>
      <c r="K22" s="43">
        <v>0.37916666666666599</v>
      </c>
      <c r="L22" s="47">
        <v>0.37916666666666599</v>
      </c>
      <c r="M22" s="42" t="s">
        <v>44</v>
      </c>
      <c r="N22" s="38">
        <v>0</v>
      </c>
      <c r="O22" s="73">
        <v>0.42083333333333334</v>
      </c>
      <c r="P22" s="42" t="s">
        <v>44</v>
      </c>
      <c r="Q22" s="38">
        <v>0</v>
      </c>
      <c r="R22" s="43">
        <v>0.4236111111111111</v>
      </c>
      <c r="S22" s="47">
        <v>0.4236111111111111</v>
      </c>
      <c r="T22" s="70">
        <v>35.799999999999997</v>
      </c>
      <c r="U22" s="71">
        <v>35.799999999999997</v>
      </c>
      <c r="V22" s="72"/>
      <c r="W22" s="115">
        <v>0.44166666666666665</v>
      </c>
      <c r="X22" s="42" t="s">
        <v>44</v>
      </c>
      <c r="Y22" s="38">
        <v>0</v>
      </c>
      <c r="Z22" s="49">
        <v>0.47638888888888892</v>
      </c>
      <c r="AA22" s="42" t="s">
        <v>44</v>
      </c>
      <c r="AB22" s="38">
        <v>0</v>
      </c>
      <c r="AC22" s="53">
        <v>0.47847222222222219</v>
      </c>
      <c r="AD22" s="61"/>
      <c r="AE22" s="55">
        <v>0.48260416666666667</v>
      </c>
      <c r="AF22" s="35">
        <v>4.1319444444444797E-3</v>
      </c>
      <c r="AG22" s="35">
        <v>2.7777777777781296E-4</v>
      </c>
      <c r="AH22" s="44" t="s">
        <v>223</v>
      </c>
      <c r="AI22" s="45">
        <v>24</v>
      </c>
      <c r="AJ22" s="115">
        <v>0.4993055555555555</v>
      </c>
      <c r="AK22" s="42" t="s">
        <v>44</v>
      </c>
      <c r="AL22" s="38">
        <v>0</v>
      </c>
      <c r="AM22" s="73">
        <v>0.50972222222222219</v>
      </c>
      <c r="AN22" s="42" t="s">
        <v>44</v>
      </c>
      <c r="AO22" s="38">
        <v>0</v>
      </c>
      <c r="AP22" s="53">
        <v>0.51180555555555551</v>
      </c>
      <c r="AQ22" s="61"/>
      <c r="AR22" s="55">
        <v>0.5184375</v>
      </c>
      <c r="AS22" s="35">
        <v>6.6319444444444819E-3</v>
      </c>
      <c r="AT22" s="35">
        <v>1.2731481481477718E-4</v>
      </c>
      <c r="AU22" s="44" t="s">
        <v>45</v>
      </c>
      <c r="AV22" s="45">
        <v>11</v>
      </c>
      <c r="AW22" s="49">
        <v>0.5395833333333333</v>
      </c>
      <c r="AX22" s="42" t="s">
        <v>44</v>
      </c>
      <c r="AY22" s="38">
        <v>0</v>
      </c>
      <c r="AZ22" s="49">
        <v>0.54166666666666696</v>
      </c>
      <c r="BA22" s="61"/>
      <c r="BB22" s="55">
        <v>0.54634259259259255</v>
      </c>
      <c r="BC22" s="35">
        <v>4.6759259259255836E-3</v>
      </c>
      <c r="BD22" s="35">
        <v>3.2407407407441646E-4</v>
      </c>
      <c r="BE22" s="44" t="s">
        <v>45</v>
      </c>
      <c r="BF22" s="45">
        <v>28</v>
      </c>
      <c r="BG22" s="308">
        <v>0.5868055555555558</v>
      </c>
      <c r="BH22" s="42" t="s">
        <v>44</v>
      </c>
      <c r="BI22" s="38">
        <v>0</v>
      </c>
      <c r="BJ22" s="43">
        <v>0.58750000000000002</v>
      </c>
      <c r="BK22" s="47">
        <v>0.58819444444444446</v>
      </c>
      <c r="BL22" s="70">
        <v>27.2</v>
      </c>
      <c r="BM22" s="71">
        <v>27.2</v>
      </c>
      <c r="BN22" s="72"/>
      <c r="BO22" s="117" t="s">
        <v>226</v>
      </c>
      <c r="BP22" s="121"/>
      <c r="BQ22" s="124" t="s">
        <v>225</v>
      </c>
      <c r="BR22" s="125"/>
      <c r="BS22" s="49">
        <v>0.66319444444444442</v>
      </c>
      <c r="BT22" s="42" t="s">
        <v>44</v>
      </c>
      <c r="BU22" s="38">
        <v>0</v>
      </c>
      <c r="BV22" s="49">
        <v>0.66527777777777797</v>
      </c>
      <c r="BW22" s="61"/>
      <c r="BX22" s="55">
        <v>0.66781250000000003</v>
      </c>
      <c r="BY22" s="35">
        <v>2.5347222222220633E-3</v>
      </c>
      <c r="BZ22" s="35">
        <v>8.1018518518359735E-5</v>
      </c>
      <c r="CA22" s="44" t="s">
        <v>223</v>
      </c>
      <c r="CB22" s="45">
        <v>7</v>
      </c>
      <c r="CC22" s="85">
        <v>0.66875000000000007</v>
      </c>
      <c r="CD22" s="86"/>
      <c r="CE22" s="87">
        <v>60</v>
      </c>
      <c r="CF22" s="88"/>
      <c r="CG22" s="85">
        <v>0.6777777777777777</v>
      </c>
      <c r="CH22" s="86"/>
      <c r="CI22" s="87">
        <v>0</v>
      </c>
      <c r="CJ22" s="88"/>
      <c r="CK22" s="43">
        <v>0.72152777777777777</v>
      </c>
      <c r="CL22" s="47">
        <v>0.72152777777777777</v>
      </c>
      <c r="CM22" s="70">
        <v>49.2</v>
      </c>
      <c r="CN22" s="71">
        <v>49.2</v>
      </c>
      <c r="CO22" s="72"/>
      <c r="CP22" s="91">
        <v>0.72499999999999998</v>
      </c>
      <c r="CQ22" s="95">
        <v>5.5555555555555601E-2</v>
      </c>
      <c r="CR22" s="42" t="s">
        <v>44</v>
      </c>
      <c r="CS22" s="38">
        <v>0</v>
      </c>
      <c r="CT22" s="64"/>
      <c r="CU22" s="39">
        <v>182.2</v>
      </c>
      <c r="CV22" s="46">
        <v>60</v>
      </c>
      <c r="CW22" s="40"/>
      <c r="CX22" s="63">
        <v>242.2</v>
      </c>
      <c r="CY22" s="43"/>
      <c r="CZ22" s="101" t="s">
        <v>190</v>
      </c>
      <c r="DA22" s="129" t="s">
        <v>177</v>
      </c>
      <c r="DB22" s="129">
        <v>75</v>
      </c>
      <c r="DC22" s="104" t="s">
        <v>181</v>
      </c>
      <c r="DD22" s="77"/>
      <c r="DE22" s="56"/>
      <c r="DF22" s="36"/>
      <c r="DI22" s="41">
        <v>1.06</v>
      </c>
      <c r="DJ22" s="41" t="s">
        <v>196</v>
      </c>
      <c r="DK22" s="153">
        <v>118.932</v>
      </c>
      <c r="DL22" s="41">
        <v>118.932</v>
      </c>
      <c r="DM22" s="41">
        <v>9999</v>
      </c>
      <c r="DP22" s="41">
        <v>6</v>
      </c>
      <c r="DQ22" s="227">
        <v>0</v>
      </c>
      <c r="DR22" s="227">
        <v>0</v>
      </c>
      <c r="DS22" s="228">
        <v>35.799999999999997</v>
      </c>
      <c r="DT22" s="227">
        <v>0</v>
      </c>
      <c r="DU22" s="227">
        <v>0</v>
      </c>
      <c r="DV22" s="227">
        <v>24</v>
      </c>
      <c r="DW22" s="227">
        <v>0</v>
      </c>
      <c r="DX22" s="227">
        <v>0</v>
      </c>
      <c r="DY22" s="227">
        <v>11</v>
      </c>
      <c r="DZ22" s="227">
        <v>0</v>
      </c>
      <c r="EA22" s="227">
        <v>28</v>
      </c>
      <c r="EB22" s="227">
        <v>0</v>
      </c>
      <c r="EC22" s="228">
        <v>27.2</v>
      </c>
      <c r="ED22" s="227">
        <v>0</v>
      </c>
      <c r="EE22" s="227">
        <v>0</v>
      </c>
      <c r="EF22" s="227">
        <v>7</v>
      </c>
      <c r="EG22" s="227">
        <v>60</v>
      </c>
      <c r="EH22" s="228">
        <v>49.2</v>
      </c>
      <c r="EI22" s="227">
        <v>0</v>
      </c>
      <c r="EK22" s="41">
        <v>6</v>
      </c>
      <c r="EL22" s="227">
        <v>0</v>
      </c>
      <c r="EM22" s="227">
        <v>0</v>
      </c>
      <c r="EN22" s="227">
        <v>35.799999999999997</v>
      </c>
      <c r="EO22" s="227">
        <v>35.799999999999997</v>
      </c>
      <c r="EP22" s="227">
        <v>35.799999999999997</v>
      </c>
      <c r="EQ22" s="227">
        <v>59.8</v>
      </c>
      <c r="ER22" s="227">
        <v>59.8</v>
      </c>
      <c r="ES22" s="227">
        <v>59.8</v>
      </c>
      <c r="ET22" s="227">
        <v>70.8</v>
      </c>
      <c r="EU22" s="227">
        <v>70.8</v>
      </c>
      <c r="EV22" s="227">
        <v>98.8</v>
      </c>
      <c r="EW22" s="227">
        <v>98.8</v>
      </c>
      <c r="EX22" s="227">
        <v>126</v>
      </c>
      <c r="EY22" s="227">
        <v>126</v>
      </c>
      <c r="EZ22" s="227">
        <v>126</v>
      </c>
      <c r="FA22" s="227">
        <v>133</v>
      </c>
      <c r="FB22" s="227">
        <v>193</v>
      </c>
      <c r="FC22" s="227">
        <v>242.2</v>
      </c>
      <c r="FD22" s="227">
        <v>242.2</v>
      </c>
    </row>
    <row r="23" spans="1:160" ht="13.5" thickBot="1" x14ac:dyDescent="0.25">
      <c r="A23" s="132"/>
      <c r="B23" s="34">
        <v>16</v>
      </c>
      <c r="C23" s="10">
        <v>16</v>
      </c>
      <c r="D23" s="37" t="s">
        <v>108</v>
      </c>
      <c r="E23" s="37" t="s">
        <v>109</v>
      </c>
      <c r="F23" s="37"/>
      <c r="G23" s="43">
        <v>0.30277777777777798</v>
      </c>
      <c r="H23" s="47">
        <v>0.30277777777777776</v>
      </c>
      <c r="I23" s="58" t="s">
        <v>44</v>
      </c>
      <c r="J23" s="52">
        <v>0</v>
      </c>
      <c r="K23" s="43">
        <v>0.38611111111111002</v>
      </c>
      <c r="L23" s="47">
        <v>0.38611111111110602</v>
      </c>
      <c r="M23" s="42" t="s">
        <v>44</v>
      </c>
      <c r="N23" s="38">
        <v>0</v>
      </c>
      <c r="O23" s="73">
        <v>0.42777777777777781</v>
      </c>
      <c r="P23" s="42" t="s">
        <v>44</v>
      </c>
      <c r="Q23" s="38">
        <v>0</v>
      </c>
      <c r="R23" s="43">
        <v>0.43124999999999997</v>
      </c>
      <c r="S23" s="47">
        <v>0.43124999999999997</v>
      </c>
      <c r="T23" s="70">
        <v>39</v>
      </c>
      <c r="U23" s="71">
        <v>39</v>
      </c>
      <c r="V23" s="72">
        <v>300</v>
      </c>
      <c r="W23" s="115">
        <v>0.44861111111111113</v>
      </c>
      <c r="X23" s="42" t="s">
        <v>44</v>
      </c>
      <c r="Y23" s="38">
        <v>0</v>
      </c>
      <c r="Z23" s="49">
        <v>0.48333333333333334</v>
      </c>
      <c r="AA23" s="42" t="s">
        <v>44</v>
      </c>
      <c r="AB23" s="38">
        <v>0</v>
      </c>
      <c r="AC23" s="53">
        <v>0.48541666666666666</v>
      </c>
      <c r="AD23" s="61"/>
      <c r="AE23" s="55">
        <v>0.48931712962962964</v>
      </c>
      <c r="AF23" s="35">
        <v>3.9004629629629806E-3</v>
      </c>
      <c r="AG23" s="35">
        <v>4.6296296296313797E-5</v>
      </c>
      <c r="AH23" s="44" t="s">
        <v>223</v>
      </c>
      <c r="AI23" s="45">
        <v>4</v>
      </c>
      <c r="AJ23" s="115">
        <v>0.50624999999999998</v>
      </c>
      <c r="AK23" s="42" t="s">
        <v>44</v>
      </c>
      <c r="AL23" s="38">
        <v>0</v>
      </c>
      <c r="AM23" s="73">
        <v>0.51666666666666672</v>
      </c>
      <c r="AN23" s="42" t="s">
        <v>44</v>
      </c>
      <c r="AO23" s="38">
        <v>0</v>
      </c>
      <c r="AP23" s="53">
        <v>0.51874999999999993</v>
      </c>
      <c r="AQ23" s="61"/>
      <c r="AR23" s="55">
        <v>0.52538194444444442</v>
      </c>
      <c r="AS23" s="35">
        <v>6.6319444444444819E-3</v>
      </c>
      <c r="AT23" s="35">
        <v>1.2731481481477718E-4</v>
      </c>
      <c r="AU23" s="44" t="s">
        <v>45</v>
      </c>
      <c r="AV23" s="45">
        <v>11</v>
      </c>
      <c r="AW23" s="49">
        <v>0.54652777777777783</v>
      </c>
      <c r="AX23" s="42" t="s">
        <v>44</v>
      </c>
      <c r="AY23" s="38">
        <v>0</v>
      </c>
      <c r="AZ23" s="49">
        <v>0.54861111111111105</v>
      </c>
      <c r="BA23" s="61"/>
      <c r="BB23" s="55">
        <v>0.55344907407407407</v>
      </c>
      <c r="BC23" s="35">
        <v>4.8379629629630161E-3</v>
      </c>
      <c r="BD23" s="35">
        <v>1.6203703703698401E-4</v>
      </c>
      <c r="BE23" s="44" t="s">
        <v>45</v>
      </c>
      <c r="BF23" s="45">
        <v>14</v>
      </c>
      <c r="BG23" s="308">
        <v>0.59375</v>
      </c>
      <c r="BH23" s="42" t="s">
        <v>44</v>
      </c>
      <c r="BI23" s="38">
        <v>0</v>
      </c>
      <c r="BJ23" s="43">
        <v>0.59444444444444444</v>
      </c>
      <c r="BK23" s="47">
        <v>0.59513888888888888</v>
      </c>
      <c r="BL23" s="70">
        <v>26.6</v>
      </c>
      <c r="BM23" s="71">
        <v>26.6</v>
      </c>
      <c r="BN23" s="72"/>
      <c r="BO23" s="117" t="s">
        <v>226</v>
      </c>
      <c r="BP23" s="121"/>
      <c r="BQ23" s="124" t="s">
        <v>225</v>
      </c>
      <c r="BR23" s="125"/>
      <c r="BS23" s="49">
        <v>0.67013888888888884</v>
      </c>
      <c r="BT23" s="42" t="s">
        <v>44</v>
      </c>
      <c r="BU23" s="38">
        <v>0</v>
      </c>
      <c r="BV23" s="49">
        <v>0.67291666666666705</v>
      </c>
      <c r="BW23" s="61"/>
      <c r="BX23" s="55">
        <v>0.67543981481481474</v>
      </c>
      <c r="BY23" s="35">
        <v>2.5231481481476914E-3</v>
      </c>
      <c r="BZ23" s="35">
        <v>6.9444444443987792E-5</v>
      </c>
      <c r="CA23" s="44" t="s">
        <v>223</v>
      </c>
      <c r="CB23" s="45">
        <v>6</v>
      </c>
      <c r="CC23" s="85">
        <v>0.67708333333333337</v>
      </c>
      <c r="CD23" s="86"/>
      <c r="CE23" s="87">
        <v>0</v>
      </c>
      <c r="CF23" s="88"/>
      <c r="CG23" s="85">
        <v>0.68402777777777779</v>
      </c>
      <c r="CH23" s="86"/>
      <c r="CI23" s="87">
        <v>60</v>
      </c>
      <c r="CJ23" s="88"/>
      <c r="CK23" s="43">
        <v>0.7270833333333333</v>
      </c>
      <c r="CL23" s="47">
        <v>0.7270833333333333</v>
      </c>
      <c r="CM23" s="70">
        <v>44.3</v>
      </c>
      <c r="CN23" s="71">
        <v>44.3</v>
      </c>
      <c r="CO23" s="72">
        <v>30</v>
      </c>
      <c r="CP23" s="91">
        <v>0.7284722222222223</v>
      </c>
      <c r="CQ23" s="95">
        <v>5.5555555555555601E-2</v>
      </c>
      <c r="CR23" s="42" t="s">
        <v>44</v>
      </c>
      <c r="CS23" s="38">
        <v>0</v>
      </c>
      <c r="CT23" s="65"/>
      <c r="CU23" s="39">
        <v>474.9</v>
      </c>
      <c r="CV23" s="46">
        <v>60</v>
      </c>
      <c r="CW23" s="40"/>
      <c r="CX23" s="63">
        <v>534.9</v>
      </c>
      <c r="CZ23" s="101" t="s">
        <v>191</v>
      </c>
      <c r="DA23" s="129" t="s">
        <v>177</v>
      </c>
      <c r="DB23" s="129">
        <v>77</v>
      </c>
      <c r="DC23" s="104" t="s">
        <v>184</v>
      </c>
      <c r="DD23" s="77"/>
      <c r="DE23" s="56"/>
      <c r="DF23" s="36"/>
      <c r="DI23" s="41">
        <v>1.06</v>
      </c>
      <c r="DJ23" s="17" t="s">
        <v>196</v>
      </c>
      <c r="DK23" s="153">
        <v>446.49400000000003</v>
      </c>
      <c r="DL23" s="41">
        <v>446.49400000000003</v>
      </c>
      <c r="DM23" s="41">
        <v>9999</v>
      </c>
      <c r="DP23" s="41">
        <v>16</v>
      </c>
      <c r="DQ23" s="227">
        <v>0</v>
      </c>
      <c r="DR23" s="227">
        <v>0</v>
      </c>
      <c r="DS23" s="228">
        <v>339</v>
      </c>
      <c r="DT23" s="227">
        <v>0</v>
      </c>
      <c r="DU23" s="227">
        <v>0</v>
      </c>
      <c r="DV23" s="227">
        <v>4</v>
      </c>
      <c r="DW23" s="227">
        <v>0</v>
      </c>
      <c r="DX23" s="227">
        <v>0</v>
      </c>
      <c r="DY23" s="227">
        <v>11</v>
      </c>
      <c r="DZ23" s="227">
        <v>0</v>
      </c>
      <c r="EA23" s="227">
        <v>14</v>
      </c>
      <c r="EB23" s="227">
        <v>0</v>
      </c>
      <c r="EC23" s="228">
        <v>26.6</v>
      </c>
      <c r="ED23" s="227">
        <v>0</v>
      </c>
      <c r="EE23" s="227">
        <v>0</v>
      </c>
      <c r="EF23" s="227">
        <v>6</v>
      </c>
      <c r="EG23" s="227">
        <v>60</v>
      </c>
      <c r="EH23" s="228">
        <v>74.3</v>
      </c>
      <c r="EI23" s="227">
        <v>0</v>
      </c>
      <c r="EK23" s="41">
        <v>16</v>
      </c>
      <c r="EL23" s="227">
        <v>0</v>
      </c>
      <c r="EM23" s="227">
        <v>0</v>
      </c>
      <c r="EN23" s="227">
        <v>339</v>
      </c>
      <c r="EO23" s="227">
        <v>339</v>
      </c>
      <c r="EP23" s="227">
        <v>339</v>
      </c>
      <c r="EQ23" s="227">
        <v>343</v>
      </c>
      <c r="ER23" s="227">
        <v>343</v>
      </c>
      <c r="ES23" s="227">
        <v>343</v>
      </c>
      <c r="ET23" s="227">
        <v>354</v>
      </c>
      <c r="EU23" s="227">
        <v>354</v>
      </c>
      <c r="EV23" s="227">
        <v>368</v>
      </c>
      <c r="EW23" s="227">
        <v>368</v>
      </c>
      <c r="EX23" s="227">
        <v>394.6</v>
      </c>
      <c r="EY23" s="227">
        <v>394.6</v>
      </c>
      <c r="EZ23" s="227">
        <v>394.6</v>
      </c>
      <c r="FA23" s="227">
        <v>400.6</v>
      </c>
      <c r="FB23" s="227">
        <v>460.6</v>
      </c>
      <c r="FC23" s="227">
        <v>534.9</v>
      </c>
      <c r="FD23" s="227">
        <v>534.9</v>
      </c>
    </row>
    <row r="24" spans="1:160" ht="13.5" thickBot="1" x14ac:dyDescent="0.25">
      <c r="A24" s="132"/>
      <c r="B24" s="34">
        <v>28</v>
      </c>
      <c r="C24" s="10">
        <v>28</v>
      </c>
      <c r="D24" s="37" t="s">
        <v>129</v>
      </c>
      <c r="E24" s="37" t="s">
        <v>130</v>
      </c>
      <c r="F24" s="37"/>
      <c r="G24" s="43">
        <v>0.31111111111111101</v>
      </c>
      <c r="H24" s="47">
        <v>0.30069444444444443</v>
      </c>
      <c r="I24" s="58" t="s">
        <v>44</v>
      </c>
      <c r="J24" s="52">
        <v>0</v>
      </c>
      <c r="K24" s="43">
        <v>0.39444444444444299</v>
      </c>
      <c r="L24" s="47">
        <v>0.39444444444443399</v>
      </c>
      <c r="M24" s="42" t="s">
        <v>44</v>
      </c>
      <c r="N24" s="38">
        <v>0</v>
      </c>
      <c r="O24" s="73">
        <v>0.43611111111111112</v>
      </c>
      <c r="P24" s="42" t="s">
        <v>44</v>
      </c>
      <c r="Q24" s="38">
        <v>0</v>
      </c>
      <c r="R24" s="43">
        <v>0.44166666666666665</v>
      </c>
      <c r="S24" s="47">
        <v>0.44166666666666665</v>
      </c>
      <c r="T24" s="70">
        <v>45.3</v>
      </c>
      <c r="U24" s="71">
        <v>45.3</v>
      </c>
      <c r="V24" s="72"/>
      <c r="W24" s="115">
        <v>0.45694444444444443</v>
      </c>
      <c r="X24" s="42" t="s">
        <v>44</v>
      </c>
      <c r="Y24" s="38">
        <v>0</v>
      </c>
      <c r="Z24" s="49">
        <v>0.4916666666666667</v>
      </c>
      <c r="AA24" s="42" t="s">
        <v>44</v>
      </c>
      <c r="AB24" s="38">
        <v>0</v>
      </c>
      <c r="AC24" s="53">
        <v>0.49374999999999997</v>
      </c>
      <c r="AD24" s="61"/>
      <c r="AE24" s="55">
        <v>0.49734953703703705</v>
      </c>
      <c r="AF24" s="35">
        <v>3.5995370370370816E-3</v>
      </c>
      <c r="AG24" s="35">
        <v>2.5462962962958515E-4</v>
      </c>
      <c r="AH24" s="44" t="s">
        <v>45</v>
      </c>
      <c r="AI24" s="45">
        <v>22</v>
      </c>
      <c r="AJ24" s="115">
        <v>0.51458333333333328</v>
      </c>
      <c r="AK24" s="42" t="s">
        <v>44</v>
      </c>
      <c r="AL24" s="38">
        <v>0</v>
      </c>
      <c r="AM24" s="73">
        <v>0.52430555555555558</v>
      </c>
      <c r="AN24" s="42" t="s">
        <v>45</v>
      </c>
      <c r="AO24" s="38">
        <v>60</v>
      </c>
      <c r="AP24" s="53">
        <v>0.52777777777777779</v>
      </c>
      <c r="AQ24" s="61"/>
      <c r="AR24" s="55">
        <v>0.53440972222222227</v>
      </c>
      <c r="AS24" s="35">
        <v>6.6319444444444819E-3</v>
      </c>
      <c r="AT24" s="35">
        <v>1.2731481481477718E-4</v>
      </c>
      <c r="AU24" s="44" t="s">
        <v>45</v>
      </c>
      <c r="AV24" s="45">
        <v>11</v>
      </c>
      <c r="AW24" s="49">
        <v>0.55555555555555558</v>
      </c>
      <c r="AX24" s="42" t="s">
        <v>44</v>
      </c>
      <c r="AY24" s="38">
        <v>0</v>
      </c>
      <c r="AZ24" s="49">
        <v>0.55833333333333302</v>
      </c>
      <c r="BA24" s="61"/>
      <c r="BB24" s="55">
        <v>0.56550925925925932</v>
      </c>
      <c r="BC24" s="35">
        <v>7.1759259259263075E-3</v>
      </c>
      <c r="BD24" s="35">
        <v>2.1759259259263074E-3</v>
      </c>
      <c r="BE24" s="44" t="s">
        <v>223</v>
      </c>
      <c r="BF24" s="45">
        <v>188</v>
      </c>
      <c r="BG24" s="308">
        <v>0.60347222222222185</v>
      </c>
      <c r="BH24" s="42" t="s">
        <v>44</v>
      </c>
      <c r="BI24" s="38">
        <v>0</v>
      </c>
      <c r="BJ24" s="43">
        <v>0.60347222222222219</v>
      </c>
      <c r="BK24" s="47">
        <v>0.6118055555555556</v>
      </c>
      <c r="BL24" s="70">
        <v>31</v>
      </c>
      <c r="BM24" s="71">
        <v>31</v>
      </c>
      <c r="BN24" s="72"/>
      <c r="BO24" s="117" t="s">
        <v>226</v>
      </c>
      <c r="BP24" s="121"/>
      <c r="BQ24" s="124" t="s">
        <v>225</v>
      </c>
      <c r="BR24" s="125"/>
      <c r="BS24" s="49">
        <v>0.67986111111111114</v>
      </c>
      <c r="BT24" s="42" t="s">
        <v>44</v>
      </c>
      <c r="BU24" s="38">
        <v>0</v>
      </c>
      <c r="BV24" s="49">
        <v>0.68263888888888902</v>
      </c>
      <c r="BW24" s="61"/>
      <c r="BX24" s="55">
        <v>0.6855902777777777</v>
      </c>
      <c r="BY24" s="35">
        <v>2.9513888888886841E-3</v>
      </c>
      <c r="BZ24" s="35">
        <v>4.9768518518498051E-4</v>
      </c>
      <c r="CA24" s="44" t="s">
        <v>223</v>
      </c>
      <c r="CB24" s="45">
        <v>43</v>
      </c>
      <c r="CC24" s="85">
        <v>0.6875</v>
      </c>
      <c r="CD24" s="86"/>
      <c r="CE24" s="87">
        <v>0</v>
      </c>
      <c r="CF24" s="88"/>
      <c r="CG24" s="85">
        <v>0.69513888888888886</v>
      </c>
      <c r="CH24" s="86"/>
      <c r="CI24" s="87">
        <v>0</v>
      </c>
      <c r="CJ24" s="88"/>
      <c r="CK24" s="43">
        <v>0.7416666666666667</v>
      </c>
      <c r="CL24" s="47">
        <v>0.74513888888888891</v>
      </c>
      <c r="CM24" s="70">
        <v>52.9</v>
      </c>
      <c r="CN24" s="71">
        <v>52.9</v>
      </c>
      <c r="CO24" s="72"/>
      <c r="CP24" s="91">
        <v>0.74652777777777779</v>
      </c>
      <c r="CQ24" s="95">
        <v>5.5555555555555601E-2</v>
      </c>
      <c r="CR24" s="42" t="s">
        <v>44</v>
      </c>
      <c r="CS24" s="38">
        <v>0</v>
      </c>
      <c r="CU24" s="39">
        <v>393.2</v>
      </c>
      <c r="CV24" s="46">
        <v>60</v>
      </c>
      <c r="CW24" s="40"/>
      <c r="CX24" s="63">
        <v>453.2</v>
      </c>
      <c r="CZ24" s="101" t="s">
        <v>189</v>
      </c>
      <c r="DA24" s="129" t="s">
        <v>176</v>
      </c>
      <c r="DB24" s="129">
        <v>79</v>
      </c>
      <c r="DC24" s="104" t="s">
        <v>182</v>
      </c>
      <c r="DD24" s="77"/>
      <c r="DE24" s="56"/>
      <c r="DF24" s="36"/>
      <c r="DI24" s="41">
        <v>1.1200000000000001</v>
      </c>
      <c r="DJ24" s="17" t="s">
        <v>196</v>
      </c>
      <c r="DK24" s="153">
        <v>144.70400000000001</v>
      </c>
      <c r="DL24" s="41">
        <v>144.70400000000001</v>
      </c>
      <c r="DM24" s="41">
        <v>9999</v>
      </c>
      <c r="DP24" s="41">
        <v>28</v>
      </c>
      <c r="DQ24" s="227">
        <v>0</v>
      </c>
      <c r="DR24" s="227">
        <v>0</v>
      </c>
      <c r="DS24" s="228">
        <v>45.3</v>
      </c>
      <c r="DT24" s="227">
        <v>0</v>
      </c>
      <c r="DU24" s="227">
        <v>0</v>
      </c>
      <c r="DV24" s="227">
        <v>22</v>
      </c>
      <c r="DW24" s="227">
        <v>0</v>
      </c>
      <c r="DX24" s="227">
        <v>60</v>
      </c>
      <c r="DY24" s="227">
        <v>11</v>
      </c>
      <c r="DZ24" s="227">
        <v>0</v>
      </c>
      <c r="EA24" s="227">
        <v>188</v>
      </c>
      <c r="EB24" s="227">
        <v>0</v>
      </c>
      <c r="EC24" s="228">
        <v>31</v>
      </c>
      <c r="ED24" s="227">
        <v>0</v>
      </c>
      <c r="EE24" s="227">
        <v>0</v>
      </c>
      <c r="EF24" s="227">
        <v>43</v>
      </c>
      <c r="EG24" s="227">
        <v>0</v>
      </c>
      <c r="EH24" s="228">
        <v>52.9</v>
      </c>
      <c r="EI24" s="227">
        <v>0</v>
      </c>
      <c r="EK24" s="41">
        <v>28</v>
      </c>
      <c r="EL24" s="227">
        <v>0</v>
      </c>
      <c r="EM24" s="227">
        <v>0</v>
      </c>
      <c r="EN24" s="227">
        <v>45.3</v>
      </c>
      <c r="EO24" s="227">
        <v>45.3</v>
      </c>
      <c r="EP24" s="227">
        <v>45.3</v>
      </c>
      <c r="EQ24" s="227">
        <v>67.3</v>
      </c>
      <c r="ER24" s="227">
        <v>67.3</v>
      </c>
      <c r="ES24" s="227">
        <v>127.3</v>
      </c>
      <c r="ET24" s="227">
        <v>138.30000000000001</v>
      </c>
      <c r="EU24" s="227">
        <v>138.30000000000001</v>
      </c>
      <c r="EV24" s="227">
        <v>326.3</v>
      </c>
      <c r="EW24" s="227">
        <v>326.3</v>
      </c>
      <c r="EX24" s="227">
        <v>357.3</v>
      </c>
      <c r="EY24" s="227">
        <v>357.3</v>
      </c>
      <c r="EZ24" s="227">
        <v>357.3</v>
      </c>
      <c r="FA24" s="227">
        <v>400.3</v>
      </c>
      <c r="FB24" s="227">
        <v>400.3</v>
      </c>
      <c r="FC24" s="227">
        <v>453.2</v>
      </c>
      <c r="FD24" s="227">
        <v>453.2</v>
      </c>
    </row>
    <row r="25" spans="1:160" ht="13.5" thickBot="1" x14ac:dyDescent="0.25">
      <c r="A25" s="132"/>
      <c r="B25" s="34">
        <v>34</v>
      </c>
      <c r="C25" s="10">
        <v>34</v>
      </c>
      <c r="D25" s="37" t="s">
        <v>47</v>
      </c>
      <c r="E25" s="37" t="s">
        <v>138</v>
      </c>
      <c r="F25" s="37"/>
      <c r="G25" s="43">
        <v>0.31527777777777799</v>
      </c>
      <c r="H25" s="47">
        <v>0.31527777777777777</v>
      </c>
      <c r="I25" s="58" t="s">
        <v>44</v>
      </c>
      <c r="J25" s="52">
        <v>0</v>
      </c>
      <c r="K25" s="43">
        <v>0.39861111111110897</v>
      </c>
      <c r="L25" s="47">
        <v>0.39861111111109798</v>
      </c>
      <c r="M25" s="42" t="s">
        <v>44</v>
      </c>
      <c r="N25" s="38">
        <v>0</v>
      </c>
      <c r="O25" s="73">
        <v>0.44027777777777777</v>
      </c>
      <c r="P25" s="42" t="s">
        <v>44</v>
      </c>
      <c r="Q25" s="38">
        <v>0</v>
      </c>
      <c r="R25" s="43">
        <v>0.4465277777777778</v>
      </c>
      <c r="S25" s="47">
        <v>0.4465277777777778</v>
      </c>
      <c r="T25" s="70">
        <v>50.4</v>
      </c>
      <c r="U25" s="71">
        <v>50.4</v>
      </c>
      <c r="V25" s="72">
        <v>300</v>
      </c>
      <c r="W25" s="115">
        <v>0.46111111111111108</v>
      </c>
      <c r="X25" s="42" t="s">
        <v>44</v>
      </c>
      <c r="Y25" s="38">
        <v>0</v>
      </c>
      <c r="Z25" s="49">
        <v>0.49583333333333335</v>
      </c>
      <c r="AA25" s="42" t="s">
        <v>44</v>
      </c>
      <c r="AB25" s="38">
        <v>0</v>
      </c>
      <c r="AC25" s="53">
        <v>0.4993055555555555</v>
      </c>
      <c r="AD25" s="61"/>
      <c r="AE25" s="55">
        <v>0.50328703703703703</v>
      </c>
      <c r="AF25" s="35">
        <v>3.9814814814815302E-3</v>
      </c>
      <c r="AG25" s="35">
        <v>1.2731481481486348E-4</v>
      </c>
      <c r="AH25" s="44" t="s">
        <v>223</v>
      </c>
      <c r="AI25" s="45">
        <v>11</v>
      </c>
      <c r="AJ25" s="115">
        <v>0.52013888888888882</v>
      </c>
      <c r="AK25" s="42" t="s">
        <v>44</v>
      </c>
      <c r="AL25" s="38">
        <v>0</v>
      </c>
      <c r="AM25" s="73">
        <v>0.53055555555555556</v>
      </c>
      <c r="AN25" s="42" t="s">
        <v>44</v>
      </c>
      <c r="AO25" s="38">
        <v>0</v>
      </c>
      <c r="AP25" s="53">
        <v>0.53333333333333333</v>
      </c>
      <c r="AQ25" s="61"/>
      <c r="AR25" s="55">
        <v>0.54021990740740744</v>
      </c>
      <c r="AS25" s="35">
        <v>6.8865740740741144E-3</v>
      </c>
      <c r="AT25" s="35">
        <v>1.2731481481485524E-4</v>
      </c>
      <c r="AU25" s="44" t="s">
        <v>223</v>
      </c>
      <c r="AV25" s="45">
        <v>11</v>
      </c>
      <c r="AW25" s="49">
        <v>0.56111111111111112</v>
      </c>
      <c r="AX25" s="42" t="s">
        <v>44</v>
      </c>
      <c r="AY25" s="38">
        <v>0</v>
      </c>
      <c r="AZ25" s="49">
        <v>0.563194444444444</v>
      </c>
      <c r="BA25" s="61"/>
      <c r="BB25" s="55">
        <v>0.5683449074074074</v>
      </c>
      <c r="BC25" s="35">
        <v>5.150462962963398E-3</v>
      </c>
      <c r="BD25" s="35">
        <v>1.504629629633979E-4</v>
      </c>
      <c r="BE25" s="44" t="s">
        <v>223</v>
      </c>
      <c r="BF25" s="45">
        <v>13</v>
      </c>
      <c r="BG25" s="308">
        <v>0.60833333333333284</v>
      </c>
      <c r="BH25" s="42" t="s">
        <v>44</v>
      </c>
      <c r="BI25" s="38">
        <v>0</v>
      </c>
      <c r="BJ25" s="43">
        <v>0.60833333333333328</v>
      </c>
      <c r="BK25" s="47">
        <v>0.61736111111111114</v>
      </c>
      <c r="BL25" s="70">
        <v>34.5</v>
      </c>
      <c r="BM25" s="71">
        <v>34.5</v>
      </c>
      <c r="BN25" s="72"/>
      <c r="BO25" s="117"/>
      <c r="BP25" s="121"/>
      <c r="BQ25" s="124"/>
      <c r="BR25" s="125"/>
      <c r="BS25" s="49">
        <v>0.7055555555555556</v>
      </c>
      <c r="BT25" s="42" t="s">
        <v>223</v>
      </c>
      <c r="BU25" s="38">
        <v>1020</v>
      </c>
      <c r="BV25" s="49"/>
      <c r="BW25" s="61"/>
      <c r="BX25" s="55"/>
      <c r="BY25" s="35">
        <v>0</v>
      </c>
      <c r="BZ25" s="35">
        <v>2.4537037037037036E-3</v>
      </c>
      <c r="CA25" s="44" t="s">
        <v>45</v>
      </c>
      <c r="CB25" s="45" t="s">
        <v>231</v>
      </c>
      <c r="CC25" s="85"/>
      <c r="CD25" s="86"/>
      <c r="CE25" s="87"/>
      <c r="CF25" s="88"/>
      <c r="CG25" s="85"/>
      <c r="CH25" s="86"/>
      <c r="CI25" s="87"/>
      <c r="CJ25" s="88"/>
      <c r="CK25" s="43"/>
      <c r="CL25" s="47"/>
      <c r="CM25" s="317"/>
      <c r="CN25" s="310" t="s">
        <v>231</v>
      </c>
      <c r="CO25" s="72"/>
      <c r="CP25" s="91"/>
      <c r="CQ25" s="95">
        <v>5.5555555555555601E-2</v>
      </c>
      <c r="CR25" s="42" t="s">
        <v>44</v>
      </c>
      <c r="CS25" s="38"/>
      <c r="CU25" s="39" t="s">
        <v>231</v>
      </c>
      <c r="CV25" s="46" t="s">
        <v>231</v>
      </c>
      <c r="CW25" s="40"/>
      <c r="CX25" s="63" t="s">
        <v>231</v>
      </c>
      <c r="CZ25" s="101" t="s">
        <v>190</v>
      </c>
      <c r="DA25" s="129" t="s">
        <v>176</v>
      </c>
      <c r="DB25" s="129">
        <v>122</v>
      </c>
      <c r="DC25" s="104" t="s">
        <v>185</v>
      </c>
      <c r="DD25" s="77"/>
      <c r="DE25" s="56"/>
      <c r="DF25" s="36"/>
      <c r="DI25" s="41">
        <v>1.1200000000000001</v>
      </c>
      <c r="DJ25" s="17" t="s">
        <v>197</v>
      </c>
      <c r="DK25" s="153" t="e">
        <v>#REF!</v>
      </c>
      <c r="DL25" s="41">
        <v>9999</v>
      </c>
      <c r="DM25" s="41" t="e">
        <v>#REF!</v>
      </c>
      <c r="DP25" s="41">
        <v>34</v>
      </c>
      <c r="DQ25" s="227">
        <v>0</v>
      </c>
      <c r="DR25" s="227">
        <v>0</v>
      </c>
      <c r="DS25" s="228">
        <v>350.4</v>
      </c>
      <c r="DT25" s="227">
        <v>0</v>
      </c>
      <c r="DU25" s="227">
        <v>0</v>
      </c>
      <c r="DV25" s="227">
        <v>11</v>
      </c>
      <c r="DW25" s="227">
        <v>0</v>
      </c>
      <c r="DX25" s="227">
        <v>0</v>
      </c>
      <c r="DY25" s="227">
        <v>11</v>
      </c>
      <c r="DZ25" s="227">
        <v>0</v>
      </c>
      <c r="EA25" s="227">
        <v>13</v>
      </c>
      <c r="EB25" s="227">
        <v>0</v>
      </c>
      <c r="EC25" s="228">
        <v>34.5</v>
      </c>
      <c r="ED25" s="227">
        <v>0</v>
      </c>
      <c r="EE25" s="227">
        <v>1020</v>
      </c>
      <c r="EF25" s="227" t="e">
        <v>#VALUE!</v>
      </c>
      <c r="EG25" s="227">
        <v>0</v>
      </c>
      <c r="EH25" s="228" t="e">
        <v>#REF!</v>
      </c>
      <c r="EI25" s="227">
        <v>0</v>
      </c>
      <c r="EK25" s="41">
        <v>34</v>
      </c>
      <c r="EL25" s="227">
        <v>0</v>
      </c>
      <c r="EM25" s="227">
        <v>0</v>
      </c>
      <c r="EN25" s="227">
        <v>350.4</v>
      </c>
      <c r="EO25" s="227">
        <v>350.4</v>
      </c>
      <c r="EP25" s="227">
        <v>350.4</v>
      </c>
      <c r="EQ25" s="227">
        <v>361.4</v>
      </c>
      <c r="ER25" s="227">
        <v>361.4</v>
      </c>
      <c r="ES25" s="227">
        <v>361.4</v>
      </c>
      <c r="ET25" s="227">
        <v>372.4</v>
      </c>
      <c r="EU25" s="227">
        <v>372.4</v>
      </c>
      <c r="EV25" s="227">
        <v>385.4</v>
      </c>
      <c r="EW25" s="227">
        <v>385.4</v>
      </c>
      <c r="EX25" s="227">
        <v>419.9</v>
      </c>
      <c r="EY25" s="227">
        <v>419.9</v>
      </c>
      <c r="EZ25" s="227">
        <v>1439.9</v>
      </c>
      <c r="FA25" s="227" t="e">
        <v>#VALUE!</v>
      </c>
      <c r="FB25" s="227" t="e">
        <v>#VALUE!</v>
      </c>
      <c r="FC25" s="227" t="e">
        <v>#VALUE!</v>
      </c>
      <c r="FD25" s="227" t="e">
        <v>#VALUE!</v>
      </c>
    </row>
    <row r="26" spans="1:160" s="41" customFormat="1" ht="13.5" collapsed="1" thickBot="1" x14ac:dyDescent="0.25">
      <c r="A26" s="131"/>
      <c r="B26" s="34">
        <v>11</v>
      </c>
      <c r="C26" s="10">
        <v>11</v>
      </c>
      <c r="D26" s="37" t="s">
        <v>100</v>
      </c>
      <c r="E26" s="37" t="s">
        <v>101</v>
      </c>
      <c r="F26" s="37"/>
      <c r="G26" s="43">
        <v>0.29930555555555599</v>
      </c>
      <c r="H26" s="47">
        <v>0.29930555555555555</v>
      </c>
      <c r="I26" s="58" t="s">
        <v>44</v>
      </c>
      <c r="J26" s="52">
        <v>0</v>
      </c>
      <c r="K26" s="43">
        <v>0.38263888888888797</v>
      </c>
      <c r="L26" s="47">
        <v>0.38263888888888598</v>
      </c>
      <c r="M26" s="42" t="s">
        <v>44</v>
      </c>
      <c r="N26" s="38">
        <v>0</v>
      </c>
      <c r="O26" s="73">
        <v>0.42430555555555555</v>
      </c>
      <c r="P26" s="42" t="s">
        <v>44</v>
      </c>
      <c r="Q26" s="38">
        <v>0</v>
      </c>
      <c r="R26" s="43">
        <v>0.42708333333333331</v>
      </c>
      <c r="S26" s="47">
        <v>0.42708333333333331</v>
      </c>
      <c r="T26" s="70">
        <v>43.6</v>
      </c>
      <c r="U26" s="71">
        <v>43.6</v>
      </c>
      <c r="V26" s="72">
        <v>300</v>
      </c>
      <c r="W26" s="115">
        <v>0.44513888888888886</v>
      </c>
      <c r="X26" s="42" t="s">
        <v>44</v>
      </c>
      <c r="Y26" s="38">
        <v>0</v>
      </c>
      <c r="Z26" s="49">
        <v>0.47986111111111113</v>
      </c>
      <c r="AA26" s="42" t="s">
        <v>44</v>
      </c>
      <c r="AB26" s="38">
        <v>0</v>
      </c>
      <c r="AC26" s="53">
        <v>0.48194444444444445</v>
      </c>
      <c r="AD26" s="61"/>
      <c r="AE26" s="55">
        <v>0.48592592592592593</v>
      </c>
      <c r="AF26" s="35">
        <v>3.9814814814814747E-3</v>
      </c>
      <c r="AG26" s="35">
        <v>1.2731481481480797E-4</v>
      </c>
      <c r="AH26" s="44" t="s">
        <v>223</v>
      </c>
      <c r="AI26" s="45">
        <v>11</v>
      </c>
      <c r="AJ26" s="115">
        <v>0.50277777777777777</v>
      </c>
      <c r="AK26" s="42" t="s">
        <v>44</v>
      </c>
      <c r="AL26" s="38">
        <v>0</v>
      </c>
      <c r="AM26" s="73">
        <v>0.5131944444444444</v>
      </c>
      <c r="AN26" s="42" t="s">
        <v>44</v>
      </c>
      <c r="AO26" s="38">
        <v>0</v>
      </c>
      <c r="AP26" s="53">
        <v>0.51527777777777783</v>
      </c>
      <c r="AQ26" s="61"/>
      <c r="AR26" s="55">
        <v>0.52187499999999998</v>
      </c>
      <c r="AS26" s="35">
        <v>6.5972222222221433E-3</v>
      </c>
      <c r="AT26" s="35">
        <v>1.6203703703711585E-4</v>
      </c>
      <c r="AU26" s="44" t="s">
        <v>45</v>
      </c>
      <c r="AV26" s="45">
        <v>14</v>
      </c>
      <c r="AW26" s="49">
        <v>0.54097222222222219</v>
      </c>
      <c r="AX26" s="42" t="s">
        <v>45</v>
      </c>
      <c r="AY26" s="38">
        <v>180</v>
      </c>
      <c r="AZ26" s="49">
        <v>0.54305555555555596</v>
      </c>
      <c r="BA26" s="61"/>
      <c r="BB26" s="55">
        <v>0.54792824074074076</v>
      </c>
      <c r="BC26" s="35">
        <v>4.8726851851847996E-3</v>
      </c>
      <c r="BD26" s="35">
        <v>1.2731481481520045E-4</v>
      </c>
      <c r="BE26" s="44" t="s">
        <v>45</v>
      </c>
      <c r="BF26" s="45">
        <v>11</v>
      </c>
      <c r="BG26" s="308">
        <v>0.5881944444444448</v>
      </c>
      <c r="BH26" s="42" t="s">
        <v>44</v>
      </c>
      <c r="BI26" s="38">
        <v>0</v>
      </c>
      <c r="BJ26" s="43">
        <v>0.59930555555555554</v>
      </c>
      <c r="BK26" s="47">
        <v>0.59930555555555554</v>
      </c>
      <c r="BL26" s="70">
        <v>27.7</v>
      </c>
      <c r="BM26" s="71">
        <v>27.7</v>
      </c>
      <c r="BN26" s="72">
        <v>10</v>
      </c>
      <c r="BO26" s="117" t="s">
        <v>226</v>
      </c>
      <c r="BP26" s="121"/>
      <c r="BQ26" s="124" t="s">
        <v>225</v>
      </c>
      <c r="BR26" s="125"/>
      <c r="BS26" s="49">
        <v>0.66736111111111107</v>
      </c>
      <c r="BT26" s="42" t="s">
        <v>223</v>
      </c>
      <c r="BU26" s="38">
        <v>240</v>
      </c>
      <c r="BV26" s="49">
        <v>0.67013888888888895</v>
      </c>
      <c r="BW26" s="61"/>
      <c r="BX26" s="55">
        <v>0.67267361111111112</v>
      </c>
      <c r="BY26" s="35">
        <v>2.5347222222221744E-3</v>
      </c>
      <c r="BZ26" s="35">
        <v>8.1018518518470757E-5</v>
      </c>
      <c r="CA26" s="44" t="s">
        <v>223</v>
      </c>
      <c r="CB26" s="45">
        <v>7</v>
      </c>
      <c r="CC26" s="85">
        <v>0.67499999999999993</v>
      </c>
      <c r="CD26" s="86"/>
      <c r="CE26" s="87">
        <v>0</v>
      </c>
      <c r="CF26" s="88"/>
      <c r="CG26" s="85">
        <v>0.68333333333333324</v>
      </c>
      <c r="CH26" s="86"/>
      <c r="CI26" s="87">
        <v>0</v>
      </c>
      <c r="CJ26" s="88"/>
      <c r="CK26" s="43">
        <v>0.72430555555555554</v>
      </c>
      <c r="CL26" s="47">
        <v>0.72430555555555554</v>
      </c>
      <c r="CM26" s="70">
        <v>48.7</v>
      </c>
      <c r="CN26" s="71">
        <v>48.7</v>
      </c>
      <c r="CO26" s="72"/>
      <c r="CP26" s="91">
        <v>0.7270833333333333</v>
      </c>
      <c r="CQ26" s="95">
        <v>5.5555555555555601E-2</v>
      </c>
      <c r="CR26" s="42" t="s">
        <v>44</v>
      </c>
      <c r="CS26" s="38">
        <v>0</v>
      </c>
      <c r="CT26" s="284"/>
      <c r="CU26" s="39">
        <v>473</v>
      </c>
      <c r="CV26" s="46">
        <v>420</v>
      </c>
      <c r="CW26" s="40"/>
      <c r="CX26" s="63">
        <v>893</v>
      </c>
      <c r="CY26" s="284"/>
      <c r="CZ26" s="101" t="s">
        <v>190</v>
      </c>
      <c r="DA26" s="129" t="s">
        <v>177</v>
      </c>
      <c r="DB26" s="129">
        <v>120</v>
      </c>
      <c r="DC26" s="104"/>
      <c r="DD26" s="77"/>
      <c r="DE26" s="56"/>
      <c r="DF26" s="36"/>
      <c r="DI26" s="41">
        <v>1.0900000000000001</v>
      </c>
      <c r="DJ26" s="41" t="s">
        <v>196</v>
      </c>
      <c r="DK26" s="153">
        <v>440.8</v>
      </c>
      <c r="DL26" s="41">
        <v>440.8</v>
      </c>
      <c r="DM26" s="41">
        <v>9999</v>
      </c>
      <c r="DP26" s="41">
        <v>11</v>
      </c>
      <c r="DQ26" s="227">
        <v>0</v>
      </c>
      <c r="DR26" s="227">
        <v>0</v>
      </c>
      <c r="DS26" s="228">
        <v>343.6</v>
      </c>
      <c r="DT26" s="227">
        <v>0</v>
      </c>
      <c r="DU26" s="227">
        <v>0</v>
      </c>
      <c r="DV26" s="227">
        <v>11</v>
      </c>
      <c r="DW26" s="227">
        <v>0</v>
      </c>
      <c r="DX26" s="227">
        <v>0</v>
      </c>
      <c r="DY26" s="227">
        <v>14</v>
      </c>
      <c r="DZ26" s="227">
        <v>180</v>
      </c>
      <c r="EA26" s="227">
        <v>11</v>
      </c>
      <c r="EB26" s="227">
        <v>0</v>
      </c>
      <c r="EC26" s="228">
        <v>37.700000000000003</v>
      </c>
      <c r="ED26" s="227">
        <v>0</v>
      </c>
      <c r="EE26" s="227">
        <v>240</v>
      </c>
      <c r="EF26" s="227">
        <v>7</v>
      </c>
      <c r="EG26" s="227">
        <v>0</v>
      </c>
      <c r="EH26" s="228">
        <v>48.7</v>
      </c>
      <c r="EI26" s="227">
        <v>0</v>
      </c>
      <c r="EK26" s="41">
        <v>11</v>
      </c>
      <c r="EL26" s="227">
        <v>0</v>
      </c>
      <c r="EM26" s="227">
        <v>0</v>
      </c>
      <c r="EN26" s="227">
        <v>343.6</v>
      </c>
      <c r="EO26" s="227">
        <v>343.6</v>
      </c>
      <c r="EP26" s="227">
        <v>343.6</v>
      </c>
      <c r="EQ26" s="227">
        <v>354.6</v>
      </c>
      <c r="ER26" s="227">
        <v>354.6</v>
      </c>
      <c r="ES26" s="227">
        <v>354.6</v>
      </c>
      <c r="ET26" s="227">
        <v>368.6</v>
      </c>
      <c r="EU26" s="227">
        <v>548.6</v>
      </c>
      <c r="EV26" s="227">
        <v>559.6</v>
      </c>
      <c r="EW26" s="227">
        <v>559.6</v>
      </c>
      <c r="EX26" s="227">
        <v>597.29999999999995</v>
      </c>
      <c r="EY26" s="227">
        <v>597.29999999999995</v>
      </c>
      <c r="EZ26" s="227">
        <v>837.3</v>
      </c>
      <c r="FA26" s="227">
        <v>844.3</v>
      </c>
      <c r="FB26" s="227">
        <v>844.3</v>
      </c>
      <c r="FC26" s="227">
        <v>893</v>
      </c>
      <c r="FD26" s="227">
        <v>893</v>
      </c>
    </row>
    <row r="27" spans="1:160" ht="13.5" thickBot="1" x14ac:dyDescent="0.25">
      <c r="A27" s="132"/>
      <c r="B27" s="34">
        <v>39</v>
      </c>
      <c r="C27" s="10">
        <v>39</v>
      </c>
      <c r="D27" s="37" t="s">
        <v>48</v>
      </c>
      <c r="E27" s="37" t="s">
        <v>56</v>
      </c>
      <c r="F27" s="37"/>
      <c r="G27" s="43">
        <v>0.31874999999999998</v>
      </c>
      <c r="H27" s="47">
        <v>0.31875000000000003</v>
      </c>
      <c r="I27" s="58" t="s">
        <v>44</v>
      </c>
      <c r="J27" s="52">
        <v>0</v>
      </c>
      <c r="K27" s="43">
        <v>0.40208333333333102</v>
      </c>
      <c r="L27" s="47">
        <v>0.40208333333331803</v>
      </c>
      <c r="M27" s="42" t="s">
        <v>44</v>
      </c>
      <c r="N27" s="38">
        <v>0</v>
      </c>
      <c r="O27" s="73">
        <v>0.44375000000000003</v>
      </c>
      <c r="P27" s="42" t="s">
        <v>44</v>
      </c>
      <c r="Q27" s="38">
        <v>0</v>
      </c>
      <c r="R27" s="43">
        <v>0.4458333333333333</v>
      </c>
      <c r="S27" s="47">
        <v>0.4513888888888889</v>
      </c>
      <c r="T27" s="70">
        <v>41.1</v>
      </c>
      <c r="U27" s="71">
        <v>41.1</v>
      </c>
      <c r="V27" s="72"/>
      <c r="W27" s="115">
        <v>0.46458333333333335</v>
      </c>
      <c r="X27" s="42" t="s">
        <v>44</v>
      </c>
      <c r="Y27" s="38">
        <v>0</v>
      </c>
      <c r="Z27" s="49">
        <v>0.4993055555555555</v>
      </c>
      <c r="AA27" s="42" t="s">
        <v>44</v>
      </c>
      <c r="AB27" s="38">
        <v>0</v>
      </c>
      <c r="AC27" s="53">
        <v>0.50208333333333333</v>
      </c>
      <c r="AD27" s="61"/>
      <c r="AE27" s="55">
        <v>0.50571759259259264</v>
      </c>
      <c r="AF27" s="35">
        <v>3.6342592592593093E-3</v>
      </c>
      <c r="AG27" s="35">
        <v>2.199074074073575E-4</v>
      </c>
      <c r="AH27" s="44" t="s">
        <v>45</v>
      </c>
      <c r="AI27" s="310">
        <v>19</v>
      </c>
      <c r="AJ27" s="115">
        <v>0.5229166666666667</v>
      </c>
      <c r="AK27" s="42" t="s">
        <v>44</v>
      </c>
      <c r="AL27" s="38">
        <v>0</v>
      </c>
      <c r="AM27" s="73">
        <v>0.53333333333333333</v>
      </c>
      <c r="AN27" s="42" t="s">
        <v>44</v>
      </c>
      <c r="AO27" s="38">
        <v>0</v>
      </c>
      <c r="AP27" s="53">
        <v>0.53611111111111109</v>
      </c>
      <c r="AQ27" s="61"/>
      <c r="AR27" s="55">
        <v>0.54270833333333335</v>
      </c>
      <c r="AS27" s="35">
        <v>6.5972222222222543E-3</v>
      </c>
      <c r="AT27" s="35">
        <v>1.6203703703700483E-4</v>
      </c>
      <c r="AU27" s="44" t="s">
        <v>45</v>
      </c>
      <c r="AV27" s="310">
        <v>14</v>
      </c>
      <c r="AW27" s="49">
        <v>0.56388888888888888</v>
      </c>
      <c r="AX27" s="42" t="s">
        <v>44</v>
      </c>
      <c r="AY27" s="38">
        <v>0</v>
      </c>
      <c r="AZ27" s="49">
        <v>0.56597222222222199</v>
      </c>
      <c r="BA27" s="61"/>
      <c r="BB27" s="314">
        <v>0.57094907407407403</v>
      </c>
      <c r="BC27" s="35">
        <v>4.9768518518520377E-3</v>
      </c>
      <c r="BD27" s="35">
        <v>2.3148148147962393E-5</v>
      </c>
      <c r="BE27" s="44" t="s">
        <v>45</v>
      </c>
      <c r="BF27" s="310">
        <v>2</v>
      </c>
      <c r="BG27" s="308">
        <v>0.61111111111111083</v>
      </c>
      <c r="BH27" s="42" t="s">
        <v>44</v>
      </c>
      <c r="BI27" s="38">
        <v>0</v>
      </c>
      <c r="BJ27" s="43">
        <v>0.6118055555555556</v>
      </c>
      <c r="BK27" s="47">
        <v>0.62013888888888891</v>
      </c>
      <c r="BL27" s="70">
        <v>25.5</v>
      </c>
      <c r="BM27" s="71">
        <v>25.5</v>
      </c>
      <c r="BN27" s="72"/>
      <c r="BO27" s="117" t="s">
        <v>226</v>
      </c>
      <c r="BP27" s="121"/>
      <c r="BQ27" s="124" t="s">
        <v>225</v>
      </c>
      <c r="BR27" s="125"/>
      <c r="BS27" s="49">
        <v>0.6875</v>
      </c>
      <c r="BT27" s="42" t="s">
        <v>44</v>
      </c>
      <c r="BU27" s="38">
        <v>0</v>
      </c>
      <c r="BV27" s="49">
        <v>0.68958333333333299</v>
      </c>
      <c r="BW27" s="61"/>
      <c r="BX27" s="55">
        <v>0.69206018518518519</v>
      </c>
      <c r="BY27" s="35">
        <v>2.476851851852202E-3</v>
      </c>
      <c r="BZ27" s="35">
        <v>2.3148148148498422E-5</v>
      </c>
      <c r="CA27" s="44" t="s">
        <v>223</v>
      </c>
      <c r="CB27" s="310">
        <v>2</v>
      </c>
      <c r="CC27" s="85">
        <v>0.69305555555555554</v>
      </c>
      <c r="CD27" s="86"/>
      <c r="CE27" s="87">
        <v>60</v>
      </c>
      <c r="CF27" s="88"/>
      <c r="CG27" s="85">
        <v>0.70208333333333339</v>
      </c>
      <c r="CH27" s="86"/>
      <c r="CI27" s="87">
        <v>0</v>
      </c>
      <c r="CJ27" s="88"/>
      <c r="CK27" s="43">
        <v>0.74375000000000002</v>
      </c>
      <c r="CL27" s="47">
        <v>0.74791666666666667</v>
      </c>
      <c r="CM27" s="70">
        <v>46.7</v>
      </c>
      <c r="CN27" s="71">
        <v>46.7</v>
      </c>
      <c r="CO27" s="72"/>
      <c r="CP27" s="91">
        <v>0.75069444444444444</v>
      </c>
      <c r="CQ27" s="95">
        <v>5.5555555555555601E-2</v>
      </c>
      <c r="CR27" s="42" t="s">
        <v>44</v>
      </c>
      <c r="CS27" s="38">
        <v>0</v>
      </c>
      <c r="CU27" s="39">
        <v>150.30000000000001</v>
      </c>
      <c r="CV27" s="46">
        <v>60</v>
      </c>
      <c r="CW27" s="40"/>
      <c r="CX27" s="63">
        <v>210.3</v>
      </c>
      <c r="CZ27" s="101" t="s">
        <v>191</v>
      </c>
      <c r="DA27" s="129" t="s">
        <v>177</v>
      </c>
      <c r="DB27" s="129">
        <v>75</v>
      </c>
      <c r="DC27" s="104" t="s">
        <v>187</v>
      </c>
      <c r="DD27" s="77"/>
      <c r="DE27" s="56"/>
      <c r="DF27" s="36"/>
      <c r="DI27" s="41">
        <v>1.06</v>
      </c>
      <c r="DJ27" s="17" t="s">
        <v>196</v>
      </c>
      <c r="DK27" s="153">
        <v>120.098</v>
      </c>
      <c r="DL27" s="41">
        <v>120.098</v>
      </c>
      <c r="DM27" s="41">
        <v>9999</v>
      </c>
      <c r="DP27" s="41">
        <v>39</v>
      </c>
      <c r="DQ27" s="227">
        <v>0</v>
      </c>
      <c r="DR27" s="227">
        <v>0</v>
      </c>
      <c r="DS27" s="228">
        <v>41.1</v>
      </c>
      <c r="DT27" s="227">
        <v>0</v>
      </c>
      <c r="DU27" s="227">
        <v>0</v>
      </c>
      <c r="DV27" s="227">
        <v>19</v>
      </c>
      <c r="DW27" s="227">
        <v>0</v>
      </c>
      <c r="DX27" s="227">
        <v>0</v>
      </c>
      <c r="DY27" s="227">
        <v>14</v>
      </c>
      <c r="DZ27" s="227">
        <v>0</v>
      </c>
      <c r="EA27" s="227">
        <v>2</v>
      </c>
      <c r="EB27" s="227">
        <v>0</v>
      </c>
      <c r="EC27" s="228">
        <v>25.5</v>
      </c>
      <c r="ED27" s="227">
        <v>0</v>
      </c>
      <c r="EE27" s="227">
        <v>0</v>
      </c>
      <c r="EF27" s="227">
        <v>2</v>
      </c>
      <c r="EG27" s="227">
        <v>60</v>
      </c>
      <c r="EH27" s="228">
        <v>46.7</v>
      </c>
      <c r="EI27" s="227">
        <v>0</v>
      </c>
      <c r="EK27" s="41">
        <v>39</v>
      </c>
      <c r="EL27" s="227">
        <v>0</v>
      </c>
      <c r="EM27" s="227">
        <v>0</v>
      </c>
      <c r="EN27" s="227">
        <v>41.1</v>
      </c>
      <c r="EO27" s="227">
        <v>41.1</v>
      </c>
      <c r="EP27" s="227">
        <v>41.1</v>
      </c>
      <c r="EQ27" s="227">
        <v>60.1</v>
      </c>
      <c r="ER27" s="227">
        <v>60.1</v>
      </c>
      <c r="ES27" s="227">
        <v>60.1</v>
      </c>
      <c r="ET27" s="227">
        <v>74.099999999999994</v>
      </c>
      <c r="EU27" s="227">
        <v>74.099999999999994</v>
      </c>
      <c r="EV27" s="227">
        <v>76.099999999999994</v>
      </c>
      <c r="EW27" s="227">
        <v>76.099999999999994</v>
      </c>
      <c r="EX27" s="227">
        <v>101.6</v>
      </c>
      <c r="EY27" s="227">
        <v>101.6</v>
      </c>
      <c r="EZ27" s="227">
        <v>101.6</v>
      </c>
      <c r="FA27" s="227">
        <v>103.6</v>
      </c>
      <c r="FB27" s="227">
        <v>163.6</v>
      </c>
      <c r="FC27" s="227">
        <v>210.3</v>
      </c>
      <c r="FD27" s="227">
        <v>210.3</v>
      </c>
    </row>
    <row r="28" spans="1:160" ht="13.5" thickBot="1" x14ac:dyDescent="0.25">
      <c r="A28" s="132"/>
      <c r="B28" s="34">
        <v>20</v>
      </c>
      <c r="C28" s="10">
        <v>20</v>
      </c>
      <c r="D28" s="37" t="s">
        <v>33</v>
      </c>
      <c r="E28" s="37" t="s">
        <v>114</v>
      </c>
      <c r="F28" s="37"/>
      <c r="G28" s="43">
        <v>0.30555555555555602</v>
      </c>
      <c r="H28" s="47">
        <v>0.30555555555555552</v>
      </c>
      <c r="I28" s="58" t="s">
        <v>44</v>
      </c>
      <c r="J28" s="52">
        <v>0</v>
      </c>
      <c r="K28" s="43">
        <v>0.38888888888888801</v>
      </c>
      <c r="L28" s="47">
        <v>0.38888888888888201</v>
      </c>
      <c r="M28" s="42" t="s">
        <v>44</v>
      </c>
      <c r="N28" s="38">
        <v>0</v>
      </c>
      <c r="O28" s="73">
        <v>0.43055555555555558</v>
      </c>
      <c r="P28" s="42" t="s">
        <v>44</v>
      </c>
      <c r="Q28" s="38">
        <v>0</v>
      </c>
      <c r="R28" s="43">
        <v>0.43472222222222223</v>
      </c>
      <c r="S28" s="47">
        <v>0.43472222222222223</v>
      </c>
      <c r="T28" s="70">
        <v>44.9</v>
      </c>
      <c r="U28" s="71">
        <v>44.9</v>
      </c>
      <c r="V28" s="72"/>
      <c r="W28" s="115">
        <v>0.4513888888888889</v>
      </c>
      <c r="X28" s="42" t="s">
        <v>44</v>
      </c>
      <c r="Y28" s="38">
        <v>0</v>
      </c>
      <c r="Z28" s="49">
        <v>0.4861111111111111</v>
      </c>
      <c r="AA28" s="42" t="s">
        <v>44</v>
      </c>
      <c r="AB28" s="38">
        <v>0</v>
      </c>
      <c r="AC28" s="53">
        <v>0.48819444444444443</v>
      </c>
      <c r="AD28" s="61"/>
      <c r="AE28" s="55">
        <v>0.4921875</v>
      </c>
      <c r="AF28" s="35">
        <v>3.9930555555555691E-3</v>
      </c>
      <c r="AG28" s="35">
        <v>1.3888888888890236E-4</v>
      </c>
      <c r="AH28" s="44" t="s">
        <v>223</v>
      </c>
      <c r="AI28" s="45">
        <v>12</v>
      </c>
      <c r="AJ28" s="115">
        <v>0.50902777777777775</v>
      </c>
      <c r="AK28" s="42" t="s">
        <v>44</v>
      </c>
      <c r="AL28" s="38">
        <v>0</v>
      </c>
      <c r="AM28" s="73">
        <v>0.51944444444444449</v>
      </c>
      <c r="AN28" s="42" t="s">
        <v>44</v>
      </c>
      <c r="AO28" s="38">
        <v>0</v>
      </c>
      <c r="AP28" s="53">
        <v>0.52152777777777781</v>
      </c>
      <c r="AQ28" s="61"/>
      <c r="AR28" s="55">
        <v>0.52846064814814808</v>
      </c>
      <c r="AS28" s="35">
        <v>6.9328703703702699E-3</v>
      </c>
      <c r="AT28" s="35">
        <v>1.7361111111101075E-4</v>
      </c>
      <c r="AU28" s="44" t="s">
        <v>223</v>
      </c>
      <c r="AV28" s="45">
        <v>15</v>
      </c>
      <c r="AW28" s="49">
        <v>0.5493055555555556</v>
      </c>
      <c r="AX28" s="42" t="s">
        <v>44</v>
      </c>
      <c r="AY28" s="38">
        <v>0</v>
      </c>
      <c r="AZ28" s="49">
        <v>0.55138888888888904</v>
      </c>
      <c r="BA28" s="61"/>
      <c r="BB28" s="55">
        <v>0.55615740740740738</v>
      </c>
      <c r="BC28" s="35">
        <v>4.7685185185183387E-3</v>
      </c>
      <c r="BD28" s="35">
        <v>2.3148148148166136E-4</v>
      </c>
      <c r="BE28" s="44" t="s">
        <v>45</v>
      </c>
      <c r="BF28" s="45">
        <v>20</v>
      </c>
      <c r="BG28" s="308">
        <v>0.59652777777777788</v>
      </c>
      <c r="BH28" s="42" t="s">
        <v>44</v>
      </c>
      <c r="BI28" s="38">
        <v>0</v>
      </c>
      <c r="BJ28" s="43">
        <v>0.59652777777777777</v>
      </c>
      <c r="BK28" s="47">
        <v>0.60069444444444442</v>
      </c>
      <c r="BL28" s="70">
        <v>32</v>
      </c>
      <c r="BM28" s="71">
        <v>32</v>
      </c>
      <c r="BN28" s="72"/>
      <c r="BO28" s="117" t="s">
        <v>224</v>
      </c>
      <c r="BP28" s="121">
        <v>300</v>
      </c>
      <c r="BQ28" s="124" t="s">
        <v>225</v>
      </c>
      <c r="BR28" s="125"/>
      <c r="BS28" s="49">
        <v>0.67291666666666661</v>
      </c>
      <c r="BT28" s="42" t="s">
        <v>44</v>
      </c>
      <c r="BU28" s="38">
        <v>0</v>
      </c>
      <c r="BV28" s="49">
        <v>0.67500000000000004</v>
      </c>
      <c r="BW28" s="61"/>
      <c r="BX28" s="55">
        <v>0.67813657407407402</v>
      </c>
      <c r="BY28" s="35">
        <v>3.1365740740739723E-3</v>
      </c>
      <c r="BZ28" s="35">
        <v>6.8287037037026866E-4</v>
      </c>
      <c r="CA28" s="44" t="s">
        <v>223</v>
      </c>
      <c r="CB28" s="45">
        <v>59</v>
      </c>
      <c r="CC28" s="85">
        <v>0.6791666666666667</v>
      </c>
      <c r="CD28" s="86"/>
      <c r="CE28" s="87">
        <v>0</v>
      </c>
      <c r="CF28" s="88"/>
      <c r="CG28" s="85">
        <v>0.6875</v>
      </c>
      <c r="CH28" s="86"/>
      <c r="CI28" s="87">
        <v>0</v>
      </c>
      <c r="CJ28" s="88"/>
      <c r="CK28" s="43">
        <v>0.73333333333333339</v>
      </c>
      <c r="CL28" s="47">
        <v>0.73333333333333339</v>
      </c>
      <c r="CM28" s="70">
        <v>57.7</v>
      </c>
      <c r="CN28" s="71">
        <v>57.7</v>
      </c>
      <c r="CO28" s="72"/>
      <c r="CP28" s="91">
        <v>0.73749999999999993</v>
      </c>
      <c r="CQ28" s="95">
        <v>5.5555555555555601E-2</v>
      </c>
      <c r="CR28" s="42" t="s">
        <v>44</v>
      </c>
      <c r="CS28" s="38">
        <v>0</v>
      </c>
      <c r="CT28" s="75"/>
      <c r="CU28" s="39">
        <v>240.6</v>
      </c>
      <c r="CV28" s="46">
        <v>300</v>
      </c>
      <c r="CW28" s="40"/>
      <c r="CX28" s="63">
        <v>540.6</v>
      </c>
      <c r="CY28" s="75"/>
      <c r="CZ28" s="101" t="s">
        <v>189</v>
      </c>
      <c r="DA28" s="129" t="s">
        <v>177</v>
      </c>
      <c r="DB28" s="129">
        <v>71</v>
      </c>
      <c r="DC28" s="104"/>
      <c r="DD28" s="77"/>
      <c r="DE28" s="56"/>
      <c r="DF28" s="36"/>
      <c r="DI28" s="41">
        <v>1.06</v>
      </c>
      <c r="DJ28" s="17" t="s">
        <v>196</v>
      </c>
      <c r="DK28" s="153">
        <v>142.67600000000004</v>
      </c>
      <c r="DL28" s="41">
        <v>142.67600000000004</v>
      </c>
      <c r="DM28" s="41">
        <v>9999</v>
      </c>
      <c r="DP28" s="41">
        <v>20</v>
      </c>
      <c r="DQ28" s="227">
        <v>0</v>
      </c>
      <c r="DR28" s="227">
        <v>0</v>
      </c>
      <c r="DS28" s="228">
        <v>44.9</v>
      </c>
      <c r="DT28" s="227">
        <v>0</v>
      </c>
      <c r="DU28" s="227">
        <v>0</v>
      </c>
      <c r="DV28" s="227">
        <v>12</v>
      </c>
      <c r="DW28" s="227">
        <v>0</v>
      </c>
      <c r="DX28" s="227">
        <v>0</v>
      </c>
      <c r="DY28" s="227">
        <v>15</v>
      </c>
      <c r="DZ28" s="227">
        <v>0</v>
      </c>
      <c r="EA28" s="227">
        <v>20</v>
      </c>
      <c r="EB28" s="227">
        <v>0</v>
      </c>
      <c r="EC28" s="228">
        <v>32</v>
      </c>
      <c r="ED28" s="227">
        <v>300</v>
      </c>
      <c r="EE28" s="227">
        <v>0</v>
      </c>
      <c r="EF28" s="227">
        <v>59</v>
      </c>
      <c r="EG28" s="227">
        <v>0</v>
      </c>
      <c r="EH28" s="228">
        <v>57.7</v>
      </c>
      <c r="EI28" s="227">
        <v>0</v>
      </c>
      <c r="EK28" s="41">
        <v>20</v>
      </c>
      <c r="EL28" s="227">
        <v>0</v>
      </c>
      <c r="EM28" s="227">
        <v>0</v>
      </c>
      <c r="EN28" s="227">
        <v>44.9</v>
      </c>
      <c r="EO28" s="227">
        <v>44.9</v>
      </c>
      <c r="EP28" s="227">
        <v>44.9</v>
      </c>
      <c r="EQ28" s="227">
        <v>56.9</v>
      </c>
      <c r="ER28" s="227">
        <v>56.9</v>
      </c>
      <c r="ES28" s="227">
        <v>56.9</v>
      </c>
      <c r="ET28" s="227">
        <v>71.900000000000006</v>
      </c>
      <c r="EU28" s="227">
        <v>71.900000000000006</v>
      </c>
      <c r="EV28" s="227">
        <v>91.9</v>
      </c>
      <c r="EW28" s="227">
        <v>91.9</v>
      </c>
      <c r="EX28" s="227">
        <v>123.9</v>
      </c>
      <c r="EY28" s="227">
        <v>423.9</v>
      </c>
      <c r="EZ28" s="227">
        <v>423.9</v>
      </c>
      <c r="FA28" s="227">
        <v>482.9</v>
      </c>
      <c r="FB28" s="227">
        <v>482.9</v>
      </c>
      <c r="FC28" s="227">
        <v>540.6</v>
      </c>
      <c r="FD28" s="227">
        <v>540.6</v>
      </c>
    </row>
    <row r="29" spans="1:160" ht="13.5" thickBot="1" x14ac:dyDescent="0.25">
      <c r="A29" s="132"/>
      <c r="B29" s="34">
        <v>43</v>
      </c>
      <c r="C29" s="10">
        <v>43</v>
      </c>
      <c r="D29" s="37" t="s">
        <v>60</v>
      </c>
      <c r="E29" s="37" t="s">
        <v>51</v>
      </c>
      <c r="F29" s="37"/>
      <c r="G29" s="43">
        <v>0.32152777777777802</v>
      </c>
      <c r="H29" s="47">
        <v>0.33819444444444446</v>
      </c>
      <c r="I29" s="58" t="s">
        <v>44</v>
      </c>
      <c r="J29" s="52">
        <v>0</v>
      </c>
      <c r="K29" s="43">
        <v>0.40486111111110901</v>
      </c>
      <c r="L29" s="47">
        <v>0.40486111111109402</v>
      </c>
      <c r="M29" s="42" t="s">
        <v>44</v>
      </c>
      <c r="N29" s="38">
        <v>0</v>
      </c>
      <c r="O29" s="73">
        <v>0.4465277777777778</v>
      </c>
      <c r="P29" s="42" t="s">
        <v>44</v>
      </c>
      <c r="Q29" s="38">
        <v>0</v>
      </c>
      <c r="R29" s="43">
        <v>0.4548611111111111</v>
      </c>
      <c r="S29" s="47">
        <v>0.4548611111111111</v>
      </c>
      <c r="T29" s="70">
        <v>43.2</v>
      </c>
      <c r="U29" s="71">
        <v>43.2</v>
      </c>
      <c r="V29" s="72"/>
      <c r="W29" s="115">
        <v>0.46736111111111112</v>
      </c>
      <c r="X29" s="42" t="s">
        <v>44</v>
      </c>
      <c r="Y29" s="38">
        <v>0</v>
      </c>
      <c r="Z29" s="49">
        <v>0.50208333333333333</v>
      </c>
      <c r="AA29" s="42" t="s">
        <v>44</v>
      </c>
      <c r="AB29" s="38">
        <v>0</v>
      </c>
      <c r="AC29" s="53">
        <v>0.50486111111111109</v>
      </c>
      <c r="AD29" s="61"/>
      <c r="AE29" s="55">
        <v>0.5088773148148148</v>
      </c>
      <c r="AF29" s="35">
        <v>4.0162037037037024E-3</v>
      </c>
      <c r="AG29" s="35">
        <v>1.6203703703703562E-4</v>
      </c>
      <c r="AH29" s="44" t="s">
        <v>223</v>
      </c>
      <c r="AI29" s="45">
        <v>14</v>
      </c>
      <c r="AJ29" s="115">
        <v>0.52569444444444446</v>
      </c>
      <c r="AK29" s="42" t="s">
        <v>44</v>
      </c>
      <c r="AL29" s="38">
        <v>0</v>
      </c>
      <c r="AM29" s="73">
        <v>0.53611111111111109</v>
      </c>
      <c r="AN29" s="42" t="s">
        <v>44</v>
      </c>
      <c r="AO29" s="38">
        <v>0</v>
      </c>
      <c r="AP29" s="53">
        <v>0.53888888888888886</v>
      </c>
      <c r="AQ29" s="61"/>
      <c r="AR29" s="55">
        <v>0.54547453703703697</v>
      </c>
      <c r="AS29" s="35">
        <v>6.5856481481481044E-3</v>
      </c>
      <c r="AT29" s="35">
        <v>1.7361111111115473E-4</v>
      </c>
      <c r="AU29" s="44" t="s">
        <v>45</v>
      </c>
      <c r="AV29" s="45">
        <v>15</v>
      </c>
      <c r="AW29" s="49">
        <v>0.56666666666666665</v>
      </c>
      <c r="AX29" s="42" t="s">
        <v>44</v>
      </c>
      <c r="AY29" s="38">
        <v>0</v>
      </c>
      <c r="AZ29" s="49">
        <v>0.56944444444444398</v>
      </c>
      <c r="BA29" s="61"/>
      <c r="BB29" s="55">
        <v>0.57453703703703707</v>
      </c>
      <c r="BC29" s="35">
        <v>5.0925925925930926E-3</v>
      </c>
      <c r="BD29" s="35">
        <v>9.25925925930925E-5</v>
      </c>
      <c r="BE29" s="44" t="s">
        <v>223</v>
      </c>
      <c r="BF29" s="45">
        <v>8</v>
      </c>
      <c r="BG29" s="308">
        <v>0.61458333333333282</v>
      </c>
      <c r="BH29" s="42" t="s">
        <v>44</v>
      </c>
      <c r="BI29" s="38">
        <v>0</v>
      </c>
      <c r="BJ29" s="43">
        <v>0.61805555555555558</v>
      </c>
      <c r="BK29" s="47">
        <v>0.62569444444444444</v>
      </c>
      <c r="BL29" s="70">
        <v>28.7</v>
      </c>
      <c r="BM29" s="71">
        <v>28.7</v>
      </c>
      <c r="BN29" s="72"/>
      <c r="BO29" s="117" t="s">
        <v>226</v>
      </c>
      <c r="BP29" s="121"/>
      <c r="BQ29" s="124" t="s">
        <v>225</v>
      </c>
      <c r="BR29" s="125"/>
      <c r="BS29" s="49">
        <v>0.69097222222222221</v>
      </c>
      <c r="BT29" s="42" t="s">
        <v>44</v>
      </c>
      <c r="BU29" s="38">
        <v>0</v>
      </c>
      <c r="BV29" s="49">
        <v>0.69305555555555498</v>
      </c>
      <c r="BW29" s="61"/>
      <c r="BX29" s="55">
        <v>0.69598379629629636</v>
      </c>
      <c r="BY29" s="35">
        <v>2.9282407407413835E-3</v>
      </c>
      <c r="BZ29" s="35">
        <v>4.7453703703767992E-4</v>
      </c>
      <c r="CA29" s="44" t="s">
        <v>223</v>
      </c>
      <c r="CB29" s="45">
        <v>41</v>
      </c>
      <c r="CC29" s="85">
        <v>0.69861111111111107</v>
      </c>
      <c r="CD29" s="86"/>
      <c r="CE29" s="87">
        <v>0</v>
      </c>
      <c r="CF29" s="88"/>
      <c r="CG29" s="85">
        <v>0.7055555555555556</v>
      </c>
      <c r="CH29" s="86"/>
      <c r="CI29" s="87">
        <v>0</v>
      </c>
      <c r="CJ29" s="88"/>
      <c r="CK29" s="43">
        <v>0.74513888888888891</v>
      </c>
      <c r="CL29" s="47">
        <v>0.74930555555555556</v>
      </c>
      <c r="CM29" s="70">
        <v>46.9</v>
      </c>
      <c r="CN29" s="71">
        <v>46.9</v>
      </c>
      <c r="CO29" s="72"/>
      <c r="CP29" s="91">
        <v>0.75208333333333333</v>
      </c>
      <c r="CQ29" s="95">
        <v>5.5555555555555601E-2</v>
      </c>
      <c r="CR29" s="42" t="s">
        <v>44</v>
      </c>
      <c r="CS29" s="38">
        <v>0</v>
      </c>
      <c r="CU29" s="39">
        <v>196.8</v>
      </c>
      <c r="CV29" s="46">
        <v>0</v>
      </c>
      <c r="CW29" s="40"/>
      <c r="CX29" s="63">
        <v>196.8</v>
      </c>
      <c r="CZ29" s="101" t="s">
        <v>191</v>
      </c>
      <c r="DA29" s="129" t="s">
        <v>177</v>
      </c>
      <c r="DB29" s="129">
        <v>140</v>
      </c>
      <c r="DC29" s="104" t="s">
        <v>183</v>
      </c>
      <c r="DD29" s="77"/>
      <c r="DE29" s="56"/>
      <c r="DF29" s="36"/>
      <c r="DI29" s="41">
        <v>1.0900000000000001</v>
      </c>
      <c r="DJ29" s="17" t="s">
        <v>196</v>
      </c>
      <c r="DK29" s="153">
        <v>129.49200000000002</v>
      </c>
      <c r="DL29" s="41">
        <v>129.49200000000002</v>
      </c>
      <c r="DM29" s="41">
        <v>9999</v>
      </c>
      <c r="DP29" s="41">
        <v>43</v>
      </c>
      <c r="DQ29" s="227">
        <v>0</v>
      </c>
      <c r="DR29" s="227">
        <v>0</v>
      </c>
      <c r="DS29" s="228">
        <v>43.2</v>
      </c>
      <c r="DT29" s="227">
        <v>0</v>
      </c>
      <c r="DU29" s="227">
        <v>0</v>
      </c>
      <c r="DV29" s="227">
        <v>14</v>
      </c>
      <c r="DW29" s="227">
        <v>0</v>
      </c>
      <c r="DX29" s="227">
        <v>0</v>
      </c>
      <c r="DY29" s="227">
        <v>15</v>
      </c>
      <c r="DZ29" s="227">
        <v>0</v>
      </c>
      <c r="EA29" s="227">
        <v>8</v>
      </c>
      <c r="EB29" s="227">
        <v>0</v>
      </c>
      <c r="EC29" s="228">
        <v>28.7</v>
      </c>
      <c r="ED29" s="227">
        <v>0</v>
      </c>
      <c r="EE29" s="227">
        <v>0</v>
      </c>
      <c r="EF29" s="227">
        <v>41</v>
      </c>
      <c r="EG29" s="227">
        <v>0</v>
      </c>
      <c r="EH29" s="228">
        <v>46.9</v>
      </c>
      <c r="EI29" s="227">
        <v>0</v>
      </c>
      <c r="EK29" s="41">
        <v>43</v>
      </c>
      <c r="EL29" s="227">
        <v>0</v>
      </c>
      <c r="EM29" s="227">
        <v>0</v>
      </c>
      <c r="EN29" s="227">
        <v>43.2</v>
      </c>
      <c r="EO29" s="227">
        <v>43.2</v>
      </c>
      <c r="EP29" s="227">
        <v>43.2</v>
      </c>
      <c r="EQ29" s="227">
        <v>57.2</v>
      </c>
      <c r="ER29" s="227">
        <v>57.2</v>
      </c>
      <c r="ES29" s="227">
        <v>57.2</v>
      </c>
      <c r="ET29" s="227">
        <v>72.2</v>
      </c>
      <c r="EU29" s="227">
        <v>72.2</v>
      </c>
      <c r="EV29" s="227">
        <v>80.2</v>
      </c>
      <c r="EW29" s="227">
        <v>80.2</v>
      </c>
      <c r="EX29" s="227">
        <v>108.9</v>
      </c>
      <c r="EY29" s="227">
        <v>108.9</v>
      </c>
      <c r="EZ29" s="227">
        <v>108.9</v>
      </c>
      <c r="FA29" s="227">
        <v>149.9</v>
      </c>
      <c r="FB29" s="227">
        <v>149.9</v>
      </c>
      <c r="FC29" s="227">
        <v>196.8</v>
      </c>
      <c r="FD29" s="227">
        <v>196.8</v>
      </c>
    </row>
    <row r="30" spans="1:160" s="41" customFormat="1" ht="13.5" thickBot="1" x14ac:dyDescent="0.25">
      <c r="A30" s="131"/>
      <c r="B30" s="34">
        <v>4</v>
      </c>
      <c r="C30" s="10">
        <v>4</v>
      </c>
      <c r="D30" s="37" t="s">
        <v>94</v>
      </c>
      <c r="E30" s="37" t="s">
        <v>95</v>
      </c>
      <c r="F30" s="37"/>
      <c r="G30" s="43">
        <v>0.29444444444444401</v>
      </c>
      <c r="H30" s="47">
        <v>0.29444444444444445</v>
      </c>
      <c r="I30" s="58" t="s">
        <v>44</v>
      </c>
      <c r="J30" s="52">
        <v>0</v>
      </c>
      <c r="K30" s="43">
        <v>0.37777777777777799</v>
      </c>
      <c r="L30" s="47">
        <v>0.37777777777777799</v>
      </c>
      <c r="M30" s="42" t="s">
        <v>44</v>
      </c>
      <c r="N30" s="38">
        <v>0</v>
      </c>
      <c r="O30" s="73">
        <v>0.41944444444444445</v>
      </c>
      <c r="P30" s="42" t="s">
        <v>44</v>
      </c>
      <c r="Q30" s="38">
        <v>0</v>
      </c>
      <c r="R30" s="43">
        <v>0.42152777777777778</v>
      </c>
      <c r="S30" s="47">
        <v>0.42152777777777778</v>
      </c>
      <c r="T30" s="70">
        <v>41.8</v>
      </c>
      <c r="U30" s="71">
        <v>41.8</v>
      </c>
      <c r="V30" s="72"/>
      <c r="W30" s="115">
        <v>0.44027777777777777</v>
      </c>
      <c r="X30" s="42" t="s">
        <v>44</v>
      </c>
      <c r="Y30" s="38">
        <v>0</v>
      </c>
      <c r="Z30" s="49">
        <v>0.47500000000000003</v>
      </c>
      <c r="AA30" s="42" t="s">
        <v>44</v>
      </c>
      <c r="AB30" s="38">
        <v>0</v>
      </c>
      <c r="AC30" s="53">
        <v>0.4770833333333333</v>
      </c>
      <c r="AD30" s="61"/>
      <c r="AE30" s="55">
        <v>0.48118055555555556</v>
      </c>
      <c r="AF30" s="35">
        <v>4.0972222222222521E-3</v>
      </c>
      <c r="AG30" s="35">
        <v>2.4305555555558531E-4</v>
      </c>
      <c r="AH30" s="44" t="s">
        <v>223</v>
      </c>
      <c r="AI30" s="45">
        <v>21</v>
      </c>
      <c r="AJ30" s="115">
        <v>0.49791666666666662</v>
      </c>
      <c r="AK30" s="42" t="s">
        <v>44</v>
      </c>
      <c r="AL30" s="38">
        <v>0</v>
      </c>
      <c r="AM30" s="73">
        <v>0.5083333333333333</v>
      </c>
      <c r="AN30" s="42" t="s">
        <v>44</v>
      </c>
      <c r="AO30" s="38">
        <v>0</v>
      </c>
      <c r="AP30" s="53">
        <v>0.51041666666666663</v>
      </c>
      <c r="AQ30" s="61"/>
      <c r="AR30" s="55">
        <v>0.51736111111111105</v>
      </c>
      <c r="AS30" s="35">
        <v>6.9444444444444198E-3</v>
      </c>
      <c r="AT30" s="35">
        <v>1.8518518518516065E-4</v>
      </c>
      <c r="AU30" s="44" t="s">
        <v>223</v>
      </c>
      <c r="AV30" s="45">
        <v>16</v>
      </c>
      <c r="AW30" s="49">
        <v>0.53819444444444442</v>
      </c>
      <c r="AX30" s="42" t="s">
        <v>44</v>
      </c>
      <c r="AY30" s="38">
        <v>0</v>
      </c>
      <c r="AZ30" s="49">
        <v>0.54027777777777797</v>
      </c>
      <c r="BA30" s="61"/>
      <c r="BB30" s="55">
        <v>0.5449074074074074</v>
      </c>
      <c r="BC30" s="35">
        <v>4.6296296296294281E-3</v>
      </c>
      <c r="BD30" s="35">
        <v>3.7037037037057196E-4</v>
      </c>
      <c r="BE30" s="44" t="s">
        <v>45</v>
      </c>
      <c r="BF30" s="45">
        <v>32</v>
      </c>
      <c r="BG30" s="308">
        <v>0.58541666666666681</v>
      </c>
      <c r="BH30" s="42" t="s">
        <v>44</v>
      </c>
      <c r="BI30" s="38">
        <v>0</v>
      </c>
      <c r="BJ30" s="43">
        <v>0.5854166666666667</v>
      </c>
      <c r="BK30" s="47">
        <v>0.58680555555555558</v>
      </c>
      <c r="BL30" s="70">
        <v>26.7</v>
      </c>
      <c r="BM30" s="71">
        <v>26.7</v>
      </c>
      <c r="BN30" s="72"/>
      <c r="BO30" s="117" t="s">
        <v>226</v>
      </c>
      <c r="BP30" s="121"/>
      <c r="BQ30" s="124" t="s">
        <v>225</v>
      </c>
      <c r="BR30" s="125"/>
      <c r="BS30" s="49">
        <v>0.66180555555555554</v>
      </c>
      <c r="BT30" s="42" t="s">
        <v>44</v>
      </c>
      <c r="BU30" s="38">
        <v>0</v>
      </c>
      <c r="BV30" s="49">
        <v>0.66388888888888897</v>
      </c>
      <c r="BW30" s="61"/>
      <c r="BX30" s="55">
        <v>0.66641203703703711</v>
      </c>
      <c r="BY30" s="35">
        <v>2.5231481481481355E-3</v>
      </c>
      <c r="BZ30" s="35">
        <v>6.9444444444431881E-5</v>
      </c>
      <c r="CA30" s="44" t="s">
        <v>223</v>
      </c>
      <c r="CB30" s="45">
        <v>6</v>
      </c>
      <c r="CC30" s="85">
        <v>0.66736111111111107</v>
      </c>
      <c r="CD30" s="86"/>
      <c r="CE30" s="87">
        <v>60</v>
      </c>
      <c r="CF30" s="88"/>
      <c r="CG30" s="85">
        <v>0.67569444444444438</v>
      </c>
      <c r="CH30" s="86"/>
      <c r="CI30" s="87">
        <v>0</v>
      </c>
      <c r="CJ30" s="88"/>
      <c r="CK30" s="43">
        <v>0.71666666666666667</v>
      </c>
      <c r="CL30" s="47">
        <v>0.71736111111111101</v>
      </c>
      <c r="CM30" s="70">
        <v>51.9</v>
      </c>
      <c r="CN30" s="71">
        <v>51.9</v>
      </c>
      <c r="CO30" s="72"/>
      <c r="CP30" s="91">
        <v>0.71875</v>
      </c>
      <c r="CQ30" s="95">
        <v>5.5555555555555601E-2</v>
      </c>
      <c r="CR30" s="42" t="s">
        <v>44</v>
      </c>
      <c r="CS30" s="38">
        <v>0</v>
      </c>
      <c r="CT30" s="284"/>
      <c r="CU30" s="39">
        <v>195.4</v>
      </c>
      <c r="CV30" s="46">
        <v>60</v>
      </c>
      <c r="CW30" s="40"/>
      <c r="CX30" s="63">
        <v>255.4</v>
      </c>
      <c r="CY30" s="284"/>
      <c r="CZ30" s="101" t="s">
        <v>189</v>
      </c>
      <c r="DA30" s="129" t="s">
        <v>177</v>
      </c>
      <c r="DB30" s="129">
        <v>140</v>
      </c>
      <c r="DC30" s="104" t="s">
        <v>180</v>
      </c>
      <c r="DD30" s="77"/>
      <c r="DE30" s="56"/>
      <c r="DF30" s="36"/>
      <c r="DI30" s="41">
        <v>1.0900000000000001</v>
      </c>
      <c r="DJ30" s="41" t="s">
        <v>196</v>
      </c>
      <c r="DK30" s="153">
        <v>131.23600000000002</v>
      </c>
      <c r="DL30" s="41">
        <v>131.23600000000002</v>
      </c>
      <c r="DM30" s="41">
        <v>9999</v>
      </c>
      <c r="DP30" s="41">
        <v>4</v>
      </c>
      <c r="DQ30" s="227">
        <v>0</v>
      </c>
      <c r="DR30" s="227">
        <v>0</v>
      </c>
      <c r="DS30" s="228">
        <v>41.8</v>
      </c>
      <c r="DT30" s="227">
        <v>0</v>
      </c>
      <c r="DU30" s="227">
        <v>0</v>
      </c>
      <c r="DV30" s="227">
        <v>21</v>
      </c>
      <c r="DW30" s="227">
        <v>0</v>
      </c>
      <c r="DX30" s="227">
        <v>0</v>
      </c>
      <c r="DY30" s="227">
        <v>16</v>
      </c>
      <c r="DZ30" s="227">
        <v>0</v>
      </c>
      <c r="EA30" s="227">
        <v>32</v>
      </c>
      <c r="EB30" s="227">
        <v>0</v>
      </c>
      <c r="EC30" s="228">
        <v>26.7</v>
      </c>
      <c r="ED30" s="227">
        <v>0</v>
      </c>
      <c r="EE30" s="227">
        <v>0</v>
      </c>
      <c r="EF30" s="227">
        <v>6</v>
      </c>
      <c r="EG30" s="227">
        <v>60</v>
      </c>
      <c r="EH30" s="228">
        <v>51.9</v>
      </c>
      <c r="EI30" s="227">
        <v>0</v>
      </c>
      <c r="EK30" s="41">
        <v>4</v>
      </c>
      <c r="EL30" s="227">
        <v>0</v>
      </c>
      <c r="EM30" s="227">
        <v>0</v>
      </c>
      <c r="EN30" s="227">
        <v>41.8</v>
      </c>
      <c r="EO30" s="227">
        <v>41.8</v>
      </c>
      <c r="EP30" s="227">
        <v>41.8</v>
      </c>
      <c r="EQ30" s="227">
        <v>62.8</v>
      </c>
      <c r="ER30" s="227">
        <v>62.8</v>
      </c>
      <c r="ES30" s="227">
        <v>62.8</v>
      </c>
      <c r="ET30" s="227">
        <v>78.8</v>
      </c>
      <c r="EU30" s="227">
        <v>78.8</v>
      </c>
      <c r="EV30" s="227">
        <v>110.8</v>
      </c>
      <c r="EW30" s="227">
        <v>110.8</v>
      </c>
      <c r="EX30" s="227">
        <v>137.5</v>
      </c>
      <c r="EY30" s="227">
        <v>137.5</v>
      </c>
      <c r="EZ30" s="227">
        <v>137.5</v>
      </c>
      <c r="FA30" s="227">
        <v>143.5</v>
      </c>
      <c r="FB30" s="227">
        <v>203.5</v>
      </c>
      <c r="FC30" s="227">
        <v>255.4</v>
      </c>
      <c r="FD30" s="227">
        <v>255.4</v>
      </c>
    </row>
    <row r="31" spans="1:160" ht="13.5" thickBot="1" x14ac:dyDescent="0.25">
      <c r="A31" s="132"/>
      <c r="B31" s="34">
        <v>51</v>
      </c>
      <c r="C31" s="10">
        <v>53</v>
      </c>
      <c r="D31" s="37" t="s">
        <v>159</v>
      </c>
      <c r="E31" s="37" t="s">
        <v>160</v>
      </c>
      <c r="F31" s="37"/>
      <c r="G31" s="43">
        <v>0.327083333333333</v>
      </c>
      <c r="H31" s="47">
        <v>0.32708333333333334</v>
      </c>
      <c r="I31" s="58" t="s">
        <v>44</v>
      </c>
      <c r="J31" s="52">
        <v>0</v>
      </c>
      <c r="K31" s="43">
        <v>0.41041666666666399</v>
      </c>
      <c r="L31" s="47">
        <v>0.410416666666646</v>
      </c>
      <c r="M31" s="42" t="s">
        <v>44</v>
      </c>
      <c r="N31" s="38">
        <v>0</v>
      </c>
      <c r="O31" s="73">
        <v>0.45208333333333334</v>
      </c>
      <c r="P31" s="42" t="s">
        <v>44</v>
      </c>
      <c r="Q31" s="38">
        <v>0</v>
      </c>
      <c r="R31" s="43">
        <v>0.46180555555555558</v>
      </c>
      <c r="S31" s="47">
        <v>0.46180555555555558</v>
      </c>
      <c r="T31" s="70">
        <v>42.6</v>
      </c>
      <c r="U31" s="71">
        <v>42.6</v>
      </c>
      <c r="V31" s="72"/>
      <c r="W31" s="115">
        <v>0.47291666666666665</v>
      </c>
      <c r="X31" s="42" t="s">
        <v>44</v>
      </c>
      <c r="Y31" s="38">
        <v>0</v>
      </c>
      <c r="Z31" s="49">
        <v>0.50694444444444442</v>
      </c>
      <c r="AA31" s="42" t="s">
        <v>45</v>
      </c>
      <c r="AB31" s="38">
        <v>60</v>
      </c>
      <c r="AC31" s="53">
        <v>0.51041666666666663</v>
      </c>
      <c r="AD31" s="61"/>
      <c r="AE31" s="55">
        <v>0.51491898148148152</v>
      </c>
      <c r="AF31" s="35">
        <v>4.5023148148148895E-3</v>
      </c>
      <c r="AG31" s="35">
        <v>6.4814814814822272E-4</v>
      </c>
      <c r="AH31" s="44" t="s">
        <v>223</v>
      </c>
      <c r="AI31" s="45">
        <v>56</v>
      </c>
      <c r="AJ31" s="115">
        <v>0.53125</v>
      </c>
      <c r="AK31" s="42" t="s">
        <v>44</v>
      </c>
      <c r="AL31" s="38">
        <v>0</v>
      </c>
      <c r="AM31" s="73">
        <v>0.54097222222222219</v>
      </c>
      <c r="AN31" s="42" t="s">
        <v>45</v>
      </c>
      <c r="AO31" s="38">
        <v>60</v>
      </c>
      <c r="AP31" s="53">
        <v>0.5444444444444444</v>
      </c>
      <c r="AQ31" s="61"/>
      <c r="AR31" s="55">
        <v>0.55096064814814816</v>
      </c>
      <c r="AS31" s="35">
        <v>6.5162037037037601E-3</v>
      </c>
      <c r="AT31" s="35">
        <v>2.4305555555549901E-4</v>
      </c>
      <c r="AU31" s="44" t="s">
        <v>45</v>
      </c>
      <c r="AV31" s="45">
        <v>21</v>
      </c>
      <c r="AW31" s="49">
        <v>0.57152777777777775</v>
      </c>
      <c r="AX31" s="42" t="s">
        <v>45</v>
      </c>
      <c r="AY31" s="38">
        <v>60</v>
      </c>
      <c r="AZ31" s="49">
        <v>0.57430555555555496</v>
      </c>
      <c r="BA31" s="61"/>
      <c r="BB31" s="55">
        <v>0.57964120370370364</v>
      </c>
      <c r="BC31" s="35">
        <v>5.3356481481486862E-3</v>
      </c>
      <c r="BD31" s="35">
        <v>3.3564814814868605E-4</v>
      </c>
      <c r="BE31" s="44" t="s">
        <v>223</v>
      </c>
      <c r="BF31" s="45">
        <v>29</v>
      </c>
      <c r="BG31" s="308">
        <v>0.6194444444444438</v>
      </c>
      <c r="BH31" s="42" t="s">
        <v>44</v>
      </c>
      <c r="BI31" s="38">
        <v>0</v>
      </c>
      <c r="BJ31" s="43">
        <v>0.62152777777777779</v>
      </c>
      <c r="BK31" s="47">
        <v>0.63194444444444442</v>
      </c>
      <c r="BL31" s="70">
        <v>29.5</v>
      </c>
      <c r="BM31" s="71">
        <v>29.5</v>
      </c>
      <c r="BN31" s="72"/>
      <c r="BO31" s="117" t="s">
        <v>224</v>
      </c>
      <c r="BP31" s="121">
        <v>300</v>
      </c>
      <c r="BQ31" s="124" t="s">
        <v>232</v>
      </c>
      <c r="BR31" s="125">
        <v>1800</v>
      </c>
      <c r="BS31" s="49">
        <v>0.72013888888888899</v>
      </c>
      <c r="BT31" s="42" t="s">
        <v>223</v>
      </c>
      <c r="BU31" s="38">
        <v>1200</v>
      </c>
      <c r="BV31" s="49">
        <v>0.72222222222222221</v>
      </c>
      <c r="BW31" s="61"/>
      <c r="BX31" s="55">
        <v>0.72528935185185184</v>
      </c>
      <c r="BY31" s="35">
        <v>3.067129629629628E-3</v>
      </c>
      <c r="BZ31" s="35">
        <v>6.1342592592592438E-4</v>
      </c>
      <c r="CA31" s="44" t="s">
        <v>223</v>
      </c>
      <c r="CB31" s="45">
        <v>53</v>
      </c>
      <c r="CC31" s="85">
        <v>0.72638888888888886</v>
      </c>
      <c r="CD31" s="86"/>
      <c r="CE31" s="87">
        <v>0</v>
      </c>
      <c r="CF31" s="88"/>
      <c r="CG31" s="85">
        <v>0.73333333333333339</v>
      </c>
      <c r="CH31" s="86"/>
      <c r="CI31" s="87">
        <v>60</v>
      </c>
      <c r="CJ31" s="88"/>
      <c r="CK31" s="43">
        <v>0.78749999999999998</v>
      </c>
      <c r="CL31" s="47">
        <v>0.78819444444444453</v>
      </c>
      <c r="CM31" s="70">
        <v>58.4</v>
      </c>
      <c r="CN31" s="71">
        <v>58.4</v>
      </c>
      <c r="CO31" s="72">
        <v>10</v>
      </c>
      <c r="CP31" s="91">
        <v>0.7895833333333333</v>
      </c>
      <c r="CQ31" s="95">
        <v>5.5555555555555601E-2</v>
      </c>
      <c r="CR31" s="42" t="s">
        <v>223</v>
      </c>
      <c r="CS31" s="38">
        <v>360</v>
      </c>
      <c r="CU31" s="39">
        <v>299.5</v>
      </c>
      <c r="CV31" s="46">
        <v>3900</v>
      </c>
      <c r="CW31" s="40"/>
      <c r="CX31" s="63">
        <v>4199.5</v>
      </c>
      <c r="CZ31" s="101" t="s">
        <v>191</v>
      </c>
      <c r="DA31" s="129" t="s">
        <v>178</v>
      </c>
      <c r="DB31" s="129">
        <v>71</v>
      </c>
      <c r="DC31" s="104" t="s">
        <v>188</v>
      </c>
      <c r="DD31" s="77"/>
      <c r="DE31" s="56"/>
      <c r="DF31" s="36"/>
      <c r="DI31" s="41">
        <v>1</v>
      </c>
      <c r="DJ31" s="17" t="s">
        <v>196</v>
      </c>
      <c r="DK31" s="153">
        <v>140.5</v>
      </c>
      <c r="DL31" s="41">
        <v>140.5</v>
      </c>
      <c r="DM31" s="41">
        <v>9999</v>
      </c>
      <c r="DP31" s="41">
        <v>53</v>
      </c>
      <c r="DQ31" s="227">
        <v>0</v>
      </c>
      <c r="DR31" s="227">
        <v>0</v>
      </c>
      <c r="DS31" s="228">
        <v>42.6</v>
      </c>
      <c r="DT31" s="227">
        <v>0</v>
      </c>
      <c r="DU31" s="227">
        <v>60</v>
      </c>
      <c r="DV31" s="227">
        <v>56</v>
      </c>
      <c r="DW31" s="227">
        <v>0</v>
      </c>
      <c r="DX31" s="227">
        <v>60</v>
      </c>
      <c r="DY31" s="227">
        <v>21</v>
      </c>
      <c r="DZ31" s="227">
        <v>60</v>
      </c>
      <c r="EA31" s="227">
        <v>29</v>
      </c>
      <c r="EB31" s="227">
        <v>0</v>
      </c>
      <c r="EC31" s="228">
        <v>29.5</v>
      </c>
      <c r="ED31" s="227">
        <v>2100</v>
      </c>
      <c r="EE31" s="227">
        <v>1200</v>
      </c>
      <c r="EF31" s="227">
        <v>53</v>
      </c>
      <c r="EG31" s="227">
        <v>60</v>
      </c>
      <c r="EH31" s="228">
        <v>68.400000000000006</v>
      </c>
      <c r="EI31" s="227">
        <v>360</v>
      </c>
      <c r="EK31" s="41">
        <v>53</v>
      </c>
      <c r="EL31" s="227">
        <v>0</v>
      </c>
      <c r="EM31" s="227">
        <v>0</v>
      </c>
      <c r="EN31" s="227">
        <v>42.6</v>
      </c>
      <c r="EO31" s="227">
        <v>42.6</v>
      </c>
      <c r="EP31" s="227">
        <v>102.6</v>
      </c>
      <c r="EQ31" s="227">
        <v>158.6</v>
      </c>
      <c r="ER31" s="227">
        <v>158.6</v>
      </c>
      <c r="ES31" s="227">
        <v>218.6</v>
      </c>
      <c r="ET31" s="227">
        <v>239.6</v>
      </c>
      <c r="EU31" s="227">
        <v>299.60000000000002</v>
      </c>
      <c r="EV31" s="227">
        <v>328.6</v>
      </c>
      <c r="EW31" s="227">
        <v>328.6</v>
      </c>
      <c r="EX31" s="227">
        <v>358.1</v>
      </c>
      <c r="EY31" s="227">
        <v>2458.1</v>
      </c>
      <c r="EZ31" s="227">
        <v>3658.1</v>
      </c>
      <c r="FA31" s="227">
        <v>3711.1</v>
      </c>
      <c r="FB31" s="227">
        <v>3771.1</v>
      </c>
      <c r="FC31" s="227">
        <v>3839.5</v>
      </c>
      <c r="FD31" s="227">
        <v>4199.5</v>
      </c>
    </row>
    <row r="32" spans="1:160" s="41" customFormat="1" ht="13.5" collapsed="1" thickBot="1" x14ac:dyDescent="0.25">
      <c r="A32" s="131"/>
      <c r="B32" s="34">
        <v>12</v>
      </c>
      <c r="C32" s="10">
        <v>12</v>
      </c>
      <c r="D32" s="37" t="s">
        <v>102</v>
      </c>
      <c r="E32" s="37" t="s">
        <v>103</v>
      </c>
      <c r="F32" s="37"/>
      <c r="G32" s="43">
        <v>0.3</v>
      </c>
      <c r="H32" s="47">
        <v>0.3</v>
      </c>
      <c r="I32" s="58" t="s">
        <v>44</v>
      </c>
      <c r="J32" s="52">
        <v>0</v>
      </c>
      <c r="K32" s="43">
        <v>0.38333333333333303</v>
      </c>
      <c r="L32" s="47">
        <v>0.38333333333332997</v>
      </c>
      <c r="M32" s="42" t="s">
        <v>44</v>
      </c>
      <c r="N32" s="38">
        <v>0</v>
      </c>
      <c r="O32" s="73">
        <v>0.42499999999999999</v>
      </c>
      <c r="P32" s="42" t="s">
        <v>44</v>
      </c>
      <c r="Q32" s="38">
        <v>0</v>
      </c>
      <c r="R32" s="43">
        <v>0.42777777777777781</v>
      </c>
      <c r="S32" s="47">
        <v>0.42777777777777781</v>
      </c>
      <c r="T32" s="70">
        <v>44</v>
      </c>
      <c r="U32" s="71">
        <v>44</v>
      </c>
      <c r="V32" s="72"/>
      <c r="W32" s="115">
        <v>0.4458333333333333</v>
      </c>
      <c r="X32" s="42" t="s">
        <v>44</v>
      </c>
      <c r="Y32" s="38">
        <v>0</v>
      </c>
      <c r="Z32" s="49">
        <v>0.48055555555555557</v>
      </c>
      <c r="AA32" s="42" t="s">
        <v>44</v>
      </c>
      <c r="AB32" s="38">
        <v>0</v>
      </c>
      <c r="AC32" s="53">
        <v>0.4826388888888889</v>
      </c>
      <c r="AD32" s="61"/>
      <c r="AE32" s="55">
        <v>0.48674768518518513</v>
      </c>
      <c r="AF32" s="35">
        <v>4.1087962962962354E-3</v>
      </c>
      <c r="AG32" s="35">
        <v>2.5462962962956867E-4</v>
      </c>
      <c r="AH32" s="44" t="s">
        <v>223</v>
      </c>
      <c r="AI32" s="45">
        <v>22</v>
      </c>
      <c r="AJ32" s="115">
        <v>0.50347222222222221</v>
      </c>
      <c r="AK32" s="42" t="s">
        <v>44</v>
      </c>
      <c r="AL32" s="38">
        <v>0</v>
      </c>
      <c r="AM32" s="73">
        <v>0.51388888888888895</v>
      </c>
      <c r="AN32" s="42" t="s">
        <v>44</v>
      </c>
      <c r="AO32" s="38">
        <v>0</v>
      </c>
      <c r="AP32" s="53">
        <v>0.51597222222222217</v>
      </c>
      <c r="AQ32" s="61"/>
      <c r="AR32" s="55">
        <v>0.52298611111111104</v>
      </c>
      <c r="AS32" s="35">
        <v>7.0138888888888751E-3</v>
      </c>
      <c r="AT32" s="35">
        <v>2.5462962962961595E-4</v>
      </c>
      <c r="AU32" s="44" t="s">
        <v>223</v>
      </c>
      <c r="AV32" s="45">
        <v>22</v>
      </c>
      <c r="AW32" s="49">
        <v>0.54375000000000007</v>
      </c>
      <c r="AX32" s="42" t="s">
        <v>44</v>
      </c>
      <c r="AY32" s="38">
        <v>0</v>
      </c>
      <c r="AZ32" s="49">
        <v>0.54583333333333295</v>
      </c>
      <c r="BA32" s="61"/>
      <c r="BB32" s="55">
        <v>0.55104166666666665</v>
      </c>
      <c r="BC32" s="35">
        <v>5.2083333333337034E-3</v>
      </c>
      <c r="BD32" s="35">
        <v>2.083333333337033E-4</v>
      </c>
      <c r="BE32" s="44" t="s">
        <v>223</v>
      </c>
      <c r="BF32" s="45">
        <v>18</v>
      </c>
      <c r="BG32" s="308">
        <v>0.59097222222222179</v>
      </c>
      <c r="BH32" s="42" t="s">
        <v>44</v>
      </c>
      <c r="BI32" s="38">
        <v>0</v>
      </c>
      <c r="BJ32" s="43">
        <v>0.59097222222222223</v>
      </c>
      <c r="BK32" s="47">
        <v>0.59166666666666667</v>
      </c>
      <c r="BL32" s="70">
        <v>29.4</v>
      </c>
      <c r="BM32" s="71">
        <v>29.4</v>
      </c>
      <c r="BN32" s="72"/>
      <c r="BO32" s="117" t="s">
        <v>226</v>
      </c>
      <c r="BP32" s="121"/>
      <c r="BQ32" s="124" t="s">
        <v>225</v>
      </c>
      <c r="BR32" s="125"/>
      <c r="BS32" s="49">
        <v>0.66736111111111107</v>
      </c>
      <c r="BT32" s="42" t="s">
        <v>44</v>
      </c>
      <c r="BU32" s="38">
        <v>0</v>
      </c>
      <c r="BV32" s="49">
        <v>0.66944444444444395</v>
      </c>
      <c r="BW32" s="61"/>
      <c r="BX32" s="55">
        <v>0.67207175925925933</v>
      </c>
      <c r="BY32" s="35">
        <v>2.6273148148153735E-3</v>
      </c>
      <c r="BZ32" s="35">
        <v>1.7361111111166994E-4</v>
      </c>
      <c r="CA32" s="44" t="s">
        <v>223</v>
      </c>
      <c r="CB32" s="45">
        <v>15</v>
      </c>
      <c r="CC32" s="85">
        <v>0.67499999999999993</v>
      </c>
      <c r="CD32" s="86"/>
      <c r="CE32" s="87">
        <v>0</v>
      </c>
      <c r="CF32" s="88"/>
      <c r="CG32" s="85">
        <v>0.68194444444444446</v>
      </c>
      <c r="CH32" s="86"/>
      <c r="CI32" s="87">
        <v>0</v>
      </c>
      <c r="CJ32" s="88"/>
      <c r="CK32" s="43">
        <v>0.72569444444444453</v>
      </c>
      <c r="CL32" s="47">
        <v>0.72569444444444453</v>
      </c>
      <c r="CM32" s="70">
        <v>57</v>
      </c>
      <c r="CN32" s="71">
        <v>57</v>
      </c>
      <c r="CO32" s="72"/>
      <c r="CP32" s="91">
        <v>0.7270833333333333</v>
      </c>
      <c r="CQ32" s="95">
        <v>5.5555555555555601E-2</v>
      </c>
      <c r="CR32" s="42" t="s">
        <v>44</v>
      </c>
      <c r="CS32" s="38">
        <v>0</v>
      </c>
      <c r="CT32" s="284"/>
      <c r="CU32" s="39">
        <v>207.4</v>
      </c>
      <c r="CV32" s="46">
        <v>0</v>
      </c>
      <c r="CW32" s="40"/>
      <c r="CX32" s="63">
        <v>207.4</v>
      </c>
      <c r="CY32" s="284"/>
      <c r="CZ32" s="101" t="s">
        <v>189</v>
      </c>
      <c r="DA32" s="129" t="s">
        <v>177</v>
      </c>
      <c r="DB32" s="129">
        <v>77</v>
      </c>
      <c r="DC32" s="104" t="s">
        <v>182</v>
      </c>
      <c r="DD32" s="77"/>
      <c r="DE32" s="56"/>
      <c r="DF32" s="36"/>
      <c r="DI32" s="41">
        <v>1.06</v>
      </c>
      <c r="DJ32" s="41" t="s">
        <v>196</v>
      </c>
      <c r="DK32" s="153">
        <v>138.22400000000002</v>
      </c>
      <c r="DL32" s="41">
        <v>138.22400000000002</v>
      </c>
      <c r="DM32" s="41">
        <v>9999</v>
      </c>
      <c r="DP32" s="41">
        <v>12</v>
      </c>
      <c r="DQ32" s="227">
        <v>0</v>
      </c>
      <c r="DR32" s="227">
        <v>0</v>
      </c>
      <c r="DS32" s="228">
        <v>44</v>
      </c>
      <c r="DT32" s="227">
        <v>0</v>
      </c>
      <c r="DU32" s="227">
        <v>0</v>
      </c>
      <c r="DV32" s="227">
        <v>22</v>
      </c>
      <c r="DW32" s="227">
        <v>0</v>
      </c>
      <c r="DX32" s="227">
        <v>0</v>
      </c>
      <c r="DY32" s="227">
        <v>22</v>
      </c>
      <c r="DZ32" s="227">
        <v>0</v>
      </c>
      <c r="EA32" s="227">
        <v>18</v>
      </c>
      <c r="EB32" s="227">
        <v>0</v>
      </c>
      <c r="EC32" s="228">
        <v>29.4</v>
      </c>
      <c r="ED32" s="227">
        <v>0</v>
      </c>
      <c r="EE32" s="227">
        <v>0</v>
      </c>
      <c r="EF32" s="227">
        <v>15</v>
      </c>
      <c r="EG32" s="227">
        <v>0</v>
      </c>
      <c r="EH32" s="228">
        <v>57</v>
      </c>
      <c r="EI32" s="227">
        <v>0</v>
      </c>
      <c r="EK32" s="41">
        <v>12</v>
      </c>
      <c r="EL32" s="227">
        <v>0</v>
      </c>
      <c r="EM32" s="227">
        <v>0</v>
      </c>
      <c r="EN32" s="227">
        <v>44</v>
      </c>
      <c r="EO32" s="227">
        <v>44</v>
      </c>
      <c r="EP32" s="227">
        <v>44</v>
      </c>
      <c r="EQ32" s="227">
        <v>66</v>
      </c>
      <c r="ER32" s="227">
        <v>66</v>
      </c>
      <c r="ES32" s="227">
        <v>66</v>
      </c>
      <c r="ET32" s="227">
        <v>88</v>
      </c>
      <c r="EU32" s="227">
        <v>88</v>
      </c>
      <c r="EV32" s="227">
        <v>106</v>
      </c>
      <c r="EW32" s="227">
        <v>106</v>
      </c>
      <c r="EX32" s="227">
        <v>135.4</v>
      </c>
      <c r="EY32" s="227">
        <v>135.4</v>
      </c>
      <c r="EZ32" s="227">
        <v>135.4</v>
      </c>
      <c r="FA32" s="227">
        <v>150.4</v>
      </c>
      <c r="FB32" s="227">
        <v>150.4</v>
      </c>
      <c r="FC32" s="227">
        <v>207.4</v>
      </c>
      <c r="FD32" s="227">
        <v>207.4</v>
      </c>
    </row>
    <row r="33" spans="1:160" ht="13.5" thickBot="1" x14ac:dyDescent="0.25">
      <c r="A33" s="132"/>
      <c r="B33" s="34">
        <v>53</v>
      </c>
      <c r="C33" s="10">
        <v>55</v>
      </c>
      <c r="D33" s="37" t="s">
        <v>162</v>
      </c>
      <c r="E33" s="37" t="s">
        <v>163</v>
      </c>
      <c r="F33" s="37"/>
      <c r="G33" s="43">
        <v>0.328472222222222</v>
      </c>
      <c r="H33" s="47">
        <v>0.32847222222222222</v>
      </c>
      <c r="I33" s="58" t="s">
        <v>44</v>
      </c>
      <c r="J33" s="52">
        <v>0</v>
      </c>
      <c r="K33" s="43">
        <v>0.41180555555555298</v>
      </c>
      <c r="L33" s="47">
        <v>0.41111111111111115</v>
      </c>
      <c r="M33" s="42" t="s">
        <v>45</v>
      </c>
      <c r="N33" s="38">
        <v>60</v>
      </c>
      <c r="O33" s="73">
        <v>0.45347222222222222</v>
      </c>
      <c r="P33" s="42" t="s">
        <v>223</v>
      </c>
      <c r="Q33" s="38">
        <v>60</v>
      </c>
      <c r="R33" s="43">
        <v>0.46319444444444446</v>
      </c>
      <c r="S33" s="47">
        <v>0.46319444444444446</v>
      </c>
      <c r="T33" s="70">
        <v>46.8</v>
      </c>
      <c r="U33" s="71">
        <v>46.8</v>
      </c>
      <c r="V33" s="72"/>
      <c r="W33" s="115">
        <v>0.47430555555555554</v>
      </c>
      <c r="X33" s="42" t="s">
        <v>44</v>
      </c>
      <c r="Y33" s="38">
        <v>0</v>
      </c>
      <c r="Z33" s="49">
        <v>0.50902777777777775</v>
      </c>
      <c r="AA33" s="42" t="s">
        <v>44</v>
      </c>
      <c r="AB33" s="38">
        <v>0</v>
      </c>
      <c r="AC33" s="53">
        <v>0.51180555555555551</v>
      </c>
      <c r="AD33" s="61"/>
      <c r="AE33" s="55">
        <v>0.5163078703703704</v>
      </c>
      <c r="AF33" s="35">
        <v>4.5023148148148895E-3</v>
      </c>
      <c r="AG33" s="35">
        <v>6.4814814814822272E-4</v>
      </c>
      <c r="AH33" s="44" t="s">
        <v>223</v>
      </c>
      <c r="AI33" s="45">
        <v>56</v>
      </c>
      <c r="AJ33" s="115">
        <v>0.53263888888888888</v>
      </c>
      <c r="AK33" s="42" t="s">
        <v>44</v>
      </c>
      <c r="AL33" s="38">
        <v>0</v>
      </c>
      <c r="AM33" s="73">
        <v>0.54305555555555551</v>
      </c>
      <c r="AN33" s="42" t="s">
        <v>44</v>
      </c>
      <c r="AO33" s="38">
        <v>0</v>
      </c>
      <c r="AP33" s="53">
        <v>0.54583333333333328</v>
      </c>
      <c r="AQ33" s="61"/>
      <c r="AR33" s="55">
        <v>0.5529398148148148</v>
      </c>
      <c r="AS33" s="35">
        <v>7.1064814814815191E-3</v>
      </c>
      <c r="AT33" s="35">
        <v>3.4722222222226002E-4</v>
      </c>
      <c r="AU33" s="44" t="s">
        <v>223</v>
      </c>
      <c r="AV33" s="45">
        <v>30</v>
      </c>
      <c r="AW33" s="49">
        <v>0.57361111111111118</v>
      </c>
      <c r="AX33" s="42" t="s">
        <v>44</v>
      </c>
      <c r="AY33" s="38">
        <v>0</v>
      </c>
      <c r="AZ33" s="49">
        <v>0.57569444444444395</v>
      </c>
      <c r="BA33" s="61"/>
      <c r="BB33" s="55">
        <v>0.58124999999999993</v>
      </c>
      <c r="BC33" s="35">
        <v>5.5555555555559799E-3</v>
      </c>
      <c r="BD33" s="35">
        <v>5.555555555559798E-4</v>
      </c>
      <c r="BE33" s="44" t="s">
        <v>223</v>
      </c>
      <c r="BF33" s="45">
        <v>48</v>
      </c>
      <c r="BG33" s="308">
        <v>0.62083333333333279</v>
      </c>
      <c r="BH33" s="42" t="s">
        <v>44</v>
      </c>
      <c r="BI33" s="38">
        <v>0</v>
      </c>
      <c r="BJ33" s="43">
        <v>0.62083333333333335</v>
      </c>
      <c r="BK33" s="47">
        <v>0.63055555555555554</v>
      </c>
      <c r="BL33" s="70">
        <v>33.799999999999997</v>
      </c>
      <c r="BM33" s="71">
        <v>33.799999999999997</v>
      </c>
      <c r="BN33" s="72"/>
      <c r="BO33" s="117" t="s">
        <v>234</v>
      </c>
      <c r="BP33" s="121">
        <v>300</v>
      </c>
      <c r="BQ33" s="124" t="s">
        <v>225</v>
      </c>
      <c r="BR33" s="125"/>
      <c r="BS33" s="49">
        <v>0.70763888888888893</v>
      </c>
      <c r="BT33" s="42" t="s">
        <v>223</v>
      </c>
      <c r="BU33" s="38">
        <v>60</v>
      </c>
      <c r="BV33" s="49">
        <v>0.71111111111111103</v>
      </c>
      <c r="BW33" s="61"/>
      <c r="BX33" s="55">
        <v>0.71454861111111112</v>
      </c>
      <c r="BY33" s="35">
        <v>3.4375000000000933E-3</v>
      </c>
      <c r="BZ33" s="35">
        <v>9.8379629629638966E-4</v>
      </c>
      <c r="CA33" s="44" t="s">
        <v>223</v>
      </c>
      <c r="CB33" s="45">
        <v>85</v>
      </c>
      <c r="CC33" s="85">
        <v>0.71666666666666667</v>
      </c>
      <c r="CD33" s="86"/>
      <c r="CE33" s="87">
        <v>0</v>
      </c>
      <c r="CF33" s="88"/>
      <c r="CG33" s="85">
        <v>0.72569444444444453</v>
      </c>
      <c r="CH33" s="86"/>
      <c r="CI33" s="87">
        <v>0</v>
      </c>
      <c r="CJ33" s="88"/>
      <c r="CK33" s="43">
        <v>0.76736111111111116</v>
      </c>
      <c r="CL33" s="47">
        <v>0.76736111111111116</v>
      </c>
      <c r="CM33" s="70">
        <v>55.5</v>
      </c>
      <c r="CN33" s="71">
        <v>55.5</v>
      </c>
      <c r="CO33" s="72"/>
      <c r="CP33" s="91">
        <v>0.76944444444444438</v>
      </c>
      <c r="CQ33" s="95">
        <v>5.5555555555555601E-2</v>
      </c>
      <c r="CR33" s="42" t="s">
        <v>44</v>
      </c>
      <c r="CS33" s="38">
        <v>0</v>
      </c>
      <c r="CU33" s="39">
        <v>355.1</v>
      </c>
      <c r="CV33" s="46">
        <v>480</v>
      </c>
      <c r="CW33" s="40"/>
      <c r="CX33" s="63">
        <v>835.1</v>
      </c>
      <c r="CZ33" s="101" t="s">
        <v>191</v>
      </c>
      <c r="DA33" s="129" t="s">
        <v>177</v>
      </c>
      <c r="DB33" s="129">
        <v>109</v>
      </c>
      <c r="DC33" s="104" t="s">
        <v>184</v>
      </c>
      <c r="DD33" s="77"/>
      <c r="DE33" s="56"/>
      <c r="DF33" s="36"/>
      <c r="DI33" s="41">
        <v>1.0900000000000001</v>
      </c>
      <c r="DJ33" s="17" t="s">
        <v>196</v>
      </c>
      <c r="DK33" s="153">
        <v>148.34900000000002</v>
      </c>
      <c r="DL33" s="41">
        <v>148.34900000000002</v>
      </c>
      <c r="DM33" s="41">
        <v>9999</v>
      </c>
      <c r="DP33" s="41">
        <v>55</v>
      </c>
      <c r="DQ33" s="227">
        <v>60</v>
      </c>
      <c r="DR33" s="227">
        <v>60</v>
      </c>
      <c r="DS33" s="228">
        <v>46.8</v>
      </c>
      <c r="DT33" s="227">
        <v>0</v>
      </c>
      <c r="DU33" s="227">
        <v>0</v>
      </c>
      <c r="DV33" s="227">
        <v>56</v>
      </c>
      <c r="DW33" s="227">
        <v>0</v>
      </c>
      <c r="DX33" s="227">
        <v>0</v>
      </c>
      <c r="DY33" s="227">
        <v>30</v>
      </c>
      <c r="DZ33" s="227">
        <v>0</v>
      </c>
      <c r="EA33" s="227">
        <v>48</v>
      </c>
      <c r="EB33" s="227">
        <v>0</v>
      </c>
      <c r="EC33" s="228">
        <v>33.799999999999997</v>
      </c>
      <c r="ED33" s="227">
        <v>300</v>
      </c>
      <c r="EE33" s="227">
        <v>60</v>
      </c>
      <c r="EF33" s="227">
        <v>85</v>
      </c>
      <c r="EG33" s="227">
        <v>0</v>
      </c>
      <c r="EH33" s="228">
        <v>55.5</v>
      </c>
      <c r="EI33" s="227">
        <v>0</v>
      </c>
      <c r="EK33" s="41">
        <v>55</v>
      </c>
      <c r="EL33" s="227">
        <v>60</v>
      </c>
      <c r="EM33" s="227">
        <v>120</v>
      </c>
      <c r="EN33" s="227">
        <v>166.8</v>
      </c>
      <c r="EO33" s="227">
        <v>166.8</v>
      </c>
      <c r="EP33" s="227">
        <v>166.8</v>
      </c>
      <c r="EQ33" s="227">
        <v>222.8</v>
      </c>
      <c r="ER33" s="227">
        <v>222.8</v>
      </c>
      <c r="ES33" s="227">
        <v>222.8</v>
      </c>
      <c r="ET33" s="227">
        <v>252.8</v>
      </c>
      <c r="EU33" s="227">
        <v>252.8</v>
      </c>
      <c r="EV33" s="227">
        <v>300.8</v>
      </c>
      <c r="EW33" s="227">
        <v>300.8</v>
      </c>
      <c r="EX33" s="227">
        <v>334.6</v>
      </c>
      <c r="EY33" s="227">
        <v>634.6</v>
      </c>
      <c r="EZ33" s="227">
        <v>694.6</v>
      </c>
      <c r="FA33" s="227">
        <v>779.6</v>
      </c>
      <c r="FB33" s="227">
        <v>779.6</v>
      </c>
      <c r="FC33" s="227">
        <v>835.1</v>
      </c>
      <c r="FD33" s="227">
        <v>835.1</v>
      </c>
    </row>
    <row r="34" spans="1:160" ht="13.5" thickBot="1" x14ac:dyDescent="0.25">
      <c r="A34" s="132"/>
      <c r="B34" s="34">
        <v>25</v>
      </c>
      <c r="C34" s="10">
        <v>25</v>
      </c>
      <c r="D34" s="37" t="s">
        <v>123</v>
      </c>
      <c r="E34" s="37" t="s">
        <v>124</v>
      </c>
      <c r="F34" s="37"/>
      <c r="G34" s="43">
        <v>0.30902777777777801</v>
      </c>
      <c r="H34" s="47">
        <v>0.30902777777777779</v>
      </c>
      <c r="I34" s="58" t="s">
        <v>44</v>
      </c>
      <c r="J34" s="52">
        <v>0</v>
      </c>
      <c r="K34" s="43">
        <v>0.39236111111110999</v>
      </c>
      <c r="L34" s="47">
        <v>0.392361111111102</v>
      </c>
      <c r="M34" s="42" t="s">
        <v>44</v>
      </c>
      <c r="N34" s="38">
        <v>0</v>
      </c>
      <c r="O34" s="73">
        <v>0.43402777777777773</v>
      </c>
      <c r="P34" s="42" t="s">
        <v>44</v>
      </c>
      <c r="Q34" s="38">
        <v>0</v>
      </c>
      <c r="R34" s="43">
        <v>0.4375</v>
      </c>
      <c r="S34" s="47">
        <v>0.4375</v>
      </c>
      <c r="T34" s="70">
        <v>58.6</v>
      </c>
      <c r="U34" s="71">
        <v>58.6</v>
      </c>
      <c r="V34" s="72"/>
      <c r="W34" s="115">
        <v>0.45486111111111105</v>
      </c>
      <c r="X34" s="42" t="s">
        <v>44</v>
      </c>
      <c r="Y34" s="38">
        <v>0</v>
      </c>
      <c r="Z34" s="49">
        <v>0.48958333333333331</v>
      </c>
      <c r="AA34" s="42" t="s">
        <v>44</v>
      </c>
      <c r="AB34" s="38">
        <v>0</v>
      </c>
      <c r="AC34" s="53">
        <v>0.4916666666666667</v>
      </c>
      <c r="AD34" s="61"/>
      <c r="AE34" s="55">
        <v>0.49557870370370366</v>
      </c>
      <c r="AF34" s="35">
        <v>3.9120370370369639E-3</v>
      </c>
      <c r="AG34" s="35">
        <v>5.7870370370297162E-5</v>
      </c>
      <c r="AH34" s="44" t="s">
        <v>223</v>
      </c>
      <c r="AI34" s="45">
        <v>5</v>
      </c>
      <c r="AJ34" s="115">
        <v>0.51249999999999996</v>
      </c>
      <c r="AK34" s="42" t="s">
        <v>44</v>
      </c>
      <c r="AL34" s="38">
        <v>0</v>
      </c>
      <c r="AM34" s="73">
        <v>0.5229166666666667</v>
      </c>
      <c r="AN34" s="42" t="s">
        <v>44</v>
      </c>
      <c r="AO34" s="38">
        <v>0</v>
      </c>
      <c r="AP34" s="53">
        <v>0.52569444444444446</v>
      </c>
      <c r="AQ34" s="61"/>
      <c r="AR34" s="55">
        <v>0.53209490740740739</v>
      </c>
      <c r="AS34" s="35">
        <v>6.4004629629629273E-3</v>
      </c>
      <c r="AT34" s="35">
        <v>3.5879629629633186E-4</v>
      </c>
      <c r="AU34" s="44" t="s">
        <v>45</v>
      </c>
      <c r="AV34" s="45">
        <v>31</v>
      </c>
      <c r="AW34" s="49">
        <v>0.55347222222222225</v>
      </c>
      <c r="AX34" s="42" t="s">
        <v>44</v>
      </c>
      <c r="AY34" s="38">
        <v>0</v>
      </c>
      <c r="AZ34" s="49">
        <v>0.55625000000000002</v>
      </c>
      <c r="BA34" s="61"/>
      <c r="BB34" s="55">
        <v>0.56098379629629636</v>
      </c>
      <c r="BC34" s="35">
        <v>4.7337962962963331E-3</v>
      </c>
      <c r="BD34" s="35">
        <v>2.6620370370366696E-4</v>
      </c>
      <c r="BE34" s="44" t="s">
        <v>45</v>
      </c>
      <c r="BF34" s="45">
        <v>23</v>
      </c>
      <c r="BG34" s="308">
        <v>0.60138888888888886</v>
      </c>
      <c r="BH34" s="42" t="s">
        <v>44</v>
      </c>
      <c r="BI34" s="38">
        <v>0</v>
      </c>
      <c r="BJ34" s="43">
        <v>0.60138888888888886</v>
      </c>
      <c r="BK34" s="47">
        <v>0.60416666666666663</v>
      </c>
      <c r="BL34" s="70">
        <v>32</v>
      </c>
      <c r="BM34" s="71">
        <v>32</v>
      </c>
      <c r="BN34" s="72"/>
      <c r="BO34" s="117" t="s">
        <v>226</v>
      </c>
      <c r="BP34" s="121"/>
      <c r="BQ34" s="124" t="s">
        <v>225</v>
      </c>
      <c r="BR34" s="125"/>
      <c r="BS34" s="49">
        <v>0.6791666666666667</v>
      </c>
      <c r="BT34" s="42" t="s">
        <v>44</v>
      </c>
      <c r="BU34" s="38">
        <v>0</v>
      </c>
      <c r="BV34" s="49">
        <v>0.68194444444444402</v>
      </c>
      <c r="BW34" s="61"/>
      <c r="BX34" s="55">
        <v>0.68481481481481488</v>
      </c>
      <c r="BY34" s="35">
        <v>2.8703703703708561E-3</v>
      </c>
      <c r="BZ34" s="35">
        <v>4.1666666666715247E-4</v>
      </c>
      <c r="CA34" s="44" t="s">
        <v>223</v>
      </c>
      <c r="CB34" s="45">
        <v>36</v>
      </c>
      <c r="CC34" s="85">
        <v>0.68819444444444444</v>
      </c>
      <c r="CD34" s="86"/>
      <c r="CE34" s="87">
        <v>0</v>
      </c>
      <c r="CF34" s="88"/>
      <c r="CG34" s="85">
        <v>0.69444444444444453</v>
      </c>
      <c r="CH34" s="86"/>
      <c r="CI34" s="87">
        <v>0</v>
      </c>
      <c r="CJ34" s="88"/>
      <c r="CK34" s="43">
        <v>0.73958333333333337</v>
      </c>
      <c r="CL34" s="47">
        <v>0.73958333333333337</v>
      </c>
      <c r="CM34" s="70">
        <v>55.7</v>
      </c>
      <c r="CN34" s="71">
        <v>55.7</v>
      </c>
      <c r="CO34" s="72"/>
      <c r="CP34" s="91">
        <v>0.7416666666666667</v>
      </c>
      <c r="CQ34" s="95">
        <v>5.5555555555555601E-2</v>
      </c>
      <c r="CR34" s="42" t="s">
        <v>44</v>
      </c>
      <c r="CS34" s="38">
        <v>0</v>
      </c>
      <c r="CU34" s="39">
        <v>241.3</v>
      </c>
      <c r="CV34" s="46">
        <v>0</v>
      </c>
      <c r="CW34" s="40"/>
      <c r="CX34" s="63">
        <v>241.3</v>
      </c>
      <c r="CZ34" s="101" t="s">
        <v>189</v>
      </c>
      <c r="DA34" s="129" t="s">
        <v>177</v>
      </c>
      <c r="DB34" s="129">
        <v>152</v>
      </c>
      <c r="DC34" s="104"/>
      <c r="DD34" s="77"/>
      <c r="DE34" s="56"/>
      <c r="DF34" s="36"/>
      <c r="DI34" s="41">
        <v>1.0900000000000001</v>
      </c>
      <c r="DJ34" s="17" t="s">
        <v>196</v>
      </c>
      <c r="DK34" s="153">
        <v>159.46700000000001</v>
      </c>
      <c r="DL34" s="41">
        <v>159.46700000000001</v>
      </c>
      <c r="DM34" s="41">
        <v>9999</v>
      </c>
      <c r="DP34" s="41">
        <v>25</v>
      </c>
      <c r="DQ34" s="227">
        <v>0</v>
      </c>
      <c r="DR34" s="227">
        <v>0</v>
      </c>
      <c r="DS34" s="228">
        <v>58.6</v>
      </c>
      <c r="DT34" s="227">
        <v>0</v>
      </c>
      <c r="DU34" s="227">
        <v>0</v>
      </c>
      <c r="DV34" s="227">
        <v>5</v>
      </c>
      <c r="DW34" s="227">
        <v>0</v>
      </c>
      <c r="DX34" s="227">
        <v>0</v>
      </c>
      <c r="DY34" s="227">
        <v>31</v>
      </c>
      <c r="DZ34" s="227">
        <v>0</v>
      </c>
      <c r="EA34" s="227">
        <v>23</v>
      </c>
      <c r="EB34" s="227">
        <v>0</v>
      </c>
      <c r="EC34" s="228">
        <v>32</v>
      </c>
      <c r="ED34" s="227">
        <v>0</v>
      </c>
      <c r="EE34" s="227">
        <v>0</v>
      </c>
      <c r="EF34" s="227">
        <v>36</v>
      </c>
      <c r="EG34" s="227">
        <v>0</v>
      </c>
      <c r="EH34" s="228">
        <v>55.7</v>
      </c>
      <c r="EI34" s="227">
        <v>0</v>
      </c>
      <c r="EK34" s="41">
        <v>25</v>
      </c>
      <c r="EL34" s="227">
        <v>0</v>
      </c>
      <c r="EM34" s="227">
        <v>0</v>
      </c>
      <c r="EN34" s="227">
        <v>58.6</v>
      </c>
      <c r="EO34" s="227">
        <v>58.6</v>
      </c>
      <c r="EP34" s="227">
        <v>58.6</v>
      </c>
      <c r="EQ34" s="227">
        <v>63.6</v>
      </c>
      <c r="ER34" s="227">
        <v>63.6</v>
      </c>
      <c r="ES34" s="227">
        <v>63.6</v>
      </c>
      <c r="ET34" s="227">
        <v>94.6</v>
      </c>
      <c r="EU34" s="227">
        <v>94.6</v>
      </c>
      <c r="EV34" s="227">
        <v>117.6</v>
      </c>
      <c r="EW34" s="227">
        <v>117.6</v>
      </c>
      <c r="EX34" s="227">
        <v>149.6</v>
      </c>
      <c r="EY34" s="227">
        <v>149.6</v>
      </c>
      <c r="EZ34" s="227">
        <v>149.6</v>
      </c>
      <c r="FA34" s="227">
        <v>185.6</v>
      </c>
      <c r="FB34" s="227">
        <v>185.6</v>
      </c>
      <c r="FC34" s="227">
        <v>241.3</v>
      </c>
      <c r="FD34" s="227">
        <v>241.3</v>
      </c>
    </row>
    <row r="35" spans="1:160" ht="13.5" thickBot="1" x14ac:dyDescent="0.25">
      <c r="A35" s="132"/>
      <c r="B35" s="34">
        <v>58</v>
      </c>
      <c r="C35" s="10">
        <v>77</v>
      </c>
      <c r="D35" s="37" t="s">
        <v>172</v>
      </c>
      <c r="E35" s="37" t="s">
        <v>173</v>
      </c>
      <c r="F35" s="37"/>
      <c r="G35" s="43">
        <v>0.33194444444444399</v>
      </c>
      <c r="H35" s="47">
        <v>0.33194444444444443</v>
      </c>
      <c r="I35" s="58" t="s">
        <v>44</v>
      </c>
      <c r="J35" s="52">
        <v>0</v>
      </c>
      <c r="K35" s="43">
        <v>0.4152777777777778</v>
      </c>
      <c r="L35" s="47">
        <v>0.41527777777775399</v>
      </c>
      <c r="M35" s="42" t="s">
        <v>44</v>
      </c>
      <c r="N35" s="38">
        <v>0</v>
      </c>
      <c r="O35" s="73">
        <v>0.45694444444444443</v>
      </c>
      <c r="P35" s="42" t="s">
        <v>44</v>
      </c>
      <c r="Q35" s="38">
        <v>0</v>
      </c>
      <c r="R35" s="43">
        <v>0.46666666666666662</v>
      </c>
      <c r="S35" s="47">
        <v>0.46666666666666662</v>
      </c>
      <c r="T35" s="70">
        <v>50</v>
      </c>
      <c r="U35" s="71">
        <v>50</v>
      </c>
      <c r="V35" s="72">
        <v>300</v>
      </c>
      <c r="W35" s="115">
        <v>0.47777777777777775</v>
      </c>
      <c r="X35" s="42" t="s">
        <v>44</v>
      </c>
      <c r="Y35" s="38">
        <v>0</v>
      </c>
      <c r="Z35" s="49">
        <v>0.51180555555555551</v>
      </c>
      <c r="AA35" s="42" t="s">
        <v>45</v>
      </c>
      <c r="AB35" s="38">
        <v>60</v>
      </c>
      <c r="AC35" s="53">
        <v>0.51597222222222217</v>
      </c>
      <c r="AD35" s="61"/>
      <c r="AE35" s="55">
        <v>0.52047453703703705</v>
      </c>
      <c r="AF35" s="35">
        <v>4.5023148148148895E-3</v>
      </c>
      <c r="AG35" s="35">
        <v>6.4814814814822272E-4</v>
      </c>
      <c r="AH35" s="44" t="s">
        <v>223</v>
      </c>
      <c r="AI35" s="45">
        <v>56</v>
      </c>
      <c r="AJ35" s="115">
        <v>0.53680555555555554</v>
      </c>
      <c r="AK35" s="42" t="s">
        <v>44</v>
      </c>
      <c r="AL35" s="38">
        <v>0</v>
      </c>
      <c r="AM35" s="73">
        <v>0.54722222222222217</v>
      </c>
      <c r="AN35" s="42" t="s">
        <v>44</v>
      </c>
      <c r="AO35" s="38">
        <v>0</v>
      </c>
      <c r="AP35" s="53">
        <v>0.5493055555555556</v>
      </c>
      <c r="AQ35" s="61"/>
      <c r="AR35" s="55">
        <v>0.55570601851851853</v>
      </c>
      <c r="AS35" s="35">
        <v>6.4004629629629273E-3</v>
      </c>
      <c r="AT35" s="35">
        <v>3.5879629629633186E-4</v>
      </c>
      <c r="AU35" s="44" t="s">
        <v>45</v>
      </c>
      <c r="AV35" s="45">
        <v>31</v>
      </c>
      <c r="AW35" s="49">
        <v>0.57708333333333328</v>
      </c>
      <c r="AX35" s="42" t="s">
        <v>44</v>
      </c>
      <c r="AY35" s="38">
        <v>0</v>
      </c>
      <c r="AZ35" s="49">
        <v>0.57916666666666605</v>
      </c>
      <c r="BA35" s="61"/>
      <c r="BB35" s="55">
        <v>0.58494212962962966</v>
      </c>
      <c r="BC35" s="35">
        <v>5.7754629629636067E-3</v>
      </c>
      <c r="BD35" s="35">
        <v>7.7546296296360662E-4</v>
      </c>
      <c r="BE35" s="44" t="s">
        <v>223</v>
      </c>
      <c r="BF35" s="45">
        <v>67</v>
      </c>
      <c r="BG35" s="308">
        <v>0.62430555555555489</v>
      </c>
      <c r="BH35" s="42" t="s">
        <v>44</v>
      </c>
      <c r="BI35" s="38">
        <v>0</v>
      </c>
      <c r="BJ35" s="43">
        <v>0.63472222222222219</v>
      </c>
      <c r="BK35" s="47">
        <v>0.63472222222222219</v>
      </c>
      <c r="BL35" s="70">
        <v>30.2</v>
      </c>
      <c r="BM35" s="71">
        <v>30.2</v>
      </c>
      <c r="BN35" s="72"/>
      <c r="BO35" s="117" t="s">
        <v>226</v>
      </c>
      <c r="BP35" s="121"/>
      <c r="BQ35" s="124" t="s">
        <v>225</v>
      </c>
      <c r="BR35" s="125"/>
      <c r="BS35" s="49">
        <v>0.71736111111111101</v>
      </c>
      <c r="BT35" s="42" t="s">
        <v>223</v>
      </c>
      <c r="BU35" s="38">
        <v>1440</v>
      </c>
      <c r="BV35" s="49">
        <v>0.71944444444444444</v>
      </c>
      <c r="BW35" s="61"/>
      <c r="BX35" s="55">
        <v>0.7227662037037037</v>
      </c>
      <c r="BY35" s="35">
        <v>3.3217592592592604E-3</v>
      </c>
      <c r="BZ35" s="35">
        <v>8.6805555555555681E-4</v>
      </c>
      <c r="CA35" s="44" t="s">
        <v>223</v>
      </c>
      <c r="CB35" s="45">
        <v>75</v>
      </c>
      <c r="CC35" s="85">
        <v>0.72361111111111109</v>
      </c>
      <c r="CD35" s="86"/>
      <c r="CE35" s="87">
        <v>0</v>
      </c>
      <c r="CF35" s="88"/>
      <c r="CG35" s="85">
        <v>0.73333333333333339</v>
      </c>
      <c r="CH35" s="86"/>
      <c r="CI35" s="87">
        <v>0</v>
      </c>
      <c r="CJ35" s="88"/>
      <c r="CK35" s="43">
        <v>0.78125</v>
      </c>
      <c r="CL35" s="47">
        <v>0.78125</v>
      </c>
      <c r="CM35" s="316">
        <v>64.7</v>
      </c>
      <c r="CN35" s="311">
        <v>64.7</v>
      </c>
      <c r="CO35" s="72"/>
      <c r="CP35" s="91">
        <v>0.78541666666666676</v>
      </c>
      <c r="CQ35" s="95">
        <v>5.5555555555555601E-2</v>
      </c>
      <c r="CR35" s="42" t="s">
        <v>223</v>
      </c>
      <c r="CS35" s="38">
        <v>300</v>
      </c>
      <c r="CU35" s="39">
        <v>673.9</v>
      </c>
      <c r="CV35" s="46">
        <v>1800</v>
      </c>
      <c r="CW35" s="40"/>
      <c r="CX35" s="63">
        <v>2473.9</v>
      </c>
      <c r="CZ35" s="101" t="s">
        <v>190</v>
      </c>
      <c r="DA35" s="129" t="s">
        <v>176</v>
      </c>
      <c r="DB35" s="129">
        <v>136</v>
      </c>
      <c r="DC35" s="104"/>
      <c r="DD35" s="77"/>
      <c r="DE35" s="56"/>
      <c r="DF35" s="36"/>
      <c r="DI35" s="41">
        <v>1.1200000000000001</v>
      </c>
      <c r="DJ35" s="17" t="s">
        <v>196</v>
      </c>
      <c r="DK35" s="153">
        <v>462.28800000000001</v>
      </c>
      <c r="DL35" s="41">
        <v>462.28800000000001</v>
      </c>
      <c r="DM35" s="41">
        <v>9999</v>
      </c>
      <c r="DP35" s="41">
        <v>77</v>
      </c>
      <c r="DQ35" s="227">
        <v>0</v>
      </c>
      <c r="DR35" s="227">
        <v>0</v>
      </c>
      <c r="DS35" s="228">
        <v>350</v>
      </c>
      <c r="DT35" s="227">
        <v>0</v>
      </c>
      <c r="DU35" s="227">
        <v>60</v>
      </c>
      <c r="DV35" s="227">
        <v>56</v>
      </c>
      <c r="DW35" s="227">
        <v>0</v>
      </c>
      <c r="DX35" s="227">
        <v>0</v>
      </c>
      <c r="DY35" s="227">
        <v>31</v>
      </c>
      <c r="DZ35" s="227">
        <v>0</v>
      </c>
      <c r="EA35" s="227">
        <v>67</v>
      </c>
      <c r="EB35" s="227">
        <v>0</v>
      </c>
      <c r="EC35" s="228">
        <v>30.2</v>
      </c>
      <c r="ED35" s="227">
        <v>0</v>
      </c>
      <c r="EE35" s="227">
        <v>1440</v>
      </c>
      <c r="EF35" s="227">
        <v>75</v>
      </c>
      <c r="EG35" s="227">
        <v>0</v>
      </c>
      <c r="EH35" s="228">
        <v>64.7</v>
      </c>
      <c r="EI35" s="227">
        <v>300</v>
      </c>
      <c r="EK35" s="41">
        <v>77</v>
      </c>
      <c r="EL35" s="227">
        <v>0</v>
      </c>
      <c r="EM35" s="227">
        <v>0</v>
      </c>
      <c r="EN35" s="227">
        <v>350</v>
      </c>
      <c r="EO35" s="227">
        <v>350</v>
      </c>
      <c r="EP35" s="227">
        <v>410</v>
      </c>
      <c r="EQ35" s="227">
        <v>466</v>
      </c>
      <c r="ER35" s="227">
        <v>466</v>
      </c>
      <c r="ES35" s="227">
        <v>466</v>
      </c>
      <c r="ET35" s="227">
        <v>497</v>
      </c>
      <c r="EU35" s="227">
        <v>497</v>
      </c>
      <c r="EV35" s="227">
        <v>564</v>
      </c>
      <c r="EW35" s="227">
        <v>564</v>
      </c>
      <c r="EX35" s="227">
        <v>594.20000000000005</v>
      </c>
      <c r="EY35" s="227">
        <v>594.20000000000005</v>
      </c>
      <c r="EZ35" s="227">
        <v>2034.2</v>
      </c>
      <c r="FA35" s="227">
        <v>2109.1999999999998</v>
      </c>
      <c r="FB35" s="227">
        <v>2109.1999999999998</v>
      </c>
      <c r="FC35" s="227">
        <v>2173.9</v>
      </c>
      <c r="FD35" s="227">
        <v>2473.9</v>
      </c>
    </row>
    <row r="36" spans="1:160" ht="13.5" thickBot="1" x14ac:dyDescent="0.25">
      <c r="A36" s="132"/>
      <c r="B36" s="34">
        <v>37</v>
      </c>
      <c r="C36" s="10">
        <v>37</v>
      </c>
      <c r="D36" s="37" t="s">
        <v>141</v>
      </c>
      <c r="E36" s="37" t="s">
        <v>142</v>
      </c>
      <c r="F36" s="37"/>
      <c r="G36" s="43">
        <v>0.31736111111111098</v>
      </c>
      <c r="H36" s="47">
        <v>0.31736111111111115</v>
      </c>
      <c r="I36" s="58" t="s">
        <v>44</v>
      </c>
      <c r="J36" s="52">
        <v>0</v>
      </c>
      <c r="K36" s="43">
        <v>0.40069444444444202</v>
      </c>
      <c r="L36" s="47">
        <v>0.40069444444442998</v>
      </c>
      <c r="M36" s="42" t="s">
        <v>44</v>
      </c>
      <c r="N36" s="38">
        <v>0</v>
      </c>
      <c r="O36" s="73">
        <v>0.44236111111111115</v>
      </c>
      <c r="P36" s="42" t="s">
        <v>44</v>
      </c>
      <c r="Q36" s="38">
        <v>0</v>
      </c>
      <c r="R36" s="43">
        <v>0.44375000000000003</v>
      </c>
      <c r="S36" s="47">
        <v>0.44930555555555557</v>
      </c>
      <c r="T36" s="70">
        <v>64.599999999999994</v>
      </c>
      <c r="U36" s="71">
        <v>64.599999999999994</v>
      </c>
      <c r="V36" s="72">
        <v>300</v>
      </c>
      <c r="W36" s="115">
        <v>0.46319444444444446</v>
      </c>
      <c r="X36" s="42" t="s">
        <v>44</v>
      </c>
      <c r="Y36" s="38">
        <v>0</v>
      </c>
      <c r="Z36" s="49">
        <v>0.49791666666666662</v>
      </c>
      <c r="AA36" s="42" t="s">
        <v>44</v>
      </c>
      <c r="AB36" s="38">
        <v>0</v>
      </c>
      <c r="AC36" s="53">
        <v>0.50069444444444444</v>
      </c>
      <c r="AD36" s="61"/>
      <c r="AE36" s="55">
        <v>0.50440972222222225</v>
      </c>
      <c r="AF36" s="35">
        <v>3.7152777777778034E-3</v>
      </c>
      <c r="AG36" s="35">
        <v>1.3888888888886333E-4</v>
      </c>
      <c r="AH36" s="44" t="s">
        <v>45</v>
      </c>
      <c r="AI36" s="45">
        <v>12</v>
      </c>
      <c r="AJ36" s="115">
        <v>0.52152777777777781</v>
      </c>
      <c r="AK36" s="42" t="s">
        <v>44</v>
      </c>
      <c r="AL36" s="38">
        <v>0</v>
      </c>
      <c r="AM36" s="73">
        <v>0.52847222222222223</v>
      </c>
      <c r="AN36" s="42" t="s">
        <v>45</v>
      </c>
      <c r="AO36" s="38">
        <v>300</v>
      </c>
      <c r="AP36" s="53">
        <v>0.53194444444444444</v>
      </c>
      <c r="AQ36" s="61"/>
      <c r="AR36" s="55">
        <v>0.53831018518518514</v>
      </c>
      <c r="AS36" s="35">
        <v>6.3657407407406996E-3</v>
      </c>
      <c r="AT36" s="35">
        <v>3.9351851851855951E-4</v>
      </c>
      <c r="AU36" s="44" t="s">
        <v>45</v>
      </c>
      <c r="AV36" s="45">
        <v>34</v>
      </c>
      <c r="AW36" s="49">
        <v>0.55625000000000002</v>
      </c>
      <c r="AX36" s="42" t="s">
        <v>45</v>
      </c>
      <c r="AY36" s="38">
        <v>300</v>
      </c>
      <c r="AZ36" s="49">
        <v>0.56041666666666701</v>
      </c>
      <c r="BA36" s="61"/>
      <c r="BB36" s="55">
        <v>0.56695601851851851</v>
      </c>
      <c r="BC36" s="35">
        <v>6.5393518518515048E-3</v>
      </c>
      <c r="BD36" s="35">
        <v>1.5393518518515047E-3</v>
      </c>
      <c r="BE36" s="44" t="s">
        <v>223</v>
      </c>
      <c r="BF36" s="45">
        <v>133</v>
      </c>
      <c r="BG36" s="308">
        <v>0.60555555555555585</v>
      </c>
      <c r="BH36" s="42" t="s">
        <v>44</v>
      </c>
      <c r="BI36" s="38">
        <v>0</v>
      </c>
      <c r="BJ36" s="43">
        <v>0.60138888888888886</v>
      </c>
      <c r="BK36" s="47">
        <v>0.61388888888888882</v>
      </c>
      <c r="BL36" s="70">
        <v>33.799999999999997</v>
      </c>
      <c r="BM36" s="71">
        <v>33.799999999999997</v>
      </c>
      <c r="BN36" s="72"/>
      <c r="BO36" s="117" t="s">
        <v>230</v>
      </c>
      <c r="BP36" s="121">
        <v>600</v>
      </c>
      <c r="BQ36" s="124" t="s">
        <v>225</v>
      </c>
      <c r="BR36" s="125"/>
      <c r="BS36" s="49">
        <v>0.69652777777777775</v>
      </c>
      <c r="BT36" s="42" t="s">
        <v>223</v>
      </c>
      <c r="BU36" s="38">
        <v>180</v>
      </c>
      <c r="BV36" s="49">
        <v>0.69930555555555496</v>
      </c>
      <c r="BW36" s="61"/>
      <c r="BX36" s="55">
        <v>0.70270833333333327</v>
      </c>
      <c r="BY36" s="35">
        <v>3.4027777777783097E-3</v>
      </c>
      <c r="BZ36" s="35">
        <v>9.490740740746061E-4</v>
      </c>
      <c r="CA36" s="44" t="s">
        <v>223</v>
      </c>
      <c r="CB36" s="45">
        <v>82</v>
      </c>
      <c r="CC36" s="85">
        <v>0.70486111111111116</v>
      </c>
      <c r="CD36" s="86"/>
      <c r="CE36" s="87">
        <v>0</v>
      </c>
      <c r="CF36" s="88"/>
      <c r="CG36" s="85">
        <v>0.71180555555555547</v>
      </c>
      <c r="CH36" s="86"/>
      <c r="CI36" s="87">
        <v>0</v>
      </c>
      <c r="CJ36" s="88"/>
      <c r="CK36" s="43">
        <v>0.75555555555555554</v>
      </c>
      <c r="CL36" s="47">
        <v>0.75763888888888886</v>
      </c>
      <c r="CM36" s="70">
        <v>54.3</v>
      </c>
      <c r="CN36" s="71">
        <v>54.3</v>
      </c>
      <c r="CO36" s="72"/>
      <c r="CP36" s="91">
        <v>0.75902777777777775</v>
      </c>
      <c r="CQ36" s="95">
        <v>5.5555555555555601E-2</v>
      </c>
      <c r="CR36" s="42" t="s">
        <v>44</v>
      </c>
      <c r="CS36" s="38">
        <v>0</v>
      </c>
      <c r="CU36" s="39">
        <v>713.7</v>
      </c>
      <c r="CV36" s="46">
        <v>1380</v>
      </c>
      <c r="CW36" s="40"/>
      <c r="CX36" s="63">
        <v>2093.6999999999998</v>
      </c>
      <c r="CZ36" s="101" t="s">
        <v>191</v>
      </c>
      <c r="DA36" s="129" t="s">
        <v>177</v>
      </c>
      <c r="DB36" s="129">
        <v>70</v>
      </c>
      <c r="DC36" s="104" t="s">
        <v>187</v>
      </c>
      <c r="DD36" s="77"/>
      <c r="DE36" s="56"/>
      <c r="DF36" s="36"/>
      <c r="DI36" s="41">
        <v>1.06</v>
      </c>
      <c r="DJ36" s="17" t="s">
        <v>197</v>
      </c>
      <c r="DK36" s="153">
        <v>461.86199999999997</v>
      </c>
      <c r="DL36" s="41">
        <v>9999</v>
      </c>
      <c r="DM36" s="41">
        <v>461.86199999999997</v>
      </c>
      <c r="DP36" s="41">
        <v>37</v>
      </c>
      <c r="DQ36" s="227">
        <v>0</v>
      </c>
      <c r="DR36" s="227">
        <v>0</v>
      </c>
      <c r="DS36" s="228">
        <v>364.6</v>
      </c>
      <c r="DT36" s="227">
        <v>0</v>
      </c>
      <c r="DU36" s="227">
        <v>0</v>
      </c>
      <c r="DV36" s="227">
        <v>12</v>
      </c>
      <c r="DW36" s="227">
        <v>0</v>
      </c>
      <c r="DX36" s="227">
        <v>300</v>
      </c>
      <c r="DY36" s="227">
        <v>34</v>
      </c>
      <c r="DZ36" s="227">
        <v>300</v>
      </c>
      <c r="EA36" s="227">
        <v>133</v>
      </c>
      <c r="EB36" s="227">
        <v>0</v>
      </c>
      <c r="EC36" s="228">
        <v>33.799999999999997</v>
      </c>
      <c r="ED36" s="227">
        <v>600</v>
      </c>
      <c r="EE36" s="227">
        <v>180</v>
      </c>
      <c r="EF36" s="227">
        <v>82</v>
      </c>
      <c r="EG36" s="227">
        <v>0</v>
      </c>
      <c r="EH36" s="228">
        <v>54.3</v>
      </c>
      <c r="EI36" s="227">
        <v>0</v>
      </c>
      <c r="EK36" s="41">
        <v>37</v>
      </c>
      <c r="EL36" s="227">
        <v>0</v>
      </c>
      <c r="EM36" s="227">
        <v>0</v>
      </c>
      <c r="EN36" s="227">
        <v>364.6</v>
      </c>
      <c r="EO36" s="227">
        <v>364.6</v>
      </c>
      <c r="EP36" s="227">
        <v>364.6</v>
      </c>
      <c r="EQ36" s="227">
        <v>376.6</v>
      </c>
      <c r="ER36" s="227">
        <v>376.6</v>
      </c>
      <c r="ES36" s="227">
        <v>676.6</v>
      </c>
      <c r="ET36" s="227">
        <v>710.6</v>
      </c>
      <c r="EU36" s="227">
        <v>1010.6</v>
      </c>
      <c r="EV36" s="227">
        <v>1143.5999999999999</v>
      </c>
      <c r="EW36" s="227">
        <v>1143.5999999999999</v>
      </c>
      <c r="EX36" s="227">
        <v>1177.4000000000001</v>
      </c>
      <c r="EY36" s="227">
        <v>1777.4</v>
      </c>
      <c r="EZ36" s="227">
        <v>1957.4</v>
      </c>
      <c r="FA36" s="227">
        <v>2039.4</v>
      </c>
      <c r="FB36" s="227">
        <v>2039.4</v>
      </c>
      <c r="FC36" s="227">
        <v>2093.6999999999998</v>
      </c>
      <c r="FD36" s="227">
        <v>2093.6999999999998</v>
      </c>
    </row>
    <row r="37" spans="1:160" ht="13.5" thickBot="1" x14ac:dyDescent="0.25">
      <c r="A37" s="132"/>
      <c r="B37" s="34">
        <v>52</v>
      </c>
      <c r="C37" s="10">
        <v>54</v>
      </c>
      <c r="D37" s="37" t="s">
        <v>174</v>
      </c>
      <c r="E37" s="37" t="s">
        <v>161</v>
      </c>
      <c r="F37" s="37"/>
      <c r="G37" s="43">
        <v>0.327777777777778</v>
      </c>
      <c r="H37" s="47">
        <v>0.32777777777777778</v>
      </c>
      <c r="I37" s="58" t="s">
        <v>44</v>
      </c>
      <c r="J37" s="52">
        <v>0</v>
      </c>
      <c r="K37" s="43">
        <v>0.41111111111110799</v>
      </c>
      <c r="L37" s="47">
        <v>0.41111111111109</v>
      </c>
      <c r="M37" s="42" t="s">
        <v>44</v>
      </c>
      <c r="N37" s="38">
        <v>0</v>
      </c>
      <c r="O37" s="73">
        <v>0.45277777777777778</v>
      </c>
      <c r="P37" s="42" t="s">
        <v>44</v>
      </c>
      <c r="Q37" s="38">
        <v>0</v>
      </c>
      <c r="R37" s="43">
        <v>0.46249999999999997</v>
      </c>
      <c r="S37" s="47">
        <v>0.46249999999999997</v>
      </c>
      <c r="T37" s="70">
        <v>49.6</v>
      </c>
      <c r="U37" s="71">
        <v>49.6</v>
      </c>
      <c r="V37" s="72"/>
      <c r="W37" s="115">
        <v>0.47361111111111109</v>
      </c>
      <c r="X37" s="42" t="s">
        <v>44</v>
      </c>
      <c r="Y37" s="38">
        <v>0</v>
      </c>
      <c r="Z37" s="49">
        <v>0.5083333333333333</v>
      </c>
      <c r="AA37" s="42" t="s">
        <v>44</v>
      </c>
      <c r="AB37" s="38">
        <v>0</v>
      </c>
      <c r="AC37" s="53">
        <v>0.51111111111111118</v>
      </c>
      <c r="AD37" s="61"/>
      <c r="AE37" s="55">
        <v>0.51545138888888886</v>
      </c>
      <c r="AF37" s="35">
        <v>4.3402777777776791E-3</v>
      </c>
      <c r="AG37" s="35">
        <v>4.8611111111101233E-4</v>
      </c>
      <c r="AH37" s="44" t="s">
        <v>223</v>
      </c>
      <c r="AI37" s="45">
        <v>42</v>
      </c>
      <c r="AJ37" s="115">
        <v>0.53194444444444455</v>
      </c>
      <c r="AK37" s="42" t="s">
        <v>44</v>
      </c>
      <c r="AL37" s="38">
        <v>0</v>
      </c>
      <c r="AM37" s="73">
        <v>0.54236111111111118</v>
      </c>
      <c r="AN37" s="42" t="s">
        <v>44</v>
      </c>
      <c r="AO37" s="38">
        <v>0</v>
      </c>
      <c r="AP37" s="53">
        <v>0.54513888888888895</v>
      </c>
      <c r="AQ37" s="61"/>
      <c r="AR37" s="55">
        <v>0.55230324074074078</v>
      </c>
      <c r="AS37" s="35">
        <v>7.1643518518518245E-3</v>
      </c>
      <c r="AT37" s="35">
        <v>4.0509259259256542E-4</v>
      </c>
      <c r="AU37" s="44" t="s">
        <v>223</v>
      </c>
      <c r="AV37" s="45">
        <v>35</v>
      </c>
      <c r="AW37" s="49">
        <v>0.57291666666666663</v>
      </c>
      <c r="AX37" s="42" t="s">
        <v>44</v>
      </c>
      <c r="AY37" s="38">
        <v>0</v>
      </c>
      <c r="AZ37" s="49">
        <v>0.57499999999999996</v>
      </c>
      <c r="BA37" s="61"/>
      <c r="BB37" s="55">
        <v>0.58099537037037041</v>
      </c>
      <c r="BC37" s="35">
        <v>5.9953703703704564E-3</v>
      </c>
      <c r="BD37" s="35">
        <v>9.9537037037045629E-4</v>
      </c>
      <c r="BE37" s="44" t="s">
        <v>223</v>
      </c>
      <c r="BF37" s="45">
        <v>86</v>
      </c>
      <c r="BG37" s="308">
        <v>0.6201388888888888</v>
      </c>
      <c r="BH37" s="42" t="s">
        <v>44</v>
      </c>
      <c r="BI37" s="38">
        <v>0</v>
      </c>
      <c r="BJ37" s="43">
        <v>0.62013888888888891</v>
      </c>
      <c r="BK37" s="47">
        <v>0.63263888888888886</v>
      </c>
      <c r="BL37" s="70">
        <v>29</v>
      </c>
      <c r="BM37" s="71">
        <v>29</v>
      </c>
      <c r="BN37" s="72"/>
      <c r="BO37" s="117" t="s">
        <v>233</v>
      </c>
      <c r="BP37" s="121">
        <v>1800</v>
      </c>
      <c r="BQ37" s="124" t="s">
        <v>225</v>
      </c>
      <c r="BR37" s="125"/>
      <c r="BS37" s="49">
        <v>0.71736111111111101</v>
      </c>
      <c r="BT37" s="42" t="s">
        <v>223</v>
      </c>
      <c r="BU37" s="38">
        <v>720</v>
      </c>
      <c r="BV37" s="49">
        <v>0.72013888888888899</v>
      </c>
      <c r="BW37" s="61"/>
      <c r="BX37" s="55">
        <v>0.72365740740740747</v>
      </c>
      <c r="BY37" s="35">
        <v>3.5185185185184764E-3</v>
      </c>
      <c r="BZ37" s="35">
        <v>1.0648148148147728E-3</v>
      </c>
      <c r="CA37" s="44" t="s">
        <v>223</v>
      </c>
      <c r="CB37" s="45">
        <v>92</v>
      </c>
      <c r="CC37" s="85">
        <v>0.72430555555555554</v>
      </c>
      <c r="CD37" s="86"/>
      <c r="CE37" s="87">
        <v>0</v>
      </c>
      <c r="CF37" s="88"/>
      <c r="CG37" s="85">
        <v>0.73263888888888884</v>
      </c>
      <c r="CH37" s="86"/>
      <c r="CI37" s="87">
        <v>0</v>
      </c>
      <c r="CJ37" s="88"/>
      <c r="CK37" s="43">
        <v>0.77916666666666667</v>
      </c>
      <c r="CL37" s="47">
        <v>0.77986111111111101</v>
      </c>
      <c r="CM37" s="70">
        <v>74</v>
      </c>
      <c r="CN37" s="71">
        <v>74</v>
      </c>
      <c r="CO37" s="72"/>
      <c r="CP37" s="91">
        <v>0.78263888888888899</v>
      </c>
      <c r="CQ37" s="95">
        <v>5.5555555555555601E-2</v>
      </c>
      <c r="CR37" s="42" t="s">
        <v>44</v>
      </c>
      <c r="CS37" s="38">
        <v>0</v>
      </c>
      <c r="CU37" s="39">
        <v>407.6</v>
      </c>
      <c r="CV37" s="46">
        <v>2520</v>
      </c>
      <c r="CW37" s="40"/>
      <c r="CX37" s="63">
        <v>2927.6</v>
      </c>
      <c r="CZ37" s="101" t="s">
        <v>191</v>
      </c>
      <c r="DA37" s="129" t="s">
        <v>177</v>
      </c>
      <c r="DB37" s="129">
        <v>80</v>
      </c>
      <c r="DC37" s="104" t="s">
        <v>181</v>
      </c>
      <c r="DD37" s="77"/>
      <c r="DE37" s="56"/>
      <c r="DF37" s="36"/>
      <c r="DI37" s="41">
        <v>1.06</v>
      </c>
      <c r="DJ37" s="17" t="s">
        <v>196</v>
      </c>
      <c r="DK37" s="153">
        <v>161.756</v>
      </c>
      <c r="DL37" s="41">
        <v>161.756</v>
      </c>
      <c r="DM37" s="41">
        <v>9999</v>
      </c>
      <c r="DP37" s="41">
        <v>54</v>
      </c>
      <c r="DQ37" s="227">
        <v>0</v>
      </c>
      <c r="DR37" s="227">
        <v>0</v>
      </c>
      <c r="DS37" s="228">
        <v>49.6</v>
      </c>
      <c r="DT37" s="227">
        <v>0</v>
      </c>
      <c r="DU37" s="227">
        <v>0</v>
      </c>
      <c r="DV37" s="227">
        <v>42</v>
      </c>
      <c r="DW37" s="227">
        <v>0</v>
      </c>
      <c r="DX37" s="227">
        <v>0</v>
      </c>
      <c r="DY37" s="227">
        <v>35</v>
      </c>
      <c r="DZ37" s="227">
        <v>0</v>
      </c>
      <c r="EA37" s="227">
        <v>86</v>
      </c>
      <c r="EB37" s="227">
        <v>0</v>
      </c>
      <c r="EC37" s="228">
        <v>29</v>
      </c>
      <c r="ED37" s="227">
        <v>1800</v>
      </c>
      <c r="EE37" s="227">
        <v>720</v>
      </c>
      <c r="EF37" s="227">
        <v>92</v>
      </c>
      <c r="EG37" s="227">
        <v>0</v>
      </c>
      <c r="EH37" s="228">
        <v>74</v>
      </c>
      <c r="EI37" s="227">
        <v>0</v>
      </c>
      <c r="EK37" s="41">
        <v>54</v>
      </c>
      <c r="EL37" s="227">
        <v>0</v>
      </c>
      <c r="EM37" s="227">
        <v>0</v>
      </c>
      <c r="EN37" s="227">
        <v>49.6</v>
      </c>
      <c r="EO37" s="227">
        <v>49.6</v>
      </c>
      <c r="EP37" s="227">
        <v>49.6</v>
      </c>
      <c r="EQ37" s="227">
        <v>91.6</v>
      </c>
      <c r="ER37" s="227">
        <v>91.6</v>
      </c>
      <c r="ES37" s="227">
        <v>91.6</v>
      </c>
      <c r="ET37" s="227">
        <v>126.6</v>
      </c>
      <c r="EU37" s="227">
        <v>126.6</v>
      </c>
      <c r="EV37" s="227">
        <v>212.6</v>
      </c>
      <c r="EW37" s="227">
        <v>212.6</v>
      </c>
      <c r="EX37" s="227">
        <v>241.6</v>
      </c>
      <c r="EY37" s="227">
        <v>2041.6</v>
      </c>
      <c r="EZ37" s="227">
        <v>2761.6</v>
      </c>
      <c r="FA37" s="227">
        <v>2853.6</v>
      </c>
      <c r="FB37" s="227">
        <v>2853.6</v>
      </c>
      <c r="FC37" s="227">
        <v>2927.6</v>
      </c>
      <c r="FD37" s="227">
        <v>2927.6</v>
      </c>
    </row>
    <row r="38" spans="1:160" ht="13.5" thickBot="1" x14ac:dyDescent="0.25">
      <c r="A38" s="132"/>
      <c r="B38" s="34">
        <v>31</v>
      </c>
      <c r="C38" s="10">
        <v>31</v>
      </c>
      <c r="D38" s="37" t="s">
        <v>135</v>
      </c>
      <c r="E38" s="37" t="s">
        <v>136</v>
      </c>
      <c r="F38" s="37"/>
      <c r="G38" s="43">
        <v>0.313194444444444</v>
      </c>
      <c r="H38" s="47">
        <v>0.31319444444444444</v>
      </c>
      <c r="I38" s="58" t="s">
        <v>44</v>
      </c>
      <c r="J38" s="52">
        <v>0</v>
      </c>
      <c r="K38" s="43">
        <v>0.39652777777777598</v>
      </c>
      <c r="L38" s="47">
        <v>0.39652777777776599</v>
      </c>
      <c r="M38" s="42" t="s">
        <v>44</v>
      </c>
      <c r="N38" s="38">
        <v>0</v>
      </c>
      <c r="O38" s="73">
        <v>0.4381944444444445</v>
      </c>
      <c r="P38" s="42" t="s">
        <v>44</v>
      </c>
      <c r="Q38" s="38">
        <v>0</v>
      </c>
      <c r="R38" s="43">
        <v>0.44444444444444442</v>
      </c>
      <c r="S38" s="47">
        <v>0.44444444444444442</v>
      </c>
      <c r="T38" s="70">
        <v>46.8</v>
      </c>
      <c r="U38" s="71">
        <v>46.8</v>
      </c>
      <c r="V38" s="72"/>
      <c r="W38" s="115">
        <v>0.45902777777777781</v>
      </c>
      <c r="X38" s="42" t="s">
        <v>44</v>
      </c>
      <c r="Y38" s="38">
        <v>0</v>
      </c>
      <c r="Z38" s="49">
        <v>0.49374999999999997</v>
      </c>
      <c r="AA38" s="42" t="s">
        <v>44</v>
      </c>
      <c r="AB38" s="38">
        <v>0</v>
      </c>
      <c r="AC38" s="53">
        <v>0.49583333333333335</v>
      </c>
      <c r="AD38" s="61"/>
      <c r="AE38" s="55">
        <v>0.49990740740740741</v>
      </c>
      <c r="AF38" s="35">
        <v>4.0740740740740633E-3</v>
      </c>
      <c r="AG38" s="35">
        <v>2.1990740740739654E-4</v>
      </c>
      <c r="AH38" s="44" t="s">
        <v>223</v>
      </c>
      <c r="AI38" s="45">
        <v>19</v>
      </c>
      <c r="AJ38" s="115">
        <v>0.51666666666666672</v>
      </c>
      <c r="AK38" s="42" t="s">
        <v>44</v>
      </c>
      <c r="AL38" s="38">
        <v>0</v>
      </c>
      <c r="AM38" s="73">
        <v>0.52500000000000002</v>
      </c>
      <c r="AN38" s="42" t="s">
        <v>45</v>
      </c>
      <c r="AO38" s="38">
        <v>180</v>
      </c>
      <c r="AP38" s="53">
        <v>0.52847222222222223</v>
      </c>
      <c r="AQ38" s="61"/>
      <c r="AR38" s="55">
        <v>0.53569444444444447</v>
      </c>
      <c r="AS38" s="35">
        <v>7.222222222222241E-3</v>
      </c>
      <c r="AT38" s="35">
        <v>4.6296296296298185E-4</v>
      </c>
      <c r="AU38" s="44" t="s">
        <v>223</v>
      </c>
      <c r="AV38" s="45">
        <v>40</v>
      </c>
      <c r="AW38" s="49">
        <v>0.55277777777777781</v>
      </c>
      <c r="AX38" s="42" t="s">
        <v>45</v>
      </c>
      <c r="AY38" s="38">
        <v>300</v>
      </c>
      <c r="AZ38" s="49">
        <v>0.55486111111111103</v>
      </c>
      <c r="BA38" s="61"/>
      <c r="BB38" s="55">
        <v>0.56019675925925927</v>
      </c>
      <c r="BC38" s="35">
        <v>5.3356481481482421E-3</v>
      </c>
      <c r="BD38" s="35">
        <v>3.3564814814824196E-4</v>
      </c>
      <c r="BE38" s="44" t="s">
        <v>223</v>
      </c>
      <c r="BF38" s="45">
        <v>29</v>
      </c>
      <c r="BG38" s="308">
        <v>0.6</v>
      </c>
      <c r="BH38" s="42" t="s">
        <v>44</v>
      </c>
      <c r="BI38" s="38">
        <v>0</v>
      </c>
      <c r="BJ38" s="43">
        <v>0.60416666666666663</v>
      </c>
      <c r="BK38" s="47">
        <v>0.60486111111111118</v>
      </c>
      <c r="BL38" s="70">
        <v>28.8</v>
      </c>
      <c r="BM38" s="71">
        <v>28.8</v>
      </c>
      <c r="BN38" s="72">
        <v>30</v>
      </c>
      <c r="BO38" s="117" t="s">
        <v>226</v>
      </c>
      <c r="BP38" s="121"/>
      <c r="BQ38" s="124" t="s">
        <v>225</v>
      </c>
      <c r="BR38" s="125"/>
      <c r="BS38" s="49">
        <v>0.67847222222222225</v>
      </c>
      <c r="BT38" s="42" t="s">
        <v>223</v>
      </c>
      <c r="BU38" s="38">
        <v>120</v>
      </c>
      <c r="BV38" s="49">
        <v>0.68125000000000002</v>
      </c>
      <c r="BW38" s="61"/>
      <c r="BX38" s="55">
        <v>0.68427083333333327</v>
      </c>
      <c r="BY38" s="35">
        <v>3.0208333333332504E-3</v>
      </c>
      <c r="BZ38" s="35">
        <v>5.6712962962954683E-4</v>
      </c>
      <c r="CA38" s="44" t="s">
        <v>223</v>
      </c>
      <c r="CB38" s="45">
        <v>49</v>
      </c>
      <c r="CC38" s="85">
        <v>0.68541666666666667</v>
      </c>
      <c r="CD38" s="86"/>
      <c r="CE38" s="87">
        <v>0</v>
      </c>
      <c r="CF38" s="88"/>
      <c r="CG38" s="85">
        <v>0.69374999999999998</v>
      </c>
      <c r="CH38" s="86"/>
      <c r="CI38" s="87">
        <v>0</v>
      </c>
      <c r="CJ38" s="88"/>
      <c r="CK38" s="43">
        <v>0.73611111111111116</v>
      </c>
      <c r="CL38" s="47">
        <v>0.73611111111111116</v>
      </c>
      <c r="CM38" s="70">
        <v>49.8</v>
      </c>
      <c r="CN38" s="71">
        <v>49.8</v>
      </c>
      <c r="CO38" s="72"/>
      <c r="CP38" s="91">
        <v>0.74097222222222225</v>
      </c>
      <c r="CQ38" s="95">
        <v>5.5555555555555601E-2</v>
      </c>
      <c r="CR38" s="42" t="s">
        <v>44</v>
      </c>
      <c r="CS38" s="38">
        <v>0</v>
      </c>
      <c r="CU38" s="39">
        <v>292.39999999999998</v>
      </c>
      <c r="CV38" s="46">
        <v>600</v>
      </c>
      <c r="CW38" s="40"/>
      <c r="CX38" s="63">
        <v>892.4</v>
      </c>
      <c r="CZ38" s="101" t="s">
        <v>190</v>
      </c>
      <c r="DA38" s="129" t="s">
        <v>177</v>
      </c>
      <c r="DB38" s="129">
        <v>98</v>
      </c>
      <c r="DC38" s="104" t="s">
        <v>180</v>
      </c>
      <c r="DD38" s="77"/>
      <c r="DE38" s="56"/>
      <c r="DF38" s="36"/>
      <c r="DI38" s="41">
        <v>1.06</v>
      </c>
      <c r="DJ38" s="17" t="s">
        <v>196</v>
      </c>
      <c r="DK38" s="153">
        <v>162.92400000000001</v>
      </c>
      <c r="DL38" s="41">
        <v>162.92400000000001</v>
      </c>
      <c r="DM38" s="41">
        <v>9999</v>
      </c>
      <c r="DP38" s="41">
        <v>31</v>
      </c>
      <c r="DQ38" s="227">
        <v>0</v>
      </c>
      <c r="DR38" s="227">
        <v>0</v>
      </c>
      <c r="DS38" s="228">
        <v>46.8</v>
      </c>
      <c r="DT38" s="227">
        <v>0</v>
      </c>
      <c r="DU38" s="227">
        <v>0</v>
      </c>
      <c r="DV38" s="227">
        <v>19</v>
      </c>
      <c r="DW38" s="227">
        <v>0</v>
      </c>
      <c r="DX38" s="227">
        <v>180</v>
      </c>
      <c r="DY38" s="227">
        <v>40</v>
      </c>
      <c r="DZ38" s="227">
        <v>300</v>
      </c>
      <c r="EA38" s="227">
        <v>29</v>
      </c>
      <c r="EB38" s="227">
        <v>0</v>
      </c>
      <c r="EC38" s="228">
        <v>58.8</v>
      </c>
      <c r="ED38" s="227">
        <v>0</v>
      </c>
      <c r="EE38" s="227">
        <v>120</v>
      </c>
      <c r="EF38" s="227">
        <v>49</v>
      </c>
      <c r="EG38" s="227">
        <v>0</v>
      </c>
      <c r="EH38" s="228">
        <v>49.8</v>
      </c>
      <c r="EI38" s="227">
        <v>0</v>
      </c>
      <c r="EK38" s="41">
        <v>31</v>
      </c>
      <c r="EL38" s="227">
        <v>0</v>
      </c>
      <c r="EM38" s="227">
        <v>0</v>
      </c>
      <c r="EN38" s="227">
        <v>46.8</v>
      </c>
      <c r="EO38" s="227">
        <v>46.8</v>
      </c>
      <c r="EP38" s="227">
        <v>46.8</v>
      </c>
      <c r="EQ38" s="227">
        <v>65.8</v>
      </c>
      <c r="ER38" s="227">
        <v>65.8</v>
      </c>
      <c r="ES38" s="227">
        <v>245.8</v>
      </c>
      <c r="ET38" s="227">
        <v>285.8</v>
      </c>
      <c r="EU38" s="227">
        <v>585.79999999999995</v>
      </c>
      <c r="EV38" s="227">
        <v>614.79999999999995</v>
      </c>
      <c r="EW38" s="227">
        <v>614.79999999999995</v>
      </c>
      <c r="EX38" s="227">
        <v>673.6</v>
      </c>
      <c r="EY38" s="227">
        <v>673.6</v>
      </c>
      <c r="EZ38" s="227">
        <v>793.6</v>
      </c>
      <c r="FA38" s="227">
        <v>842.6</v>
      </c>
      <c r="FB38" s="227">
        <v>842.6</v>
      </c>
      <c r="FC38" s="227">
        <v>892.4</v>
      </c>
      <c r="FD38" s="227">
        <v>892.4</v>
      </c>
    </row>
    <row r="39" spans="1:160" ht="13.5" thickBot="1" x14ac:dyDescent="0.25">
      <c r="A39" s="132"/>
      <c r="B39" s="34">
        <v>55</v>
      </c>
      <c r="C39" s="10">
        <v>58</v>
      </c>
      <c r="D39" s="37" t="s">
        <v>166</v>
      </c>
      <c r="E39" s="37" t="s">
        <v>167</v>
      </c>
      <c r="F39" s="37"/>
      <c r="G39" s="43">
        <v>0.32986111111111099</v>
      </c>
      <c r="H39" s="47">
        <v>0.33194444444444443</v>
      </c>
      <c r="I39" s="58" t="s">
        <v>44</v>
      </c>
      <c r="J39" s="52">
        <v>0</v>
      </c>
      <c r="K39" s="43">
        <v>0.41319444444444098</v>
      </c>
      <c r="L39" s="47">
        <v>0.4145833333333333</v>
      </c>
      <c r="M39" s="42" t="s">
        <v>223</v>
      </c>
      <c r="N39" s="38">
        <v>120</v>
      </c>
      <c r="O39" s="73">
        <v>0.45624999999999999</v>
      </c>
      <c r="P39" s="42" t="s">
        <v>44</v>
      </c>
      <c r="Q39" s="38">
        <v>0</v>
      </c>
      <c r="R39" s="43">
        <v>0.45694444444444443</v>
      </c>
      <c r="S39" s="47">
        <v>0.46527777777777773</v>
      </c>
      <c r="T39" s="70">
        <v>47.6</v>
      </c>
      <c r="U39" s="71">
        <v>47.6</v>
      </c>
      <c r="V39" s="72">
        <v>30</v>
      </c>
      <c r="W39" s="115">
        <v>0.4770833333333333</v>
      </c>
      <c r="X39" s="42" t="s">
        <v>44</v>
      </c>
      <c r="Y39" s="38">
        <v>0</v>
      </c>
      <c r="Z39" s="49">
        <v>0.51180555555555551</v>
      </c>
      <c r="AA39" s="42" t="s">
        <v>44</v>
      </c>
      <c r="AB39" s="38">
        <v>0</v>
      </c>
      <c r="AC39" s="53">
        <v>0.51458333333333328</v>
      </c>
      <c r="AD39" s="61"/>
      <c r="AE39" s="55">
        <v>0.51866898148148144</v>
      </c>
      <c r="AF39" s="35">
        <v>4.0856481481481577E-3</v>
      </c>
      <c r="AG39" s="35">
        <v>2.3148148148149092E-4</v>
      </c>
      <c r="AH39" s="44" t="s">
        <v>223</v>
      </c>
      <c r="AI39" s="45">
        <v>20</v>
      </c>
      <c r="AJ39" s="115">
        <v>0.53541666666666665</v>
      </c>
      <c r="AK39" s="42" t="s">
        <v>44</v>
      </c>
      <c r="AL39" s="38">
        <v>0</v>
      </c>
      <c r="AM39" s="73">
        <v>0.54583333333333328</v>
      </c>
      <c r="AN39" s="42" t="s">
        <v>44</v>
      </c>
      <c r="AO39" s="38">
        <v>0</v>
      </c>
      <c r="AP39" s="53">
        <v>0.54791666666666672</v>
      </c>
      <c r="AQ39" s="61"/>
      <c r="AR39" s="55">
        <v>0.55521990740740745</v>
      </c>
      <c r="AS39" s="35">
        <v>7.3032407407407351E-3</v>
      </c>
      <c r="AT39" s="35">
        <v>5.4398148148147602E-4</v>
      </c>
      <c r="AU39" s="44" t="s">
        <v>223</v>
      </c>
      <c r="AV39" s="45">
        <v>47</v>
      </c>
      <c r="AW39" s="49">
        <v>0.5756944444444444</v>
      </c>
      <c r="AX39" s="42" t="s">
        <v>44</v>
      </c>
      <c r="AY39" s="38">
        <v>0</v>
      </c>
      <c r="AZ39" s="49">
        <v>0.57777777777777795</v>
      </c>
      <c r="BA39" s="61"/>
      <c r="BB39" s="55">
        <v>0.58349537037037036</v>
      </c>
      <c r="BC39" s="35">
        <v>5.7175925925924131E-3</v>
      </c>
      <c r="BD39" s="35">
        <v>7.1759259259241304E-4</v>
      </c>
      <c r="BE39" s="44" t="s">
        <v>223</v>
      </c>
      <c r="BF39" s="45">
        <v>62</v>
      </c>
      <c r="BG39" s="308">
        <v>0.62291666666666679</v>
      </c>
      <c r="BH39" s="42" t="s">
        <v>44</v>
      </c>
      <c r="BI39" s="38">
        <v>0</v>
      </c>
      <c r="BJ39" s="43">
        <v>0.62291666666666667</v>
      </c>
      <c r="BK39" s="47">
        <v>0.63680555555555551</v>
      </c>
      <c r="BL39" s="70">
        <v>33.5</v>
      </c>
      <c r="BM39" s="71">
        <v>33.5</v>
      </c>
      <c r="BN39" s="72"/>
      <c r="BO39" s="117" t="s">
        <v>226</v>
      </c>
      <c r="BP39" s="121"/>
      <c r="BQ39" s="124" t="s">
        <v>225</v>
      </c>
      <c r="BR39" s="125"/>
      <c r="BS39" s="49">
        <v>0.7090277777777777</v>
      </c>
      <c r="BT39" s="42" t="s">
        <v>44</v>
      </c>
      <c r="BU39" s="38">
        <v>0</v>
      </c>
      <c r="BV39" s="49">
        <v>0.71180555555555503</v>
      </c>
      <c r="BW39" s="61"/>
      <c r="BX39" s="55">
        <v>0.71496527777777785</v>
      </c>
      <c r="BY39" s="35">
        <v>3.1597222222228272E-3</v>
      </c>
      <c r="BZ39" s="35">
        <v>7.0601851851912357E-4</v>
      </c>
      <c r="CA39" s="44" t="s">
        <v>223</v>
      </c>
      <c r="CB39" s="45">
        <v>61</v>
      </c>
      <c r="CC39" s="85">
        <v>0.71736111111111101</v>
      </c>
      <c r="CD39" s="86"/>
      <c r="CE39" s="87">
        <v>0</v>
      </c>
      <c r="CF39" s="88"/>
      <c r="CG39" s="85">
        <v>0.72361111111111109</v>
      </c>
      <c r="CH39" s="86"/>
      <c r="CI39" s="87">
        <v>0</v>
      </c>
      <c r="CJ39" s="88"/>
      <c r="CK39" s="43">
        <v>0.7715277777777777</v>
      </c>
      <c r="CL39" s="47">
        <v>0.7715277777777777</v>
      </c>
      <c r="CM39" s="316">
        <v>54.9</v>
      </c>
      <c r="CN39" s="311">
        <v>54.9</v>
      </c>
      <c r="CO39" s="72"/>
      <c r="CP39" s="91">
        <v>0.7729166666666667</v>
      </c>
      <c r="CQ39" s="95">
        <v>5.5555555555555601E-2</v>
      </c>
      <c r="CR39" s="42" t="s">
        <v>44</v>
      </c>
      <c r="CS39" s="38">
        <v>0</v>
      </c>
      <c r="CU39" s="39">
        <v>356</v>
      </c>
      <c r="CV39" s="46">
        <v>120</v>
      </c>
      <c r="CW39" s="40"/>
      <c r="CX39" s="63">
        <v>476</v>
      </c>
      <c r="CZ39" s="101" t="s">
        <v>191</v>
      </c>
      <c r="DA39" s="129" t="s">
        <v>176</v>
      </c>
      <c r="DB39" s="129">
        <v>127</v>
      </c>
      <c r="DC39" s="104"/>
      <c r="DD39" s="77"/>
      <c r="DE39" s="56"/>
      <c r="DF39" s="36"/>
      <c r="DI39" s="41">
        <v>1.1200000000000001</v>
      </c>
      <c r="DJ39" s="17" t="s">
        <v>196</v>
      </c>
      <c r="DK39" s="153">
        <v>182.32</v>
      </c>
      <c r="DL39" s="41">
        <v>182.32</v>
      </c>
      <c r="DM39" s="41">
        <v>9999</v>
      </c>
      <c r="DP39" s="41">
        <v>58</v>
      </c>
      <c r="DQ39" s="227">
        <v>120</v>
      </c>
      <c r="DR39" s="227">
        <v>0</v>
      </c>
      <c r="DS39" s="228">
        <v>77.599999999999994</v>
      </c>
      <c r="DT39" s="227">
        <v>0</v>
      </c>
      <c r="DU39" s="227">
        <v>0</v>
      </c>
      <c r="DV39" s="227">
        <v>20</v>
      </c>
      <c r="DW39" s="227">
        <v>0</v>
      </c>
      <c r="DX39" s="227">
        <v>0</v>
      </c>
      <c r="DY39" s="227">
        <v>47</v>
      </c>
      <c r="DZ39" s="227">
        <v>0</v>
      </c>
      <c r="EA39" s="227">
        <v>62</v>
      </c>
      <c r="EB39" s="227">
        <v>0</v>
      </c>
      <c r="EC39" s="228">
        <v>33.5</v>
      </c>
      <c r="ED39" s="227">
        <v>0</v>
      </c>
      <c r="EE39" s="227">
        <v>0</v>
      </c>
      <c r="EF39" s="227">
        <v>61</v>
      </c>
      <c r="EG39" s="227">
        <v>0</v>
      </c>
      <c r="EH39" s="228">
        <v>54.9</v>
      </c>
      <c r="EI39" s="227">
        <v>0</v>
      </c>
      <c r="EK39" s="41">
        <v>58</v>
      </c>
      <c r="EL39" s="227">
        <v>120</v>
      </c>
      <c r="EM39" s="227">
        <v>120</v>
      </c>
      <c r="EN39" s="227">
        <v>197.6</v>
      </c>
      <c r="EO39" s="227">
        <v>197.6</v>
      </c>
      <c r="EP39" s="227">
        <v>197.6</v>
      </c>
      <c r="EQ39" s="227">
        <v>217.6</v>
      </c>
      <c r="ER39" s="227">
        <v>217.6</v>
      </c>
      <c r="ES39" s="227">
        <v>217.6</v>
      </c>
      <c r="ET39" s="227">
        <v>264.60000000000002</v>
      </c>
      <c r="EU39" s="227">
        <v>264.60000000000002</v>
      </c>
      <c r="EV39" s="227">
        <v>326.60000000000002</v>
      </c>
      <c r="EW39" s="227">
        <v>326.60000000000002</v>
      </c>
      <c r="EX39" s="227">
        <v>360.1</v>
      </c>
      <c r="EY39" s="227">
        <v>360.1</v>
      </c>
      <c r="EZ39" s="227">
        <v>360.1</v>
      </c>
      <c r="FA39" s="227">
        <v>421.1</v>
      </c>
      <c r="FB39" s="227">
        <v>421.1</v>
      </c>
      <c r="FC39" s="227">
        <v>476</v>
      </c>
      <c r="FD39" s="227">
        <v>476</v>
      </c>
    </row>
    <row r="40" spans="1:160" ht="13.5" thickBot="1" x14ac:dyDescent="0.25">
      <c r="A40" s="132"/>
      <c r="B40" s="34">
        <v>57</v>
      </c>
      <c r="C40" s="10">
        <v>60</v>
      </c>
      <c r="D40" s="37" t="s">
        <v>170</v>
      </c>
      <c r="E40" s="37" t="s">
        <v>171</v>
      </c>
      <c r="F40" s="37"/>
      <c r="G40" s="43">
        <v>0.33124999999999999</v>
      </c>
      <c r="H40" s="47">
        <v>0.33124999999999999</v>
      </c>
      <c r="I40" s="58" t="s">
        <v>44</v>
      </c>
      <c r="J40" s="52">
        <v>0</v>
      </c>
      <c r="K40" s="43">
        <v>0.41458333333332997</v>
      </c>
      <c r="L40" s="47">
        <v>0.41458333333330999</v>
      </c>
      <c r="M40" s="42" t="s">
        <v>44</v>
      </c>
      <c r="N40" s="38">
        <v>0</v>
      </c>
      <c r="O40" s="73">
        <v>0.45624999999999999</v>
      </c>
      <c r="P40" s="42" t="s">
        <v>44</v>
      </c>
      <c r="Q40" s="38">
        <v>0</v>
      </c>
      <c r="R40" s="43">
        <v>0.46597222222222223</v>
      </c>
      <c r="S40" s="47">
        <v>0.46597222222222223</v>
      </c>
      <c r="T40" s="70">
        <v>51.1</v>
      </c>
      <c r="U40" s="71">
        <v>51.1</v>
      </c>
      <c r="V40" s="72">
        <v>300</v>
      </c>
      <c r="W40" s="115">
        <v>0.4770833333333333</v>
      </c>
      <c r="X40" s="42" t="s">
        <v>44</v>
      </c>
      <c r="Y40" s="38">
        <v>0</v>
      </c>
      <c r="Z40" s="49">
        <v>0.51180555555555551</v>
      </c>
      <c r="AA40" s="42" t="s">
        <v>44</v>
      </c>
      <c r="AB40" s="38">
        <v>0</v>
      </c>
      <c r="AC40" s="53">
        <v>0.51527777777777783</v>
      </c>
      <c r="AD40" s="61"/>
      <c r="AE40" s="55">
        <v>0.51914351851851859</v>
      </c>
      <c r="AF40" s="35">
        <v>3.8657407407407529E-3</v>
      </c>
      <c r="AG40" s="35">
        <v>1.1574074074086147E-5</v>
      </c>
      <c r="AH40" s="44" t="s">
        <v>223</v>
      </c>
      <c r="AI40" s="45">
        <v>1</v>
      </c>
      <c r="AJ40" s="115">
        <v>0.5361111111111112</v>
      </c>
      <c r="AK40" s="42" t="s">
        <v>44</v>
      </c>
      <c r="AL40" s="38">
        <v>0</v>
      </c>
      <c r="AM40" s="73">
        <v>0.54652777777777783</v>
      </c>
      <c r="AN40" s="42" t="s">
        <v>44</v>
      </c>
      <c r="AO40" s="38">
        <v>0</v>
      </c>
      <c r="AP40" s="53">
        <v>0.54861111111111105</v>
      </c>
      <c r="AQ40" s="61"/>
      <c r="AR40" s="55">
        <v>0.55482638888888891</v>
      </c>
      <c r="AS40" s="35">
        <v>6.2152777777778612E-3</v>
      </c>
      <c r="AT40" s="35">
        <v>5.4398148148139796E-4</v>
      </c>
      <c r="AU40" s="44" t="s">
        <v>45</v>
      </c>
      <c r="AV40" s="45">
        <v>47</v>
      </c>
      <c r="AW40" s="49">
        <v>0.57638888888888895</v>
      </c>
      <c r="AX40" s="42" t="s">
        <v>44</v>
      </c>
      <c r="AY40" s="38">
        <v>0</v>
      </c>
      <c r="AZ40" s="49">
        <v>0.57847222222222205</v>
      </c>
      <c r="BA40" s="61"/>
      <c r="BB40" s="55">
        <v>0.58346064814814813</v>
      </c>
      <c r="BC40" s="35">
        <v>4.9884259259260766E-3</v>
      </c>
      <c r="BD40" s="35">
        <v>1.1574074073923517E-5</v>
      </c>
      <c r="BE40" s="44" t="s">
        <v>45</v>
      </c>
      <c r="BF40" s="45">
        <v>1</v>
      </c>
      <c r="BG40" s="308">
        <v>0.62361111111111089</v>
      </c>
      <c r="BH40" s="42" t="s">
        <v>44</v>
      </c>
      <c r="BI40" s="38">
        <v>0</v>
      </c>
      <c r="BJ40" s="43">
        <v>0.63402777777777775</v>
      </c>
      <c r="BK40" s="47">
        <v>0.63402777777777775</v>
      </c>
      <c r="BL40" s="70">
        <v>29.3</v>
      </c>
      <c r="BM40" s="71">
        <v>29.3</v>
      </c>
      <c r="BN40" s="72"/>
      <c r="BO40" s="117" t="s">
        <v>226</v>
      </c>
      <c r="BP40" s="121"/>
      <c r="BQ40" s="124" t="s">
        <v>225</v>
      </c>
      <c r="BR40" s="125"/>
      <c r="BS40" s="49">
        <v>0.70138888888888884</v>
      </c>
      <c r="BT40" s="42" t="s">
        <v>223</v>
      </c>
      <c r="BU40" s="38">
        <v>120</v>
      </c>
      <c r="BV40" s="49">
        <v>0.70347222222222205</v>
      </c>
      <c r="BW40" s="61"/>
      <c r="BX40" s="55">
        <v>0.70618055555555559</v>
      </c>
      <c r="BY40" s="35">
        <v>2.7083333333335347E-3</v>
      </c>
      <c r="BZ40" s="35">
        <v>2.5462962962983105E-4</v>
      </c>
      <c r="CA40" s="44" t="s">
        <v>223</v>
      </c>
      <c r="CB40" s="45">
        <v>22</v>
      </c>
      <c r="CC40" s="85">
        <v>0.70694444444444438</v>
      </c>
      <c r="CD40" s="86"/>
      <c r="CE40" s="87">
        <v>60</v>
      </c>
      <c r="CF40" s="88"/>
      <c r="CG40" s="85">
        <v>0.71875</v>
      </c>
      <c r="CH40" s="86"/>
      <c r="CI40" s="87">
        <v>0</v>
      </c>
      <c r="CJ40" s="88"/>
      <c r="CK40" s="43">
        <v>0.76180555555555562</v>
      </c>
      <c r="CL40" s="47">
        <v>0.76180555555555562</v>
      </c>
      <c r="CM40" s="70">
        <v>55</v>
      </c>
      <c r="CN40" s="71">
        <v>55</v>
      </c>
      <c r="CO40" s="72"/>
      <c r="CP40" s="91">
        <v>0.76388888888888884</v>
      </c>
      <c r="CQ40" s="95">
        <v>5.5555555555555601E-2</v>
      </c>
      <c r="CR40" s="42" t="s">
        <v>44</v>
      </c>
      <c r="CS40" s="38">
        <v>0</v>
      </c>
      <c r="CU40" s="39">
        <v>506.4</v>
      </c>
      <c r="CV40" s="46">
        <v>180</v>
      </c>
      <c r="CW40" s="40"/>
      <c r="CX40" s="63">
        <v>686.4</v>
      </c>
      <c r="CZ40" s="101" t="s">
        <v>189</v>
      </c>
      <c r="DA40" s="129" t="s">
        <v>177</v>
      </c>
      <c r="DB40" s="129">
        <v>98</v>
      </c>
      <c r="DC40" s="104" t="s">
        <v>183</v>
      </c>
      <c r="DD40" s="77"/>
      <c r="DE40" s="56"/>
      <c r="DF40" s="36"/>
      <c r="DI40" s="41">
        <v>1.06</v>
      </c>
      <c r="DJ40" s="17" t="s">
        <v>196</v>
      </c>
      <c r="DK40" s="153">
        <v>443.524</v>
      </c>
      <c r="DL40" s="41">
        <v>443.524</v>
      </c>
      <c r="DM40" s="41">
        <v>9999</v>
      </c>
      <c r="DP40" s="41">
        <v>60</v>
      </c>
      <c r="DQ40" s="227">
        <v>0</v>
      </c>
      <c r="DR40" s="227">
        <v>0</v>
      </c>
      <c r="DS40" s="228">
        <v>351.1</v>
      </c>
      <c r="DT40" s="227">
        <v>0</v>
      </c>
      <c r="DU40" s="227">
        <v>0</v>
      </c>
      <c r="DV40" s="227">
        <v>1</v>
      </c>
      <c r="DW40" s="227">
        <v>0</v>
      </c>
      <c r="DX40" s="227">
        <v>0</v>
      </c>
      <c r="DY40" s="227">
        <v>47</v>
      </c>
      <c r="DZ40" s="227">
        <v>0</v>
      </c>
      <c r="EA40" s="227">
        <v>1</v>
      </c>
      <c r="EB40" s="227">
        <v>0</v>
      </c>
      <c r="EC40" s="228">
        <v>29.3</v>
      </c>
      <c r="ED40" s="227">
        <v>0</v>
      </c>
      <c r="EE40" s="227">
        <v>120</v>
      </c>
      <c r="EF40" s="227">
        <v>22</v>
      </c>
      <c r="EG40" s="227">
        <v>60</v>
      </c>
      <c r="EH40" s="228">
        <v>55</v>
      </c>
      <c r="EI40" s="227">
        <v>0</v>
      </c>
      <c r="EK40" s="41">
        <v>60</v>
      </c>
      <c r="EL40" s="227">
        <v>0</v>
      </c>
      <c r="EM40" s="227">
        <v>0</v>
      </c>
      <c r="EN40" s="227">
        <v>351.1</v>
      </c>
      <c r="EO40" s="227">
        <v>351.1</v>
      </c>
      <c r="EP40" s="227">
        <v>351.1</v>
      </c>
      <c r="EQ40" s="227">
        <v>352.1</v>
      </c>
      <c r="ER40" s="227">
        <v>352.1</v>
      </c>
      <c r="ES40" s="227">
        <v>352.1</v>
      </c>
      <c r="ET40" s="227">
        <v>399.1</v>
      </c>
      <c r="EU40" s="227">
        <v>399.1</v>
      </c>
      <c r="EV40" s="227">
        <v>400.1</v>
      </c>
      <c r="EW40" s="227">
        <v>400.1</v>
      </c>
      <c r="EX40" s="227">
        <v>429.4</v>
      </c>
      <c r="EY40" s="227">
        <v>429.4</v>
      </c>
      <c r="EZ40" s="227">
        <v>549.4</v>
      </c>
      <c r="FA40" s="227">
        <v>571.4</v>
      </c>
      <c r="FB40" s="227">
        <v>631.4</v>
      </c>
      <c r="FC40" s="227">
        <v>686.4</v>
      </c>
      <c r="FD40" s="227">
        <v>686.4</v>
      </c>
    </row>
    <row r="41" spans="1:160" s="41" customFormat="1" ht="13.5" thickBot="1" x14ac:dyDescent="0.25">
      <c r="A41" s="131"/>
      <c r="B41" s="34">
        <v>3</v>
      </c>
      <c r="C41" s="10">
        <v>3</v>
      </c>
      <c r="D41" s="37" t="s">
        <v>92</v>
      </c>
      <c r="E41" s="37" t="s">
        <v>93</v>
      </c>
      <c r="F41" s="37"/>
      <c r="G41" s="43">
        <v>0.29375000000000001</v>
      </c>
      <c r="H41" s="47">
        <v>0.29375000000000001</v>
      </c>
      <c r="I41" s="58" t="s">
        <v>44</v>
      </c>
      <c r="J41" s="52">
        <v>0</v>
      </c>
      <c r="K41" s="43">
        <v>0.37708333333333299</v>
      </c>
      <c r="L41" s="47">
        <v>0.37708333333333299</v>
      </c>
      <c r="M41" s="42" t="s">
        <v>44</v>
      </c>
      <c r="N41" s="38">
        <v>0</v>
      </c>
      <c r="O41" s="73">
        <v>0.41875000000000001</v>
      </c>
      <c r="P41" s="42" t="s">
        <v>44</v>
      </c>
      <c r="Q41" s="38">
        <v>0</v>
      </c>
      <c r="R41" s="43">
        <v>0.42083333333333334</v>
      </c>
      <c r="S41" s="47">
        <v>0.42083333333333334</v>
      </c>
      <c r="T41" s="70">
        <v>36.9</v>
      </c>
      <c r="U41" s="71">
        <v>36.9</v>
      </c>
      <c r="V41" s="72"/>
      <c r="W41" s="115">
        <v>0.43958333333333333</v>
      </c>
      <c r="X41" s="42" t="s">
        <v>44</v>
      </c>
      <c r="Y41" s="38">
        <v>0</v>
      </c>
      <c r="Z41" s="49">
        <v>0.47430555555555554</v>
      </c>
      <c r="AA41" s="42" t="s">
        <v>44</v>
      </c>
      <c r="AB41" s="38">
        <v>0</v>
      </c>
      <c r="AC41" s="53">
        <v>0.47638888888888892</v>
      </c>
      <c r="AD41" s="61"/>
      <c r="AE41" s="55">
        <v>0.48048611111111111</v>
      </c>
      <c r="AF41" s="35">
        <v>4.0972222222221966E-3</v>
      </c>
      <c r="AG41" s="35">
        <v>2.430555555555298E-4</v>
      </c>
      <c r="AH41" s="44" t="s">
        <v>223</v>
      </c>
      <c r="AI41" s="45">
        <v>21</v>
      </c>
      <c r="AJ41" s="115">
        <v>0.49722222222222223</v>
      </c>
      <c r="AK41" s="42" t="s">
        <v>44</v>
      </c>
      <c r="AL41" s="38">
        <v>0</v>
      </c>
      <c r="AM41" s="73">
        <v>0.50763888888888886</v>
      </c>
      <c r="AN41" s="42" t="s">
        <v>44</v>
      </c>
      <c r="AO41" s="38">
        <v>0</v>
      </c>
      <c r="AP41" s="53">
        <v>0.50972222222222219</v>
      </c>
      <c r="AQ41" s="61"/>
      <c r="AR41" s="55">
        <v>0.51706018518518515</v>
      </c>
      <c r="AS41" s="35">
        <v>7.3379629629629628E-3</v>
      </c>
      <c r="AT41" s="35">
        <v>5.7870370370370367E-4</v>
      </c>
      <c r="AU41" s="44" t="s">
        <v>223</v>
      </c>
      <c r="AV41" s="45">
        <v>50</v>
      </c>
      <c r="AW41" s="49">
        <v>0.53749999999999998</v>
      </c>
      <c r="AX41" s="42" t="s">
        <v>44</v>
      </c>
      <c r="AY41" s="38">
        <v>0</v>
      </c>
      <c r="AZ41" s="49">
        <v>0.53958333333333297</v>
      </c>
      <c r="BA41" s="61"/>
      <c r="BB41" s="55">
        <v>0.54468749999999999</v>
      </c>
      <c r="BC41" s="35">
        <v>5.1041666666670205E-3</v>
      </c>
      <c r="BD41" s="35">
        <v>1.0416666666702035E-4</v>
      </c>
      <c r="BE41" s="44" t="s">
        <v>223</v>
      </c>
      <c r="BF41" s="45">
        <v>9</v>
      </c>
      <c r="BG41" s="308">
        <v>0.58472222222222181</v>
      </c>
      <c r="BH41" s="42" t="s">
        <v>44</v>
      </c>
      <c r="BI41" s="38">
        <v>0</v>
      </c>
      <c r="BJ41" s="43">
        <v>0.58472222222222225</v>
      </c>
      <c r="BK41" s="47">
        <v>0.5854166666666667</v>
      </c>
      <c r="BL41" s="70">
        <v>27.2</v>
      </c>
      <c r="BM41" s="71">
        <v>27.2</v>
      </c>
      <c r="BN41" s="72"/>
      <c r="BO41" s="117" t="s">
        <v>226</v>
      </c>
      <c r="BP41" s="121"/>
      <c r="BQ41" s="124" t="s">
        <v>225</v>
      </c>
      <c r="BR41" s="125"/>
      <c r="BS41" s="49">
        <v>0.66111111111111109</v>
      </c>
      <c r="BT41" s="42" t="s">
        <v>44</v>
      </c>
      <c r="BU41" s="38">
        <v>0</v>
      </c>
      <c r="BV41" s="49">
        <v>0.66319444444444398</v>
      </c>
      <c r="BW41" s="61"/>
      <c r="BX41" s="55">
        <v>0.66568287037037044</v>
      </c>
      <c r="BY41" s="35">
        <v>2.4884259259264629E-3</v>
      </c>
      <c r="BZ41" s="35">
        <v>3.4722222222759343E-5</v>
      </c>
      <c r="CA41" s="44" t="s">
        <v>223</v>
      </c>
      <c r="CB41" s="45">
        <v>3</v>
      </c>
      <c r="CC41" s="85">
        <v>0.66736111111111107</v>
      </c>
      <c r="CD41" s="86"/>
      <c r="CE41" s="87">
        <v>0</v>
      </c>
      <c r="CF41" s="88"/>
      <c r="CG41" s="85">
        <v>0.67569444444444438</v>
      </c>
      <c r="CH41" s="86"/>
      <c r="CI41" s="87">
        <v>0</v>
      </c>
      <c r="CJ41" s="88"/>
      <c r="CK41" s="43">
        <v>0.71875</v>
      </c>
      <c r="CL41" s="47">
        <v>0.71875</v>
      </c>
      <c r="CM41" s="70">
        <v>49.8</v>
      </c>
      <c r="CN41" s="71">
        <v>49.8</v>
      </c>
      <c r="CO41" s="72"/>
      <c r="CP41" s="91">
        <v>0.72013888888888899</v>
      </c>
      <c r="CQ41" s="95">
        <v>5.5555555555555601E-2</v>
      </c>
      <c r="CR41" s="42" t="s">
        <v>44</v>
      </c>
      <c r="CS41" s="38">
        <v>0</v>
      </c>
      <c r="CT41" s="284"/>
      <c r="CU41" s="39">
        <v>196.9</v>
      </c>
      <c r="CV41" s="46">
        <v>0</v>
      </c>
      <c r="CW41" s="40"/>
      <c r="CX41" s="63">
        <v>196.9</v>
      </c>
      <c r="CY41" s="284"/>
      <c r="CZ41" s="101" t="s">
        <v>190</v>
      </c>
      <c r="DA41" s="129" t="s">
        <v>177</v>
      </c>
      <c r="DB41" s="129">
        <v>140</v>
      </c>
      <c r="DC41" s="104" t="s">
        <v>181</v>
      </c>
      <c r="DD41" s="77"/>
      <c r="DE41" s="56"/>
      <c r="DF41" s="36"/>
      <c r="DI41" s="41">
        <v>1.0900000000000001</v>
      </c>
      <c r="DJ41" s="41" t="s">
        <v>196</v>
      </c>
      <c r="DK41" s="153">
        <v>124.151</v>
      </c>
      <c r="DL41" s="41">
        <v>124.151</v>
      </c>
      <c r="DM41" s="41">
        <v>9999</v>
      </c>
      <c r="DP41" s="41">
        <v>3</v>
      </c>
      <c r="DQ41" s="227">
        <v>0</v>
      </c>
      <c r="DR41" s="227">
        <v>0</v>
      </c>
      <c r="DS41" s="228">
        <v>36.9</v>
      </c>
      <c r="DT41" s="227">
        <v>0</v>
      </c>
      <c r="DU41" s="227">
        <v>0</v>
      </c>
      <c r="DV41" s="227">
        <v>21</v>
      </c>
      <c r="DW41" s="227">
        <v>0</v>
      </c>
      <c r="DX41" s="227">
        <v>0</v>
      </c>
      <c r="DY41" s="227">
        <v>50</v>
      </c>
      <c r="DZ41" s="227">
        <v>0</v>
      </c>
      <c r="EA41" s="227">
        <v>9</v>
      </c>
      <c r="EB41" s="227">
        <v>0</v>
      </c>
      <c r="EC41" s="228">
        <v>27.2</v>
      </c>
      <c r="ED41" s="227">
        <v>0</v>
      </c>
      <c r="EE41" s="227">
        <v>0</v>
      </c>
      <c r="EF41" s="227">
        <v>3</v>
      </c>
      <c r="EG41" s="227">
        <v>0</v>
      </c>
      <c r="EH41" s="228">
        <v>49.8</v>
      </c>
      <c r="EI41" s="227">
        <v>0</v>
      </c>
      <c r="EK41" s="41">
        <v>3</v>
      </c>
      <c r="EL41" s="227">
        <v>0</v>
      </c>
      <c r="EM41" s="227">
        <v>0</v>
      </c>
      <c r="EN41" s="227">
        <v>36.9</v>
      </c>
      <c r="EO41" s="227">
        <v>36.9</v>
      </c>
      <c r="EP41" s="227">
        <v>36.9</v>
      </c>
      <c r="EQ41" s="227">
        <v>57.9</v>
      </c>
      <c r="ER41" s="227">
        <v>57.9</v>
      </c>
      <c r="ES41" s="227">
        <v>57.9</v>
      </c>
      <c r="ET41" s="227">
        <v>107.9</v>
      </c>
      <c r="EU41" s="227">
        <v>107.9</v>
      </c>
      <c r="EV41" s="227">
        <v>116.9</v>
      </c>
      <c r="EW41" s="227">
        <v>116.9</v>
      </c>
      <c r="EX41" s="227">
        <v>144.1</v>
      </c>
      <c r="EY41" s="227">
        <v>144.1</v>
      </c>
      <c r="EZ41" s="227">
        <v>144.1</v>
      </c>
      <c r="FA41" s="227">
        <v>147.1</v>
      </c>
      <c r="FB41" s="227">
        <v>147.1</v>
      </c>
      <c r="FC41" s="227">
        <v>196.9</v>
      </c>
      <c r="FD41" s="227">
        <v>196.9</v>
      </c>
    </row>
    <row r="42" spans="1:160" ht="13.5" thickBot="1" x14ac:dyDescent="0.25">
      <c r="A42" s="132"/>
      <c r="B42" s="34">
        <v>17</v>
      </c>
      <c r="C42" s="10">
        <v>17</v>
      </c>
      <c r="D42" s="37" t="s">
        <v>39</v>
      </c>
      <c r="E42" s="37" t="s">
        <v>40</v>
      </c>
      <c r="F42" s="37"/>
      <c r="G42" s="43">
        <v>0.30347222222222198</v>
      </c>
      <c r="H42" s="47">
        <v>0.3034722222222222</v>
      </c>
      <c r="I42" s="58" t="s">
        <v>44</v>
      </c>
      <c r="J42" s="52">
        <v>0</v>
      </c>
      <c r="K42" s="43">
        <v>0.38680555555555501</v>
      </c>
      <c r="L42" s="47">
        <v>0.38680555555555002</v>
      </c>
      <c r="M42" s="42" t="s">
        <v>44</v>
      </c>
      <c r="N42" s="38">
        <v>0</v>
      </c>
      <c r="O42" s="73">
        <v>0.4284722222222222</v>
      </c>
      <c r="P42" s="42" t="s">
        <v>44</v>
      </c>
      <c r="Q42" s="38">
        <v>0</v>
      </c>
      <c r="R42" s="43">
        <v>0.43263888888888885</v>
      </c>
      <c r="S42" s="47">
        <v>0.43263888888888885</v>
      </c>
      <c r="T42" s="70">
        <v>41.2</v>
      </c>
      <c r="U42" s="71">
        <v>41.2</v>
      </c>
      <c r="V42" s="72"/>
      <c r="W42" s="115">
        <v>0.44930555555555551</v>
      </c>
      <c r="X42" s="42" t="s">
        <v>44</v>
      </c>
      <c r="Y42" s="38">
        <v>0</v>
      </c>
      <c r="Z42" s="49">
        <v>0.48402777777777778</v>
      </c>
      <c r="AA42" s="42" t="s">
        <v>44</v>
      </c>
      <c r="AB42" s="38">
        <v>0</v>
      </c>
      <c r="AC42" s="53">
        <v>0.4861111111111111</v>
      </c>
      <c r="AD42" s="61"/>
      <c r="AE42" s="55">
        <v>0.48981481481481487</v>
      </c>
      <c r="AF42" s="35">
        <v>3.7037037037037646E-3</v>
      </c>
      <c r="AG42" s="35">
        <v>1.504629629629022E-4</v>
      </c>
      <c r="AH42" s="44" t="s">
        <v>45</v>
      </c>
      <c r="AI42" s="45">
        <v>13</v>
      </c>
      <c r="AJ42" s="115">
        <v>0.50694444444444442</v>
      </c>
      <c r="AK42" s="42" t="s">
        <v>44</v>
      </c>
      <c r="AL42" s="38">
        <v>0</v>
      </c>
      <c r="AM42" s="73">
        <v>0.51736111111111105</v>
      </c>
      <c r="AN42" s="42" t="s">
        <v>44</v>
      </c>
      <c r="AO42" s="38">
        <v>0</v>
      </c>
      <c r="AP42" s="53">
        <v>0.51944444444444449</v>
      </c>
      <c r="AQ42" s="61"/>
      <c r="AR42" s="55">
        <v>0.52679398148148149</v>
      </c>
      <c r="AS42" s="35">
        <v>7.3495370370370017E-3</v>
      </c>
      <c r="AT42" s="35">
        <v>5.9027777777774255E-4</v>
      </c>
      <c r="AU42" s="44" t="s">
        <v>223</v>
      </c>
      <c r="AV42" s="45">
        <v>51</v>
      </c>
      <c r="AW42" s="49">
        <v>0.54722222222222217</v>
      </c>
      <c r="AX42" s="42" t="s">
        <v>44</v>
      </c>
      <c r="AY42" s="38">
        <v>0</v>
      </c>
      <c r="AZ42" s="49">
        <v>0.54930555555555505</v>
      </c>
      <c r="BA42" s="61"/>
      <c r="BB42" s="55">
        <v>0.55457175925925928</v>
      </c>
      <c r="BC42" s="35">
        <v>5.2662037037042309E-3</v>
      </c>
      <c r="BD42" s="35">
        <v>2.6620370370423075E-4</v>
      </c>
      <c r="BE42" s="44" t="s">
        <v>223</v>
      </c>
      <c r="BF42" s="45">
        <v>23</v>
      </c>
      <c r="BG42" s="308">
        <v>0.59444444444444389</v>
      </c>
      <c r="BH42" s="42" t="s">
        <v>44</v>
      </c>
      <c r="BI42" s="38">
        <v>0</v>
      </c>
      <c r="BJ42" s="43">
        <v>0.59583333333333333</v>
      </c>
      <c r="BK42" s="47">
        <v>0.59652777777777777</v>
      </c>
      <c r="BL42" s="70">
        <v>29.6</v>
      </c>
      <c r="BM42" s="71">
        <v>29.6</v>
      </c>
      <c r="BN42" s="72"/>
      <c r="BO42" s="117" t="s">
        <v>226</v>
      </c>
      <c r="BP42" s="121"/>
      <c r="BQ42" s="124" t="s">
        <v>225</v>
      </c>
      <c r="BR42" s="125"/>
      <c r="BS42" s="49">
        <v>0.67083333333333339</v>
      </c>
      <c r="BT42" s="42" t="s">
        <v>44</v>
      </c>
      <c r="BU42" s="38">
        <v>0</v>
      </c>
      <c r="BV42" s="49">
        <v>0.67361111111111105</v>
      </c>
      <c r="BW42" s="61"/>
      <c r="BX42" s="55">
        <v>0.67679398148148151</v>
      </c>
      <c r="BY42" s="35">
        <v>3.1828703703704608E-3</v>
      </c>
      <c r="BZ42" s="35">
        <v>7.2916666666675723E-4</v>
      </c>
      <c r="CA42" s="44" t="s">
        <v>223</v>
      </c>
      <c r="CB42" s="45">
        <v>63</v>
      </c>
      <c r="CC42" s="85">
        <v>0.67847222222222225</v>
      </c>
      <c r="CD42" s="86"/>
      <c r="CE42" s="87">
        <v>0</v>
      </c>
      <c r="CF42" s="88"/>
      <c r="CG42" s="85">
        <v>0.68680555555555556</v>
      </c>
      <c r="CH42" s="86"/>
      <c r="CI42" s="87">
        <v>0</v>
      </c>
      <c r="CJ42" s="88"/>
      <c r="CK42" s="43">
        <v>0.73125000000000007</v>
      </c>
      <c r="CL42" s="47">
        <v>0.73125000000000007</v>
      </c>
      <c r="CM42" s="70">
        <v>50.2</v>
      </c>
      <c r="CN42" s="71">
        <v>50.2</v>
      </c>
      <c r="CO42" s="72">
        <v>30</v>
      </c>
      <c r="CP42" s="91">
        <v>0.73263888888888884</v>
      </c>
      <c r="CQ42" s="95">
        <v>5.5555555555555601E-2</v>
      </c>
      <c r="CR42" s="42" t="s">
        <v>44</v>
      </c>
      <c r="CS42" s="38">
        <v>0</v>
      </c>
      <c r="CU42" s="39">
        <v>301</v>
      </c>
      <c r="CV42" s="46">
        <v>0</v>
      </c>
      <c r="CW42" s="40"/>
      <c r="CX42" s="63">
        <v>301</v>
      </c>
      <c r="CZ42" s="101" t="s">
        <v>189</v>
      </c>
      <c r="DA42" s="129" t="s">
        <v>177</v>
      </c>
      <c r="DB42" s="129">
        <v>90</v>
      </c>
      <c r="DC42" s="104" t="s">
        <v>185</v>
      </c>
      <c r="DD42" s="77"/>
      <c r="DE42" s="56"/>
      <c r="DF42" s="36"/>
      <c r="DI42" s="41">
        <v>1.06</v>
      </c>
      <c r="DJ42" s="17" t="s">
        <v>196</v>
      </c>
      <c r="DK42" s="153">
        <v>158.26</v>
      </c>
      <c r="DL42" s="41">
        <v>158.26</v>
      </c>
      <c r="DM42" s="41">
        <v>9999</v>
      </c>
      <c r="DP42" s="41">
        <v>17</v>
      </c>
      <c r="DQ42" s="227">
        <v>0</v>
      </c>
      <c r="DR42" s="227">
        <v>0</v>
      </c>
      <c r="DS42" s="228">
        <v>41.2</v>
      </c>
      <c r="DT42" s="227">
        <v>0</v>
      </c>
      <c r="DU42" s="227">
        <v>0</v>
      </c>
      <c r="DV42" s="227">
        <v>13</v>
      </c>
      <c r="DW42" s="227">
        <v>0</v>
      </c>
      <c r="DX42" s="227">
        <v>0</v>
      </c>
      <c r="DY42" s="227">
        <v>51</v>
      </c>
      <c r="DZ42" s="227">
        <v>0</v>
      </c>
      <c r="EA42" s="227">
        <v>23</v>
      </c>
      <c r="EB42" s="227">
        <v>0</v>
      </c>
      <c r="EC42" s="228">
        <v>29.6</v>
      </c>
      <c r="ED42" s="227">
        <v>0</v>
      </c>
      <c r="EE42" s="227">
        <v>0</v>
      </c>
      <c r="EF42" s="227">
        <v>63</v>
      </c>
      <c r="EG42" s="227">
        <v>0</v>
      </c>
      <c r="EH42" s="228">
        <v>80.2</v>
      </c>
      <c r="EI42" s="227">
        <v>0</v>
      </c>
      <c r="EK42" s="41">
        <v>17</v>
      </c>
      <c r="EL42" s="227">
        <v>0</v>
      </c>
      <c r="EM42" s="227">
        <v>0</v>
      </c>
      <c r="EN42" s="227">
        <v>41.2</v>
      </c>
      <c r="EO42" s="227">
        <v>41.2</v>
      </c>
      <c r="EP42" s="227">
        <v>41.2</v>
      </c>
      <c r="EQ42" s="227">
        <v>54.2</v>
      </c>
      <c r="ER42" s="227">
        <v>54.2</v>
      </c>
      <c r="ES42" s="227">
        <v>54.2</v>
      </c>
      <c r="ET42" s="227">
        <v>105.2</v>
      </c>
      <c r="EU42" s="227">
        <v>105.2</v>
      </c>
      <c r="EV42" s="227">
        <v>128.19999999999999</v>
      </c>
      <c r="EW42" s="227">
        <v>128.19999999999999</v>
      </c>
      <c r="EX42" s="227">
        <v>157.80000000000001</v>
      </c>
      <c r="EY42" s="227">
        <v>157.80000000000001</v>
      </c>
      <c r="EZ42" s="227">
        <v>157.80000000000001</v>
      </c>
      <c r="FA42" s="227">
        <v>220.8</v>
      </c>
      <c r="FB42" s="227">
        <v>220.8</v>
      </c>
      <c r="FC42" s="227">
        <v>301</v>
      </c>
      <c r="FD42" s="227">
        <v>301</v>
      </c>
    </row>
    <row r="43" spans="1:160" ht="13.5" thickBot="1" x14ac:dyDescent="0.25">
      <c r="A43" s="132"/>
      <c r="B43" s="34">
        <v>35</v>
      </c>
      <c r="C43" s="10">
        <v>35</v>
      </c>
      <c r="D43" s="37" t="s">
        <v>50</v>
      </c>
      <c r="E43" s="37" t="s">
        <v>59</v>
      </c>
      <c r="F43" s="37"/>
      <c r="G43" s="43">
        <v>0.31597222222222199</v>
      </c>
      <c r="H43" s="47">
        <v>0.31597222222222221</v>
      </c>
      <c r="I43" s="58" t="s">
        <v>44</v>
      </c>
      <c r="J43" s="52">
        <v>0</v>
      </c>
      <c r="K43" s="43">
        <v>0.39930555555555403</v>
      </c>
      <c r="L43" s="47">
        <v>0.39930555555554198</v>
      </c>
      <c r="M43" s="42" t="s">
        <v>44</v>
      </c>
      <c r="N43" s="38">
        <v>0</v>
      </c>
      <c r="O43" s="73">
        <v>0.44097222222222227</v>
      </c>
      <c r="P43" s="42" t="s">
        <v>44</v>
      </c>
      <c r="Q43" s="38">
        <v>0</v>
      </c>
      <c r="R43" s="43">
        <v>0.44236111111111115</v>
      </c>
      <c r="S43" s="47">
        <v>0.44791666666666669</v>
      </c>
      <c r="T43" s="70">
        <v>40.700000000000003</v>
      </c>
      <c r="U43" s="71">
        <v>40.700000000000003</v>
      </c>
      <c r="V43" s="72"/>
      <c r="W43" s="115">
        <v>0.46180555555555558</v>
      </c>
      <c r="X43" s="42" t="s">
        <v>44</v>
      </c>
      <c r="Y43" s="38">
        <v>0</v>
      </c>
      <c r="Z43" s="49">
        <v>0.49652777777777773</v>
      </c>
      <c r="AA43" s="42" t="s">
        <v>44</v>
      </c>
      <c r="AB43" s="38">
        <v>0</v>
      </c>
      <c r="AC43" s="53">
        <v>0.49861111111111112</v>
      </c>
      <c r="AD43" s="61"/>
      <c r="AE43" s="55">
        <v>0.50246527777777772</v>
      </c>
      <c r="AF43" s="35">
        <v>3.854166666666603E-3</v>
      </c>
      <c r="AG43" s="35">
        <v>6.3751087742147661E-17</v>
      </c>
      <c r="AH43" s="44" t="s">
        <v>44</v>
      </c>
      <c r="AI43" s="45">
        <v>0</v>
      </c>
      <c r="AJ43" s="115">
        <v>0.51944444444444449</v>
      </c>
      <c r="AK43" s="42" t="s">
        <v>44</v>
      </c>
      <c r="AL43" s="38">
        <v>0</v>
      </c>
      <c r="AM43" s="73">
        <v>0.52986111111111112</v>
      </c>
      <c r="AN43" s="42" t="s">
        <v>44</v>
      </c>
      <c r="AO43" s="38">
        <v>0</v>
      </c>
      <c r="AP43" s="53">
        <v>0.53263888888888888</v>
      </c>
      <c r="AQ43" s="61"/>
      <c r="AR43" s="55">
        <v>0.53998842592592589</v>
      </c>
      <c r="AS43" s="35">
        <v>7.3495370370370017E-3</v>
      </c>
      <c r="AT43" s="35">
        <v>5.9027777777774255E-4</v>
      </c>
      <c r="AU43" s="44" t="s">
        <v>223</v>
      </c>
      <c r="AV43" s="45">
        <v>51</v>
      </c>
      <c r="AW43" s="49">
        <v>0.56041666666666667</v>
      </c>
      <c r="AX43" s="42" t="s">
        <v>44</v>
      </c>
      <c r="AY43" s="38">
        <v>0</v>
      </c>
      <c r="AZ43" s="49">
        <v>0.5625</v>
      </c>
      <c r="BA43" s="61"/>
      <c r="BB43" s="55">
        <v>0.56726851851851856</v>
      </c>
      <c r="BC43" s="35">
        <v>4.7685185185185608E-3</v>
      </c>
      <c r="BD43" s="35">
        <v>2.3148148148143931E-4</v>
      </c>
      <c r="BE43" s="44" t="s">
        <v>45</v>
      </c>
      <c r="BF43" s="45">
        <v>20</v>
      </c>
      <c r="BG43" s="308">
        <v>0.60763888888888884</v>
      </c>
      <c r="BH43" s="42" t="s">
        <v>44</v>
      </c>
      <c r="BI43" s="38">
        <v>0</v>
      </c>
      <c r="BJ43" s="43">
        <v>0.60763888888888895</v>
      </c>
      <c r="BK43" s="47">
        <v>0.61249999999999993</v>
      </c>
      <c r="BL43" s="70">
        <v>29.7</v>
      </c>
      <c r="BM43" s="71">
        <v>29.7</v>
      </c>
      <c r="BN43" s="72"/>
      <c r="BO43" s="117" t="s">
        <v>226</v>
      </c>
      <c r="BP43" s="121"/>
      <c r="BQ43" s="124" t="s">
        <v>225</v>
      </c>
      <c r="BR43" s="125"/>
      <c r="BS43" s="49">
        <v>0.68402777777777779</v>
      </c>
      <c r="BT43" s="42" t="s">
        <v>44</v>
      </c>
      <c r="BU43" s="38">
        <v>0</v>
      </c>
      <c r="BV43" s="49">
        <v>0.68611111111111101</v>
      </c>
      <c r="BW43" s="61"/>
      <c r="BX43" s="55">
        <v>0.68931712962962965</v>
      </c>
      <c r="BY43" s="35">
        <v>3.2060185185186496E-3</v>
      </c>
      <c r="BZ43" s="35">
        <v>7.52314814814946E-4</v>
      </c>
      <c r="CA43" s="44" t="s">
        <v>223</v>
      </c>
      <c r="CB43" s="45">
        <v>65</v>
      </c>
      <c r="CC43" s="85">
        <v>0.69027777777777777</v>
      </c>
      <c r="CD43" s="86"/>
      <c r="CE43" s="87">
        <v>0</v>
      </c>
      <c r="CF43" s="88"/>
      <c r="CG43" s="85">
        <v>0.69930555555555562</v>
      </c>
      <c r="CH43" s="86"/>
      <c r="CI43" s="87">
        <v>0</v>
      </c>
      <c r="CJ43" s="88"/>
      <c r="CK43" s="43">
        <v>0.74305555555555547</v>
      </c>
      <c r="CL43" s="47">
        <v>0.74583333333333324</v>
      </c>
      <c r="CM43" s="70">
        <v>50.8</v>
      </c>
      <c r="CN43" s="71">
        <v>50.8</v>
      </c>
      <c r="CO43" s="72"/>
      <c r="CP43" s="91">
        <v>0.74861111111111101</v>
      </c>
      <c r="CQ43" s="95">
        <v>5.5555555555555601E-2</v>
      </c>
      <c r="CR43" s="42" t="s">
        <v>44</v>
      </c>
      <c r="CS43" s="38">
        <v>0</v>
      </c>
      <c r="CU43" s="39">
        <v>257.2</v>
      </c>
      <c r="CV43" s="46">
        <v>0</v>
      </c>
      <c r="CW43" s="40"/>
      <c r="CX43" s="63">
        <v>257.2</v>
      </c>
      <c r="CZ43" s="101" t="s">
        <v>191</v>
      </c>
      <c r="DA43" s="129" t="s">
        <v>178</v>
      </c>
      <c r="DB43" s="129">
        <v>71</v>
      </c>
      <c r="DC43" s="104" t="s">
        <v>180</v>
      </c>
      <c r="DD43" s="77"/>
      <c r="DE43" s="56"/>
      <c r="DF43" s="36"/>
      <c r="DI43" s="41">
        <v>1</v>
      </c>
      <c r="DJ43" s="17" t="s">
        <v>196</v>
      </c>
      <c r="DK43" s="153">
        <v>121.2</v>
      </c>
      <c r="DL43" s="41">
        <v>121.2</v>
      </c>
      <c r="DM43" s="41">
        <v>9999</v>
      </c>
      <c r="DP43" s="41">
        <v>35</v>
      </c>
      <c r="DQ43" s="227">
        <v>0</v>
      </c>
      <c r="DR43" s="227">
        <v>0</v>
      </c>
      <c r="DS43" s="228">
        <v>40.700000000000003</v>
      </c>
      <c r="DT43" s="227">
        <v>0</v>
      </c>
      <c r="DU43" s="227">
        <v>0</v>
      </c>
      <c r="DV43" s="227">
        <v>0</v>
      </c>
      <c r="DW43" s="227">
        <v>0</v>
      </c>
      <c r="DX43" s="227">
        <v>0</v>
      </c>
      <c r="DY43" s="227">
        <v>51</v>
      </c>
      <c r="DZ43" s="227">
        <v>0</v>
      </c>
      <c r="EA43" s="227">
        <v>20</v>
      </c>
      <c r="EB43" s="227">
        <v>0</v>
      </c>
      <c r="EC43" s="228">
        <v>29.7</v>
      </c>
      <c r="ED43" s="227">
        <v>0</v>
      </c>
      <c r="EE43" s="227">
        <v>0</v>
      </c>
      <c r="EF43" s="227">
        <v>65</v>
      </c>
      <c r="EG43" s="227">
        <v>0</v>
      </c>
      <c r="EH43" s="228">
        <v>50.8</v>
      </c>
      <c r="EI43" s="227">
        <v>0</v>
      </c>
      <c r="EK43" s="41">
        <v>35</v>
      </c>
      <c r="EL43" s="227">
        <v>0</v>
      </c>
      <c r="EM43" s="227">
        <v>0</v>
      </c>
      <c r="EN43" s="227">
        <v>40.700000000000003</v>
      </c>
      <c r="EO43" s="227">
        <v>40.700000000000003</v>
      </c>
      <c r="EP43" s="227">
        <v>40.700000000000003</v>
      </c>
      <c r="EQ43" s="227">
        <v>40.700000000000003</v>
      </c>
      <c r="ER43" s="227">
        <v>40.700000000000003</v>
      </c>
      <c r="ES43" s="227">
        <v>40.700000000000003</v>
      </c>
      <c r="ET43" s="227">
        <v>91.7</v>
      </c>
      <c r="EU43" s="227">
        <v>91.7</v>
      </c>
      <c r="EV43" s="227">
        <v>111.7</v>
      </c>
      <c r="EW43" s="227">
        <v>111.7</v>
      </c>
      <c r="EX43" s="227">
        <v>141.4</v>
      </c>
      <c r="EY43" s="227">
        <v>141.4</v>
      </c>
      <c r="EZ43" s="227">
        <v>141.4</v>
      </c>
      <c r="FA43" s="227">
        <v>206.4</v>
      </c>
      <c r="FB43" s="227">
        <v>206.4</v>
      </c>
      <c r="FC43" s="227">
        <v>257.2</v>
      </c>
      <c r="FD43" s="227">
        <v>257.2</v>
      </c>
    </row>
    <row r="44" spans="1:160" ht="13.5" thickBot="1" x14ac:dyDescent="0.25">
      <c r="A44" s="132"/>
      <c r="B44" s="34">
        <v>27</v>
      </c>
      <c r="C44" s="10">
        <v>27</v>
      </c>
      <c r="D44" s="37" t="s">
        <v>127</v>
      </c>
      <c r="E44" s="37" t="s">
        <v>128</v>
      </c>
      <c r="F44" s="37"/>
      <c r="G44" s="43">
        <v>0.31041666666666701</v>
      </c>
      <c r="H44" s="47">
        <v>0.31041666666666667</v>
      </c>
      <c r="I44" s="58" t="s">
        <v>44</v>
      </c>
      <c r="J44" s="52">
        <v>0</v>
      </c>
      <c r="K44" s="43">
        <v>0.39374999999999799</v>
      </c>
      <c r="L44" s="47">
        <v>0.39374999999999</v>
      </c>
      <c r="M44" s="42" t="s">
        <v>44</v>
      </c>
      <c r="N44" s="38">
        <v>0</v>
      </c>
      <c r="O44" s="73">
        <v>0.43541666666666662</v>
      </c>
      <c r="P44" s="42" t="s">
        <v>44</v>
      </c>
      <c r="Q44" s="38">
        <v>0</v>
      </c>
      <c r="R44" s="43">
        <v>0.43958333333333338</v>
      </c>
      <c r="S44" s="47">
        <v>0.43958333333333338</v>
      </c>
      <c r="T44" s="70">
        <v>47.6</v>
      </c>
      <c r="U44" s="71">
        <v>47.6</v>
      </c>
      <c r="V44" s="72">
        <v>30</v>
      </c>
      <c r="W44" s="115">
        <v>0.45624999999999999</v>
      </c>
      <c r="X44" s="42" t="s">
        <v>44</v>
      </c>
      <c r="Y44" s="38">
        <v>0</v>
      </c>
      <c r="Z44" s="49">
        <v>0.4909722222222222</v>
      </c>
      <c r="AA44" s="42" t="s">
        <v>44</v>
      </c>
      <c r="AB44" s="38">
        <v>0</v>
      </c>
      <c r="AC44" s="53">
        <v>0.49305555555555558</v>
      </c>
      <c r="AD44" s="61"/>
      <c r="AE44" s="55">
        <v>0.49851851851851853</v>
      </c>
      <c r="AF44" s="35">
        <v>5.4629629629629473E-3</v>
      </c>
      <c r="AG44" s="35">
        <v>1.6087962962962805E-3</v>
      </c>
      <c r="AH44" s="44" t="s">
        <v>223</v>
      </c>
      <c r="AI44" s="45">
        <v>139</v>
      </c>
      <c r="AJ44" s="115">
        <v>0.51388888888888895</v>
      </c>
      <c r="AK44" s="42" t="s">
        <v>44</v>
      </c>
      <c r="AL44" s="38">
        <v>0</v>
      </c>
      <c r="AM44" s="73">
        <v>0.52430555555555558</v>
      </c>
      <c r="AN44" s="42" t="s">
        <v>44</v>
      </c>
      <c r="AO44" s="38">
        <v>0</v>
      </c>
      <c r="AP44" s="53">
        <v>0.52708333333333335</v>
      </c>
      <c r="AQ44" s="61"/>
      <c r="AR44" s="55">
        <v>0.53449074074074077</v>
      </c>
      <c r="AS44" s="35">
        <v>7.4074074074074181E-3</v>
      </c>
      <c r="AT44" s="35">
        <v>6.4814814814815897E-4</v>
      </c>
      <c r="AU44" s="44" t="s">
        <v>223</v>
      </c>
      <c r="AV44" s="45">
        <v>56</v>
      </c>
      <c r="AW44" s="49">
        <v>0.55486111111111114</v>
      </c>
      <c r="AX44" s="42" t="s">
        <v>44</v>
      </c>
      <c r="AY44" s="38">
        <v>0</v>
      </c>
      <c r="AZ44" s="49">
        <v>0.55763888888888902</v>
      </c>
      <c r="BA44" s="61"/>
      <c r="BB44" s="55">
        <v>0.56281250000000005</v>
      </c>
      <c r="BC44" s="35">
        <v>5.1736111111110317E-3</v>
      </c>
      <c r="BD44" s="35">
        <v>1.7361111111103156E-4</v>
      </c>
      <c r="BE44" s="44" t="s">
        <v>223</v>
      </c>
      <c r="BF44" s="45">
        <v>15</v>
      </c>
      <c r="BG44" s="308">
        <v>0.60277777777777786</v>
      </c>
      <c r="BH44" s="42" t="s">
        <v>44</v>
      </c>
      <c r="BI44" s="38">
        <v>0</v>
      </c>
      <c r="BJ44" s="43">
        <v>0.60902777777777783</v>
      </c>
      <c r="BK44" s="47">
        <v>0.61041666666666672</v>
      </c>
      <c r="BL44" s="70">
        <v>25.6</v>
      </c>
      <c r="BM44" s="71">
        <v>25.6</v>
      </c>
      <c r="BN44" s="72">
        <v>300</v>
      </c>
      <c r="BO44" s="117" t="s">
        <v>229</v>
      </c>
      <c r="BP44" s="121">
        <v>3600</v>
      </c>
      <c r="BQ44" s="124" t="s">
        <v>225</v>
      </c>
      <c r="BR44" s="125"/>
      <c r="BS44" s="49">
        <v>0.69652777777777775</v>
      </c>
      <c r="BT44" s="42" t="s">
        <v>223</v>
      </c>
      <c r="BU44" s="38">
        <v>1380</v>
      </c>
      <c r="BV44" s="49">
        <v>0.69861111111111096</v>
      </c>
      <c r="BW44" s="61"/>
      <c r="BX44" s="55">
        <v>0.70210648148148147</v>
      </c>
      <c r="BY44" s="35">
        <v>3.4953703703705097E-3</v>
      </c>
      <c r="BZ44" s="35">
        <v>1.0416666666668061E-3</v>
      </c>
      <c r="CA44" s="44" t="s">
        <v>223</v>
      </c>
      <c r="CB44" s="45">
        <v>90</v>
      </c>
      <c r="CC44" s="85">
        <v>0.70277777777777783</v>
      </c>
      <c r="CD44" s="86"/>
      <c r="CE44" s="87">
        <v>0</v>
      </c>
      <c r="CF44" s="88"/>
      <c r="CG44" s="85">
        <v>0.7104166666666667</v>
      </c>
      <c r="CH44" s="86"/>
      <c r="CI44" s="87">
        <v>0</v>
      </c>
      <c r="CJ44" s="88"/>
      <c r="CK44" s="43">
        <v>0.75486111111111109</v>
      </c>
      <c r="CL44" s="47">
        <v>0.75624999999999998</v>
      </c>
      <c r="CM44" s="70">
        <v>57.6</v>
      </c>
      <c r="CN44" s="71">
        <v>57.6</v>
      </c>
      <c r="CO44" s="72"/>
      <c r="CP44" s="91">
        <v>0.7583333333333333</v>
      </c>
      <c r="CQ44" s="95">
        <v>5.5555555555555601E-2</v>
      </c>
      <c r="CR44" s="42" t="s">
        <v>44</v>
      </c>
      <c r="CS44" s="38">
        <v>0</v>
      </c>
      <c r="CU44" s="39">
        <v>760.8</v>
      </c>
      <c r="CV44" s="46">
        <v>4980</v>
      </c>
      <c r="CW44" s="40"/>
      <c r="CX44" s="63">
        <v>5740.8</v>
      </c>
      <c r="CZ44" s="101" t="s">
        <v>190</v>
      </c>
      <c r="DA44" s="129" t="s">
        <v>176</v>
      </c>
      <c r="DB44" s="129">
        <v>238</v>
      </c>
      <c r="DC44" s="104" t="s">
        <v>186</v>
      </c>
      <c r="DD44" s="77"/>
      <c r="DE44" s="56"/>
      <c r="DF44" s="36"/>
      <c r="DI44" s="41">
        <v>1.1499999999999999</v>
      </c>
      <c r="DJ44" s="17" t="s">
        <v>196</v>
      </c>
      <c r="DK44" s="153">
        <v>480.42</v>
      </c>
      <c r="DL44" s="41">
        <v>480.42</v>
      </c>
      <c r="DM44" s="41">
        <v>9999</v>
      </c>
      <c r="DP44" s="41">
        <v>27</v>
      </c>
      <c r="DQ44" s="227">
        <v>0</v>
      </c>
      <c r="DR44" s="227">
        <v>0</v>
      </c>
      <c r="DS44" s="228">
        <v>77.599999999999994</v>
      </c>
      <c r="DT44" s="227">
        <v>0</v>
      </c>
      <c r="DU44" s="227">
        <v>0</v>
      </c>
      <c r="DV44" s="227">
        <v>139</v>
      </c>
      <c r="DW44" s="227">
        <v>0</v>
      </c>
      <c r="DX44" s="227">
        <v>0</v>
      </c>
      <c r="DY44" s="227">
        <v>56</v>
      </c>
      <c r="DZ44" s="227">
        <v>0</v>
      </c>
      <c r="EA44" s="227">
        <v>15</v>
      </c>
      <c r="EB44" s="227">
        <v>0</v>
      </c>
      <c r="EC44" s="228">
        <v>325.60000000000002</v>
      </c>
      <c r="ED44" s="227">
        <v>3600</v>
      </c>
      <c r="EE44" s="227">
        <v>1380</v>
      </c>
      <c r="EF44" s="227">
        <v>90</v>
      </c>
      <c r="EG44" s="227">
        <v>0</v>
      </c>
      <c r="EH44" s="228">
        <v>57.6</v>
      </c>
      <c r="EI44" s="227">
        <v>0</v>
      </c>
      <c r="EK44" s="41">
        <v>27</v>
      </c>
      <c r="EL44" s="227">
        <v>0</v>
      </c>
      <c r="EM44" s="227">
        <v>0</v>
      </c>
      <c r="EN44" s="227">
        <v>77.599999999999994</v>
      </c>
      <c r="EO44" s="227">
        <v>77.599999999999994</v>
      </c>
      <c r="EP44" s="227">
        <v>77.599999999999994</v>
      </c>
      <c r="EQ44" s="227">
        <v>216.6</v>
      </c>
      <c r="ER44" s="227">
        <v>216.6</v>
      </c>
      <c r="ES44" s="227">
        <v>216.6</v>
      </c>
      <c r="ET44" s="227">
        <v>272.60000000000002</v>
      </c>
      <c r="EU44" s="227">
        <v>272.60000000000002</v>
      </c>
      <c r="EV44" s="227">
        <v>287.60000000000002</v>
      </c>
      <c r="EW44" s="227">
        <v>287.60000000000002</v>
      </c>
      <c r="EX44" s="227">
        <v>613.20000000000005</v>
      </c>
      <c r="EY44" s="227">
        <v>4213.2</v>
      </c>
      <c r="EZ44" s="227">
        <v>5593.2</v>
      </c>
      <c r="FA44" s="227">
        <v>5683.2</v>
      </c>
      <c r="FB44" s="227">
        <v>5683.2</v>
      </c>
      <c r="FC44" s="227">
        <v>5740.8</v>
      </c>
      <c r="FD44" s="227">
        <v>5740.8</v>
      </c>
    </row>
    <row r="45" spans="1:160" ht="13.5" thickBot="1" x14ac:dyDescent="0.25">
      <c r="A45" s="132"/>
      <c r="B45" s="34">
        <v>19</v>
      </c>
      <c r="C45" s="10">
        <v>19</v>
      </c>
      <c r="D45" s="37" t="s">
        <v>112</v>
      </c>
      <c r="E45" s="37" t="s">
        <v>113</v>
      </c>
      <c r="F45" s="37"/>
      <c r="G45" s="43">
        <v>0.30486111111111103</v>
      </c>
      <c r="H45" s="47">
        <v>0.30486111111111108</v>
      </c>
      <c r="I45" s="58" t="s">
        <v>44</v>
      </c>
      <c r="J45" s="52">
        <v>0</v>
      </c>
      <c r="K45" s="43">
        <v>0.38819444444444401</v>
      </c>
      <c r="L45" s="47">
        <v>0.38819444444443801</v>
      </c>
      <c r="M45" s="42" t="s">
        <v>44</v>
      </c>
      <c r="N45" s="38">
        <v>0</v>
      </c>
      <c r="O45" s="73">
        <v>0.42986111111111108</v>
      </c>
      <c r="P45" s="42" t="s">
        <v>44</v>
      </c>
      <c r="Q45" s="38">
        <v>0</v>
      </c>
      <c r="R45" s="43">
        <v>0.43402777777777773</v>
      </c>
      <c r="S45" s="47">
        <v>0.43402777777777773</v>
      </c>
      <c r="T45" s="70">
        <v>50.7</v>
      </c>
      <c r="U45" s="71">
        <v>50.7</v>
      </c>
      <c r="V45" s="72"/>
      <c r="W45" s="115">
        <v>0.4506944444444444</v>
      </c>
      <c r="X45" s="42" t="s">
        <v>44</v>
      </c>
      <c r="Y45" s="38">
        <v>0</v>
      </c>
      <c r="Z45" s="49">
        <v>0.48541666666666666</v>
      </c>
      <c r="AA45" s="42" t="s">
        <v>44</v>
      </c>
      <c r="AB45" s="38">
        <v>0</v>
      </c>
      <c r="AC45" s="53">
        <v>0.48749999999999999</v>
      </c>
      <c r="AD45" s="61"/>
      <c r="AE45" s="55">
        <v>0.49140046296296297</v>
      </c>
      <c r="AF45" s="35">
        <v>3.9004629629629806E-3</v>
      </c>
      <c r="AG45" s="35">
        <v>4.6296296296313797E-5</v>
      </c>
      <c r="AH45" s="44" t="s">
        <v>223</v>
      </c>
      <c r="AI45" s="45">
        <v>4</v>
      </c>
      <c r="AJ45" s="115">
        <v>0.5083333333333333</v>
      </c>
      <c r="AK45" s="42" t="s">
        <v>44</v>
      </c>
      <c r="AL45" s="38">
        <v>0</v>
      </c>
      <c r="AM45" s="73">
        <v>0.51874999999999993</v>
      </c>
      <c r="AN45" s="42" t="s">
        <v>44</v>
      </c>
      <c r="AO45" s="38">
        <v>0</v>
      </c>
      <c r="AP45" s="53">
        <v>0.52083333333333337</v>
      </c>
      <c r="AQ45" s="61"/>
      <c r="AR45" s="55">
        <v>0.52833333333333332</v>
      </c>
      <c r="AS45" s="35">
        <v>7.4999999999999512E-3</v>
      </c>
      <c r="AT45" s="35">
        <v>7.4074074074069202E-4</v>
      </c>
      <c r="AU45" s="44" t="s">
        <v>223</v>
      </c>
      <c r="AV45" s="45">
        <v>64</v>
      </c>
      <c r="AW45" s="49">
        <v>0.54861111111111105</v>
      </c>
      <c r="AX45" s="42" t="s">
        <v>44</v>
      </c>
      <c r="AY45" s="38">
        <v>0</v>
      </c>
      <c r="AZ45" s="49">
        <v>0.55069444444444404</v>
      </c>
      <c r="BA45" s="61"/>
      <c r="BB45" s="55">
        <v>0.55671296296296291</v>
      </c>
      <c r="BC45" s="35">
        <v>6.0185185185188672E-3</v>
      </c>
      <c r="BD45" s="35">
        <v>1.0185185185188671E-3</v>
      </c>
      <c r="BE45" s="44" t="s">
        <v>223</v>
      </c>
      <c r="BF45" s="45">
        <v>88</v>
      </c>
      <c r="BG45" s="308">
        <v>0.59583333333333288</v>
      </c>
      <c r="BH45" s="42" t="s">
        <v>44</v>
      </c>
      <c r="BI45" s="38">
        <v>0</v>
      </c>
      <c r="BJ45" s="43">
        <v>0.59722222222222221</v>
      </c>
      <c r="BK45" s="47">
        <v>0.59861111111111109</v>
      </c>
      <c r="BL45" s="70">
        <v>31.5</v>
      </c>
      <c r="BM45" s="71">
        <v>31.5</v>
      </c>
      <c r="BN45" s="72"/>
      <c r="BO45" s="117"/>
      <c r="BP45" s="121"/>
      <c r="BQ45" s="124"/>
      <c r="BR45" s="125"/>
      <c r="BS45" s="49">
        <v>0.68055555555555547</v>
      </c>
      <c r="BT45" s="42" t="s">
        <v>223</v>
      </c>
      <c r="BU45" s="38">
        <v>600</v>
      </c>
      <c r="BV45" s="49">
        <v>0.68333333333333302</v>
      </c>
      <c r="BW45" s="61"/>
      <c r="BX45" s="55">
        <v>0.73215277777777776</v>
      </c>
      <c r="BY45" s="35">
        <v>4.8819444444444748E-2</v>
      </c>
      <c r="BZ45" s="35">
        <v>4.6365740740741047E-2</v>
      </c>
      <c r="CA45" s="44" t="s">
        <v>223</v>
      </c>
      <c r="CB45" s="45">
        <v>4006</v>
      </c>
      <c r="CC45" s="85">
        <v>0.73611111111111116</v>
      </c>
      <c r="CD45" s="86"/>
      <c r="CE45" s="87">
        <v>0</v>
      </c>
      <c r="CF45" s="88"/>
      <c r="CG45" s="85">
        <v>0.75069444444444444</v>
      </c>
      <c r="CH45" s="86"/>
      <c r="CI45" s="87">
        <v>0</v>
      </c>
      <c r="CJ45" s="88"/>
      <c r="CK45" s="43">
        <v>0.81388888888888899</v>
      </c>
      <c r="CL45" s="47">
        <v>0.81458333333333333</v>
      </c>
      <c r="CM45" s="70">
        <v>72.099999999999994</v>
      </c>
      <c r="CN45" s="71">
        <v>72.099999999999994</v>
      </c>
      <c r="CO45" s="72"/>
      <c r="CP45" s="91">
        <v>0.81666666666666676</v>
      </c>
      <c r="CQ45" s="95">
        <v>5.5555555555555601E-2</v>
      </c>
      <c r="CR45" s="42" t="s">
        <v>223</v>
      </c>
      <c r="CS45" s="38">
        <v>2460</v>
      </c>
      <c r="CT45" s="75"/>
      <c r="CU45" s="39">
        <v>4316.3</v>
      </c>
      <c r="CV45" s="46">
        <v>3060</v>
      </c>
      <c r="CW45" s="40"/>
      <c r="CX45" s="63">
        <v>7376.3</v>
      </c>
      <c r="CY45" s="75"/>
      <c r="CZ45" s="101" t="s">
        <v>191</v>
      </c>
      <c r="DA45" s="129" t="s">
        <v>177</v>
      </c>
      <c r="DB45" s="129">
        <v>80</v>
      </c>
      <c r="DC45" s="104" t="s">
        <v>184</v>
      </c>
      <c r="DD45" s="77"/>
      <c r="DE45" s="56"/>
      <c r="DF45" s="36"/>
      <c r="DI45" s="41">
        <v>1.06</v>
      </c>
      <c r="DJ45" s="17" t="s">
        <v>197</v>
      </c>
      <c r="DK45" s="153">
        <v>163.55800000000002</v>
      </c>
      <c r="DL45" s="41">
        <v>9999</v>
      </c>
      <c r="DM45" s="41">
        <v>163.55800000000002</v>
      </c>
      <c r="DP45" s="41">
        <v>19</v>
      </c>
      <c r="DQ45" s="227">
        <v>0</v>
      </c>
      <c r="DR45" s="227">
        <v>0</v>
      </c>
      <c r="DS45" s="228">
        <v>50.7</v>
      </c>
      <c r="DT45" s="227">
        <v>0</v>
      </c>
      <c r="DU45" s="227">
        <v>0</v>
      </c>
      <c r="DV45" s="227">
        <v>4</v>
      </c>
      <c r="DW45" s="227">
        <v>0</v>
      </c>
      <c r="DX45" s="227">
        <v>0</v>
      </c>
      <c r="DY45" s="227">
        <v>64</v>
      </c>
      <c r="DZ45" s="227">
        <v>0</v>
      </c>
      <c r="EA45" s="227">
        <v>88</v>
      </c>
      <c r="EB45" s="227">
        <v>0</v>
      </c>
      <c r="EC45" s="228">
        <v>31.5</v>
      </c>
      <c r="ED45" s="227">
        <v>0</v>
      </c>
      <c r="EE45" s="227">
        <v>600</v>
      </c>
      <c r="EF45" s="227">
        <v>4006</v>
      </c>
      <c r="EG45" s="227">
        <v>0</v>
      </c>
      <c r="EH45" s="228">
        <v>72.099999999999994</v>
      </c>
      <c r="EI45" s="227">
        <v>2460</v>
      </c>
      <c r="EK45" s="41">
        <v>19</v>
      </c>
      <c r="EL45" s="227">
        <v>0</v>
      </c>
      <c r="EM45" s="227">
        <v>0</v>
      </c>
      <c r="EN45" s="227">
        <v>50.7</v>
      </c>
      <c r="EO45" s="227">
        <v>50.7</v>
      </c>
      <c r="EP45" s="227">
        <v>50.7</v>
      </c>
      <c r="EQ45" s="227">
        <v>54.7</v>
      </c>
      <c r="ER45" s="227">
        <v>54.7</v>
      </c>
      <c r="ES45" s="227">
        <v>54.7</v>
      </c>
      <c r="ET45" s="227">
        <v>118.7</v>
      </c>
      <c r="EU45" s="227">
        <v>118.7</v>
      </c>
      <c r="EV45" s="227">
        <v>206.7</v>
      </c>
      <c r="EW45" s="227">
        <v>206.7</v>
      </c>
      <c r="EX45" s="227">
        <v>238.2</v>
      </c>
      <c r="EY45" s="227">
        <v>238.2</v>
      </c>
      <c r="EZ45" s="227">
        <v>838.2</v>
      </c>
      <c r="FA45" s="227">
        <v>4844.2</v>
      </c>
      <c r="FB45" s="227">
        <v>4844.2</v>
      </c>
      <c r="FC45" s="227">
        <v>4916.3</v>
      </c>
      <c r="FD45" s="227">
        <v>7376.3</v>
      </c>
    </row>
    <row r="46" spans="1:160" s="41" customFormat="1" ht="13.5" collapsed="1" thickBot="1" x14ac:dyDescent="0.25">
      <c r="A46" s="131"/>
      <c r="B46" s="34">
        <v>10</v>
      </c>
      <c r="C46" s="10">
        <v>10</v>
      </c>
      <c r="D46" s="37" t="s">
        <v>70</v>
      </c>
      <c r="E46" s="37" t="s">
        <v>55</v>
      </c>
      <c r="F46" s="37"/>
      <c r="G46" s="43">
        <v>0.29861111111111099</v>
      </c>
      <c r="H46" s="47">
        <v>0.2986111111111111</v>
      </c>
      <c r="I46" s="58" t="s">
        <v>44</v>
      </c>
      <c r="J46" s="52">
        <v>0</v>
      </c>
      <c r="K46" s="43">
        <v>0.38194444444444398</v>
      </c>
      <c r="L46" s="47">
        <v>0.38194444444444198</v>
      </c>
      <c r="M46" s="42" t="s">
        <v>44</v>
      </c>
      <c r="N46" s="38">
        <v>0</v>
      </c>
      <c r="O46" s="73">
        <v>0.4236111111111111</v>
      </c>
      <c r="P46" s="42" t="s">
        <v>44</v>
      </c>
      <c r="Q46" s="38">
        <v>0</v>
      </c>
      <c r="R46" s="43">
        <v>0.42638888888888887</v>
      </c>
      <c r="S46" s="47">
        <v>0.42638888888888887</v>
      </c>
      <c r="T46" s="70">
        <v>36.5</v>
      </c>
      <c r="U46" s="71">
        <v>36.5</v>
      </c>
      <c r="V46" s="72">
        <v>30</v>
      </c>
      <c r="W46" s="115">
        <v>0.44444444444444442</v>
      </c>
      <c r="X46" s="42" t="s">
        <v>44</v>
      </c>
      <c r="Y46" s="38">
        <v>0</v>
      </c>
      <c r="Z46" s="49">
        <v>0.47916666666666669</v>
      </c>
      <c r="AA46" s="42" t="s">
        <v>44</v>
      </c>
      <c r="AB46" s="38">
        <v>0</v>
      </c>
      <c r="AC46" s="53">
        <v>0.48125000000000001</v>
      </c>
      <c r="AD46" s="61"/>
      <c r="AE46" s="55">
        <v>0.48515046296296299</v>
      </c>
      <c r="AF46" s="35">
        <v>3.9004629629629806E-3</v>
      </c>
      <c r="AG46" s="35">
        <v>4.6296296296313797E-5</v>
      </c>
      <c r="AH46" s="44" t="s">
        <v>223</v>
      </c>
      <c r="AI46" s="45">
        <v>4</v>
      </c>
      <c r="AJ46" s="115">
        <v>0.50208333333333333</v>
      </c>
      <c r="AK46" s="42" t="s">
        <v>44</v>
      </c>
      <c r="AL46" s="38">
        <v>0</v>
      </c>
      <c r="AM46" s="73">
        <v>0.51250000000000007</v>
      </c>
      <c r="AN46" s="42" t="s">
        <v>44</v>
      </c>
      <c r="AO46" s="38">
        <v>0</v>
      </c>
      <c r="AP46" s="53">
        <v>0.51458333333333328</v>
      </c>
      <c r="AQ46" s="61"/>
      <c r="AR46" s="55">
        <v>0.52209490740740738</v>
      </c>
      <c r="AS46" s="35">
        <v>7.511574074074101E-3</v>
      </c>
      <c r="AT46" s="35">
        <v>7.5231481481484192E-4</v>
      </c>
      <c r="AU46" s="44" t="s">
        <v>223</v>
      </c>
      <c r="AV46" s="45">
        <v>65</v>
      </c>
      <c r="AW46" s="49">
        <v>0.54236111111111118</v>
      </c>
      <c r="AX46" s="42" t="s">
        <v>44</v>
      </c>
      <c r="AY46" s="38">
        <v>0</v>
      </c>
      <c r="AZ46" s="49">
        <v>0.54444444444444395</v>
      </c>
      <c r="BA46" s="61"/>
      <c r="BB46" s="55">
        <v>0.54953703703703705</v>
      </c>
      <c r="BC46" s="35">
        <v>5.0925925925930926E-3</v>
      </c>
      <c r="BD46" s="35">
        <v>9.25925925930925E-5</v>
      </c>
      <c r="BE46" s="44" t="s">
        <v>223</v>
      </c>
      <c r="BF46" s="45">
        <v>8</v>
      </c>
      <c r="BG46" s="308">
        <v>0.58958333333333279</v>
      </c>
      <c r="BH46" s="42" t="s">
        <v>44</v>
      </c>
      <c r="BI46" s="38">
        <v>0</v>
      </c>
      <c r="BJ46" s="43">
        <v>0.59027777777777779</v>
      </c>
      <c r="BK46" s="47">
        <v>0.59097222222222223</v>
      </c>
      <c r="BL46" s="70">
        <v>26.7</v>
      </c>
      <c r="BM46" s="71">
        <v>26.7</v>
      </c>
      <c r="BN46" s="72"/>
      <c r="BO46" s="117" t="s">
        <v>226</v>
      </c>
      <c r="BP46" s="121"/>
      <c r="BQ46" s="124" t="s">
        <v>225</v>
      </c>
      <c r="BR46" s="125"/>
      <c r="BS46" s="49">
        <v>0.66597222222222219</v>
      </c>
      <c r="BT46" s="42" t="s">
        <v>44</v>
      </c>
      <c r="BU46" s="38">
        <v>0</v>
      </c>
      <c r="BV46" s="49">
        <v>0.66805555555555596</v>
      </c>
      <c r="BW46" s="61"/>
      <c r="BX46" s="55">
        <v>0.67087962962962966</v>
      </c>
      <c r="BY46" s="35">
        <v>2.8240740740737014E-3</v>
      </c>
      <c r="BZ46" s="35">
        <v>3.7037037036999777E-4</v>
      </c>
      <c r="CA46" s="44" t="s">
        <v>223</v>
      </c>
      <c r="CB46" s="45">
        <v>32</v>
      </c>
      <c r="CC46" s="85">
        <v>0.67222222222222217</v>
      </c>
      <c r="CD46" s="86"/>
      <c r="CE46" s="87">
        <v>0</v>
      </c>
      <c r="CF46" s="88"/>
      <c r="CG46" s="85">
        <v>0.67986111111111114</v>
      </c>
      <c r="CH46" s="86"/>
      <c r="CI46" s="87">
        <v>0</v>
      </c>
      <c r="CJ46" s="88"/>
      <c r="CK46" s="43">
        <v>0.72638888888888886</v>
      </c>
      <c r="CL46" s="47">
        <v>0.7284722222222223</v>
      </c>
      <c r="CM46" s="70">
        <v>46.5</v>
      </c>
      <c r="CN46" s="71">
        <v>46.5</v>
      </c>
      <c r="CO46" s="72"/>
      <c r="CP46" s="91">
        <v>0.73055555555555562</v>
      </c>
      <c r="CQ46" s="95">
        <v>5.5555555555555601E-2</v>
      </c>
      <c r="CR46" s="42" t="s">
        <v>44</v>
      </c>
      <c r="CS46" s="38">
        <v>0</v>
      </c>
      <c r="CT46" s="284"/>
      <c r="CU46" s="39">
        <v>248.7</v>
      </c>
      <c r="CV46" s="46">
        <v>0</v>
      </c>
      <c r="CW46" s="40"/>
      <c r="CX46" s="63">
        <v>248.7</v>
      </c>
      <c r="CY46" s="284"/>
      <c r="CZ46" s="101" t="s">
        <v>191</v>
      </c>
      <c r="DA46" s="129" t="s">
        <v>177</v>
      </c>
      <c r="DB46" s="129">
        <v>89</v>
      </c>
      <c r="DC46" s="104" t="s">
        <v>182</v>
      </c>
      <c r="DD46" s="77"/>
      <c r="DE46" s="56"/>
      <c r="DF46" s="36"/>
      <c r="DI46" s="41">
        <v>1.06</v>
      </c>
      <c r="DJ46" s="41" t="s">
        <v>196</v>
      </c>
      <c r="DK46" s="153">
        <v>146.28200000000001</v>
      </c>
      <c r="DL46" s="41">
        <v>146.28200000000001</v>
      </c>
      <c r="DM46" s="41">
        <v>9999</v>
      </c>
      <c r="DP46" s="41">
        <v>10</v>
      </c>
      <c r="DQ46" s="227">
        <v>0</v>
      </c>
      <c r="DR46" s="227">
        <v>0</v>
      </c>
      <c r="DS46" s="228">
        <v>66.5</v>
      </c>
      <c r="DT46" s="227">
        <v>0</v>
      </c>
      <c r="DU46" s="227">
        <v>0</v>
      </c>
      <c r="DV46" s="227">
        <v>4</v>
      </c>
      <c r="DW46" s="227">
        <v>0</v>
      </c>
      <c r="DX46" s="227">
        <v>0</v>
      </c>
      <c r="DY46" s="227">
        <v>65</v>
      </c>
      <c r="DZ46" s="227">
        <v>0</v>
      </c>
      <c r="EA46" s="227">
        <v>8</v>
      </c>
      <c r="EB46" s="227">
        <v>0</v>
      </c>
      <c r="EC46" s="228">
        <v>26.7</v>
      </c>
      <c r="ED46" s="227">
        <v>0</v>
      </c>
      <c r="EE46" s="227">
        <v>0</v>
      </c>
      <c r="EF46" s="227">
        <v>32</v>
      </c>
      <c r="EG46" s="227">
        <v>0</v>
      </c>
      <c r="EH46" s="228">
        <v>46.5</v>
      </c>
      <c r="EI46" s="227">
        <v>0</v>
      </c>
      <c r="EK46" s="41">
        <v>10</v>
      </c>
      <c r="EL46" s="227">
        <v>0</v>
      </c>
      <c r="EM46" s="227">
        <v>0</v>
      </c>
      <c r="EN46" s="227">
        <v>66.5</v>
      </c>
      <c r="EO46" s="227">
        <v>66.5</v>
      </c>
      <c r="EP46" s="227">
        <v>66.5</v>
      </c>
      <c r="EQ46" s="227">
        <v>70.5</v>
      </c>
      <c r="ER46" s="227">
        <v>70.5</v>
      </c>
      <c r="ES46" s="227">
        <v>70.5</v>
      </c>
      <c r="ET46" s="227">
        <v>135.5</v>
      </c>
      <c r="EU46" s="227">
        <v>135.5</v>
      </c>
      <c r="EV46" s="227">
        <v>143.5</v>
      </c>
      <c r="EW46" s="227">
        <v>143.5</v>
      </c>
      <c r="EX46" s="227">
        <v>170.2</v>
      </c>
      <c r="EY46" s="227">
        <v>170.2</v>
      </c>
      <c r="EZ46" s="227">
        <v>170.2</v>
      </c>
      <c r="FA46" s="227">
        <v>202.2</v>
      </c>
      <c r="FB46" s="227">
        <v>202.2</v>
      </c>
      <c r="FC46" s="227">
        <v>248.7</v>
      </c>
      <c r="FD46" s="227">
        <v>248.7</v>
      </c>
    </row>
    <row r="47" spans="1:160" ht="13.5" thickBot="1" x14ac:dyDescent="0.25">
      <c r="A47" s="132"/>
      <c r="B47" s="34">
        <v>44</v>
      </c>
      <c r="C47" s="10">
        <v>44</v>
      </c>
      <c r="D47" s="37" t="s">
        <v>150</v>
      </c>
      <c r="E47" s="37" t="s">
        <v>46</v>
      </c>
      <c r="F47" s="37"/>
      <c r="G47" s="43">
        <v>0.32222222222222202</v>
      </c>
      <c r="H47" s="47">
        <v>0.32222222222222224</v>
      </c>
      <c r="I47" s="58" t="s">
        <v>44</v>
      </c>
      <c r="J47" s="52">
        <v>0</v>
      </c>
      <c r="K47" s="43">
        <v>0.405555555555553</v>
      </c>
      <c r="L47" s="47">
        <v>0.40555555555553802</v>
      </c>
      <c r="M47" s="42" t="s">
        <v>44</v>
      </c>
      <c r="N47" s="38">
        <v>0</v>
      </c>
      <c r="O47" s="73">
        <v>0.44722222222222219</v>
      </c>
      <c r="P47" s="42" t="s">
        <v>44</v>
      </c>
      <c r="Q47" s="38">
        <v>0</v>
      </c>
      <c r="R47" s="43">
        <v>0.45624999999999999</v>
      </c>
      <c r="S47" s="47">
        <v>0.45624999999999999</v>
      </c>
      <c r="T47" s="70">
        <v>41.8</v>
      </c>
      <c r="U47" s="71">
        <v>41.8</v>
      </c>
      <c r="V47" s="72"/>
      <c r="W47" s="115">
        <v>0.4680555555555555</v>
      </c>
      <c r="X47" s="42" t="s">
        <v>44</v>
      </c>
      <c r="Y47" s="38">
        <v>0</v>
      </c>
      <c r="Z47" s="49">
        <v>0.50277777777777777</v>
      </c>
      <c r="AA47" s="42" t="s">
        <v>44</v>
      </c>
      <c r="AB47" s="38">
        <v>0</v>
      </c>
      <c r="AC47" s="53">
        <v>0.50555555555555554</v>
      </c>
      <c r="AD47" s="61"/>
      <c r="AE47" s="55">
        <v>0.50925925925925919</v>
      </c>
      <c r="AF47" s="35">
        <v>3.7037037037036535E-3</v>
      </c>
      <c r="AG47" s="35">
        <v>1.5046296296301323E-4</v>
      </c>
      <c r="AH47" s="44" t="s">
        <v>45</v>
      </c>
      <c r="AI47" s="45">
        <v>13</v>
      </c>
      <c r="AJ47" s="115">
        <v>0.52638888888888891</v>
      </c>
      <c r="AK47" s="42" t="s">
        <v>44</v>
      </c>
      <c r="AL47" s="38">
        <v>0</v>
      </c>
      <c r="AM47" s="73">
        <v>0.53680555555555554</v>
      </c>
      <c r="AN47" s="42" t="s">
        <v>44</v>
      </c>
      <c r="AO47" s="38">
        <v>0</v>
      </c>
      <c r="AP47" s="53">
        <v>0.54027777777777775</v>
      </c>
      <c r="AQ47" s="61"/>
      <c r="AR47" s="55">
        <v>0.54784722222222226</v>
      </c>
      <c r="AS47" s="35">
        <v>7.5694444444445175E-3</v>
      </c>
      <c r="AT47" s="35">
        <v>8.1018518518525835E-4</v>
      </c>
      <c r="AU47" s="44" t="s">
        <v>223</v>
      </c>
      <c r="AV47" s="45">
        <v>70</v>
      </c>
      <c r="AW47" s="49">
        <v>0.56805555555555554</v>
      </c>
      <c r="AX47" s="42" t="s">
        <v>44</v>
      </c>
      <c r="AY47" s="38">
        <v>0</v>
      </c>
      <c r="AZ47" s="49">
        <v>0.57013888888888897</v>
      </c>
      <c r="BA47" s="61"/>
      <c r="BB47" s="55">
        <v>0.57611111111111113</v>
      </c>
      <c r="BC47" s="35">
        <v>5.9722222222221566E-3</v>
      </c>
      <c r="BD47" s="35">
        <v>9.7222222222215649E-4</v>
      </c>
      <c r="BE47" s="44" t="s">
        <v>223</v>
      </c>
      <c r="BF47" s="45">
        <v>84</v>
      </c>
      <c r="BG47" s="308">
        <v>0.61527777777777781</v>
      </c>
      <c r="BH47" s="42" t="s">
        <v>44</v>
      </c>
      <c r="BI47" s="38">
        <v>0</v>
      </c>
      <c r="BJ47" s="43">
        <v>0.61527777777777781</v>
      </c>
      <c r="BK47" s="47">
        <v>0.62430555555555556</v>
      </c>
      <c r="BL47" s="70">
        <v>26.9</v>
      </c>
      <c r="BM47" s="71">
        <v>26.9</v>
      </c>
      <c r="BN47" s="72"/>
      <c r="BO47" s="117"/>
      <c r="BP47" s="121"/>
      <c r="BQ47" s="124"/>
      <c r="BR47" s="125"/>
      <c r="BS47" s="49">
        <v>0.70624999999999993</v>
      </c>
      <c r="BT47" s="42" t="s">
        <v>223</v>
      </c>
      <c r="BU47" s="38">
        <v>480</v>
      </c>
      <c r="BV47" s="49"/>
      <c r="BW47" s="61"/>
      <c r="BX47" s="55"/>
      <c r="BY47" s="35">
        <v>0</v>
      </c>
      <c r="BZ47" s="35">
        <v>2.4537037037037036E-3</v>
      </c>
      <c r="CA47" s="44" t="s">
        <v>45</v>
      </c>
      <c r="CB47" s="45" t="s">
        <v>231</v>
      </c>
      <c r="CC47" s="85"/>
      <c r="CD47" s="86"/>
      <c r="CE47" s="87"/>
      <c r="CF47" s="88"/>
      <c r="CG47" s="85"/>
      <c r="CH47" s="86"/>
      <c r="CI47" s="87"/>
      <c r="CJ47" s="88"/>
      <c r="CK47" s="43"/>
      <c r="CL47" s="47"/>
      <c r="CM47" s="317"/>
      <c r="CN47" s="310" t="s">
        <v>231</v>
      </c>
      <c r="CO47" s="72"/>
      <c r="CP47" s="91"/>
      <c r="CQ47" s="95">
        <v>5.5555555555555601E-2</v>
      </c>
      <c r="CR47" s="42" t="s">
        <v>44</v>
      </c>
      <c r="CS47" s="38"/>
      <c r="CU47" s="39" t="s">
        <v>231</v>
      </c>
      <c r="CV47" s="46" t="s">
        <v>231</v>
      </c>
      <c r="CW47" s="40"/>
      <c r="CX47" s="63" t="s">
        <v>231</v>
      </c>
      <c r="CZ47" s="101" t="s">
        <v>190</v>
      </c>
      <c r="DA47" s="129" t="s">
        <v>177</v>
      </c>
      <c r="DB47" s="129">
        <v>150</v>
      </c>
      <c r="DC47" s="104" t="s">
        <v>186</v>
      </c>
      <c r="DD47" s="77"/>
      <c r="DE47" s="56"/>
      <c r="DF47" s="36"/>
      <c r="DI47" s="41">
        <v>1.0900000000000001</v>
      </c>
      <c r="DJ47" s="17" t="s">
        <v>196</v>
      </c>
      <c r="DK47" s="153" t="e">
        <v>#REF!</v>
      </c>
      <c r="DL47" s="41" t="e">
        <v>#REF!</v>
      </c>
      <c r="DM47" s="41">
        <v>9999</v>
      </c>
      <c r="DP47" s="41">
        <v>44</v>
      </c>
      <c r="DQ47" s="227">
        <v>0</v>
      </c>
      <c r="DR47" s="227">
        <v>0</v>
      </c>
      <c r="DS47" s="228">
        <v>41.8</v>
      </c>
      <c r="DT47" s="227">
        <v>0</v>
      </c>
      <c r="DU47" s="227">
        <v>0</v>
      </c>
      <c r="DV47" s="227">
        <v>13</v>
      </c>
      <c r="DW47" s="227">
        <v>0</v>
      </c>
      <c r="DX47" s="227">
        <v>0</v>
      </c>
      <c r="DY47" s="227">
        <v>70</v>
      </c>
      <c r="DZ47" s="227">
        <v>0</v>
      </c>
      <c r="EA47" s="227">
        <v>84</v>
      </c>
      <c r="EB47" s="227">
        <v>0</v>
      </c>
      <c r="EC47" s="228">
        <v>26.9</v>
      </c>
      <c r="ED47" s="227">
        <v>0</v>
      </c>
      <c r="EE47" s="227">
        <v>480</v>
      </c>
      <c r="EF47" s="227" t="e">
        <v>#VALUE!</v>
      </c>
      <c r="EG47" s="227">
        <v>0</v>
      </c>
      <c r="EH47" s="228" t="e">
        <v>#REF!</v>
      </c>
      <c r="EI47" s="227">
        <v>0</v>
      </c>
      <c r="EK47" s="41">
        <v>44</v>
      </c>
      <c r="EL47" s="227">
        <v>0</v>
      </c>
      <c r="EM47" s="227">
        <v>0</v>
      </c>
      <c r="EN47" s="227">
        <v>41.8</v>
      </c>
      <c r="EO47" s="227">
        <v>41.8</v>
      </c>
      <c r="EP47" s="227">
        <v>41.8</v>
      </c>
      <c r="EQ47" s="227">
        <v>54.8</v>
      </c>
      <c r="ER47" s="227">
        <v>54.8</v>
      </c>
      <c r="ES47" s="227">
        <v>54.8</v>
      </c>
      <c r="ET47" s="227">
        <v>124.8</v>
      </c>
      <c r="EU47" s="227">
        <v>124.8</v>
      </c>
      <c r="EV47" s="227">
        <v>208.8</v>
      </c>
      <c r="EW47" s="227">
        <v>208.8</v>
      </c>
      <c r="EX47" s="227">
        <v>235.7</v>
      </c>
      <c r="EY47" s="227">
        <v>235.7</v>
      </c>
      <c r="EZ47" s="227">
        <v>715.7</v>
      </c>
      <c r="FA47" s="227" t="e">
        <v>#VALUE!</v>
      </c>
      <c r="FB47" s="227" t="e">
        <v>#VALUE!</v>
      </c>
      <c r="FC47" s="227" t="e">
        <v>#VALUE!</v>
      </c>
      <c r="FD47" s="227" t="e">
        <v>#VALUE!</v>
      </c>
    </row>
    <row r="48" spans="1:160" ht="13.5" thickBot="1" x14ac:dyDescent="0.25">
      <c r="A48" s="132"/>
      <c r="B48" s="34">
        <v>42</v>
      </c>
      <c r="C48" s="10">
        <v>42</v>
      </c>
      <c r="D48" s="37" t="s">
        <v>148</v>
      </c>
      <c r="E48" s="37" t="s">
        <v>149</v>
      </c>
      <c r="F48" s="37"/>
      <c r="G48" s="43">
        <v>0.32083333333333303</v>
      </c>
      <c r="H48" s="47">
        <v>0.32083333333333336</v>
      </c>
      <c r="I48" s="58" t="s">
        <v>44</v>
      </c>
      <c r="J48" s="52">
        <v>0</v>
      </c>
      <c r="K48" s="43">
        <v>0.40416666666666401</v>
      </c>
      <c r="L48" s="47">
        <v>0.40416666666665002</v>
      </c>
      <c r="M48" s="42" t="s">
        <v>44</v>
      </c>
      <c r="N48" s="38">
        <v>0</v>
      </c>
      <c r="O48" s="73">
        <v>0.4458333333333333</v>
      </c>
      <c r="P48" s="42" t="s">
        <v>44</v>
      </c>
      <c r="Q48" s="38">
        <v>0</v>
      </c>
      <c r="R48" s="43">
        <v>0.45416666666666666</v>
      </c>
      <c r="S48" s="47">
        <v>0.45416666666666666</v>
      </c>
      <c r="T48" s="70">
        <v>47.1</v>
      </c>
      <c r="U48" s="71">
        <v>47.1</v>
      </c>
      <c r="V48" s="72"/>
      <c r="W48" s="115">
        <v>0.46666666666666662</v>
      </c>
      <c r="X48" s="42" t="s">
        <v>44</v>
      </c>
      <c r="Y48" s="38">
        <v>0</v>
      </c>
      <c r="Z48" s="49">
        <v>0.50138888888888888</v>
      </c>
      <c r="AA48" s="42" t="s">
        <v>44</v>
      </c>
      <c r="AB48" s="38">
        <v>0</v>
      </c>
      <c r="AC48" s="53">
        <v>0.50416666666666665</v>
      </c>
      <c r="AD48" s="61"/>
      <c r="AE48" s="55">
        <v>0.50790509259259264</v>
      </c>
      <c r="AF48" s="35">
        <v>3.7384259259259922E-3</v>
      </c>
      <c r="AG48" s="35">
        <v>1.1574074074067455E-4</v>
      </c>
      <c r="AH48" s="44" t="s">
        <v>45</v>
      </c>
      <c r="AI48" s="45">
        <v>10</v>
      </c>
      <c r="AJ48" s="115">
        <v>0.52500000000000002</v>
      </c>
      <c r="AK48" s="42" t="s">
        <v>44</v>
      </c>
      <c r="AL48" s="38">
        <v>0</v>
      </c>
      <c r="AM48" s="73">
        <v>0.53541666666666665</v>
      </c>
      <c r="AN48" s="42" t="s">
        <v>44</v>
      </c>
      <c r="AO48" s="38">
        <v>0</v>
      </c>
      <c r="AP48" s="53">
        <v>0.53819444444444442</v>
      </c>
      <c r="AQ48" s="61"/>
      <c r="AR48" s="55">
        <v>0.5440625</v>
      </c>
      <c r="AS48" s="35">
        <v>5.8680555555555847E-3</v>
      </c>
      <c r="AT48" s="35">
        <v>8.9120370370367446E-4</v>
      </c>
      <c r="AU48" s="44" t="s">
        <v>45</v>
      </c>
      <c r="AV48" s="45">
        <v>77</v>
      </c>
      <c r="AW48" s="49">
        <v>0.56597222222222221</v>
      </c>
      <c r="AX48" s="42" t="s">
        <v>44</v>
      </c>
      <c r="AY48" s="38">
        <v>0</v>
      </c>
      <c r="AZ48" s="49">
        <v>0.56805555555555498</v>
      </c>
      <c r="BA48" s="61"/>
      <c r="BB48" s="55">
        <v>0.57324074074074072</v>
      </c>
      <c r="BC48" s="35">
        <v>5.1851851851857367E-3</v>
      </c>
      <c r="BD48" s="35">
        <v>1.8518518518573657E-4</v>
      </c>
      <c r="BE48" s="44" t="s">
        <v>223</v>
      </c>
      <c r="BF48" s="45">
        <v>16</v>
      </c>
      <c r="BG48" s="308">
        <v>0.61319444444444382</v>
      </c>
      <c r="BH48" s="42" t="s">
        <v>44</v>
      </c>
      <c r="BI48" s="38">
        <v>0</v>
      </c>
      <c r="BJ48" s="43">
        <v>0.61319444444444449</v>
      </c>
      <c r="BK48" s="47">
        <v>0.62291666666666667</v>
      </c>
      <c r="BL48" s="70">
        <v>26.6</v>
      </c>
      <c r="BM48" s="71">
        <v>26.6</v>
      </c>
      <c r="BN48" s="72"/>
      <c r="BO48" s="117" t="s">
        <v>226</v>
      </c>
      <c r="BP48" s="121"/>
      <c r="BQ48" s="124" t="s">
        <v>225</v>
      </c>
      <c r="BR48" s="125"/>
      <c r="BS48" s="49">
        <v>0.68958333333333333</v>
      </c>
      <c r="BT48" s="42" t="s">
        <v>44</v>
      </c>
      <c r="BU48" s="38">
        <v>0</v>
      </c>
      <c r="BV48" s="49">
        <v>0.69166666666666698</v>
      </c>
      <c r="BW48" s="61"/>
      <c r="BX48" s="55">
        <v>0.69467592592592586</v>
      </c>
      <c r="BY48" s="35">
        <v>3.0092592592588785E-3</v>
      </c>
      <c r="BZ48" s="35">
        <v>5.5555555555517489E-4</v>
      </c>
      <c r="CA48" s="44" t="s">
        <v>223</v>
      </c>
      <c r="CB48" s="45">
        <v>48</v>
      </c>
      <c r="CC48" s="85">
        <v>0.6958333333333333</v>
      </c>
      <c r="CD48" s="86"/>
      <c r="CE48" s="87">
        <v>0</v>
      </c>
      <c r="CF48" s="88"/>
      <c r="CG48" s="85">
        <v>0.70347222222222217</v>
      </c>
      <c r="CH48" s="86"/>
      <c r="CI48" s="87">
        <v>0</v>
      </c>
      <c r="CJ48" s="88"/>
      <c r="CK48" s="43">
        <v>0.74583333333333324</v>
      </c>
      <c r="CL48" s="47">
        <v>0.74791666666666667</v>
      </c>
      <c r="CM48" s="70">
        <v>53.2</v>
      </c>
      <c r="CN48" s="71">
        <v>53.2</v>
      </c>
      <c r="CO48" s="72"/>
      <c r="CP48" s="91">
        <v>0.75</v>
      </c>
      <c r="CQ48" s="95">
        <v>5.5555555555555601E-2</v>
      </c>
      <c r="CR48" s="42" t="s">
        <v>44</v>
      </c>
      <c r="CS48" s="38">
        <v>0</v>
      </c>
      <c r="CU48" s="39">
        <v>277.89999999999998</v>
      </c>
      <c r="CV48" s="46">
        <v>0</v>
      </c>
      <c r="CW48" s="40"/>
      <c r="CX48" s="63">
        <v>277.89999999999998</v>
      </c>
      <c r="CZ48" s="101" t="s">
        <v>189</v>
      </c>
      <c r="DA48" s="129" t="s">
        <v>177</v>
      </c>
      <c r="DB48" s="129">
        <v>102</v>
      </c>
      <c r="DC48" s="104"/>
      <c r="DD48" s="77"/>
      <c r="DE48" s="56"/>
      <c r="DF48" s="36"/>
      <c r="DI48" s="41">
        <v>1.0900000000000001</v>
      </c>
      <c r="DJ48" s="17" t="s">
        <v>196</v>
      </c>
      <c r="DK48" s="153">
        <v>138.32100000000003</v>
      </c>
      <c r="DL48" s="41">
        <v>138.32100000000003</v>
      </c>
      <c r="DM48" s="41">
        <v>9999</v>
      </c>
      <c r="DP48" s="41">
        <v>42</v>
      </c>
      <c r="DQ48" s="227">
        <v>0</v>
      </c>
      <c r="DR48" s="227">
        <v>0</v>
      </c>
      <c r="DS48" s="228">
        <v>47.1</v>
      </c>
      <c r="DT48" s="227">
        <v>0</v>
      </c>
      <c r="DU48" s="227">
        <v>0</v>
      </c>
      <c r="DV48" s="227">
        <v>10</v>
      </c>
      <c r="DW48" s="227">
        <v>0</v>
      </c>
      <c r="DX48" s="227">
        <v>0</v>
      </c>
      <c r="DY48" s="227">
        <v>77</v>
      </c>
      <c r="DZ48" s="227">
        <v>0</v>
      </c>
      <c r="EA48" s="227">
        <v>16</v>
      </c>
      <c r="EB48" s="227">
        <v>0</v>
      </c>
      <c r="EC48" s="228">
        <v>26.6</v>
      </c>
      <c r="ED48" s="227">
        <v>0</v>
      </c>
      <c r="EE48" s="227">
        <v>0</v>
      </c>
      <c r="EF48" s="227">
        <v>48</v>
      </c>
      <c r="EG48" s="227">
        <v>0</v>
      </c>
      <c r="EH48" s="228">
        <v>53.2</v>
      </c>
      <c r="EI48" s="227">
        <v>0</v>
      </c>
      <c r="EK48" s="41">
        <v>42</v>
      </c>
      <c r="EL48" s="227">
        <v>0</v>
      </c>
      <c r="EM48" s="227">
        <v>0</v>
      </c>
      <c r="EN48" s="227">
        <v>47.1</v>
      </c>
      <c r="EO48" s="227">
        <v>47.1</v>
      </c>
      <c r="EP48" s="227">
        <v>47.1</v>
      </c>
      <c r="EQ48" s="227">
        <v>57.1</v>
      </c>
      <c r="ER48" s="227">
        <v>57.1</v>
      </c>
      <c r="ES48" s="227">
        <v>57.1</v>
      </c>
      <c r="ET48" s="227">
        <v>134.1</v>
      </c>
      <c r="EU48" s="227">
        <v>134.1</v>
      </c>
      <c r="EV48" s="227">
        <v>150.1</v>
      </c>
      <c r="EW48" s="227">
        <v>150.1</v>
      </c>
      <c r="EX48" s="227">
        <v>176.7</v>
      </c>
      <c r="EY48" s="227">
        <v>176.7</v>
      </c>
      <c r="EZ48" s="227">
        <v>176.7</v>
      </c>
      <c r="FA48" s="227">
        <v>224.7</v>
      </c>
      <c r="FB48" s="227">
        <v>224.7</v>
      </c>
      <c r="FC48" s="227">
        <v>277.89999999999998</v>
      </c>
      <c r="FD48" s="227">
        <v>277.89999999999998</v>
      </c>
    </row>
    <row r="49" spans="1:160" ht="13.5" thickBot="1" x14ac:dyDescent="0.25">
      <c r="A49" s="132"/>
      <c r="B49" s="34">
        <v>23</v>
      </c>
      <c r="C49" s="10">
        <v>23</v>
      </c>
      <c r="D49" s="37" t="s">
        <v>119</v>
      </c>
      <c r="E49" s="37" t="s">
        <v>120</v>
      </c>
      <c r="F49" s="37"/>
      <c r="G49" s="43">
        <v>0.30763888888888902</v>
      </c>
      <c r="H49" s="47">
        <v>0.30763888888888891</v>
      </c>
      <c r="I49" s="58" t="s">
        <v>44</v>
      </c>
      <c r="J49" s="52">
        <v>0</v>
      </c>
      <c r="K49" s="43">
        <v>0.390972222222221</v>
      </c>
      <c r="L49" s="47">
        <v>0.39097222222221401</v>
      </c>
      <c r="M49" s="42" t="s">
        <v>44</v>
      </c>
      <c r="N49" s="38">
        <v>0</v>
      </c>
      <c r="O49" s="73">
        <v>0.43263888888888885</v>
      </c>
      <c r="P49" s="42" t="s">
        <v>44</v>
      </c>
      <c r="Q49" s="38">
        <v>0</v>
      </c>
      <c r="R49" s="43">
        <v>0.43611111111111112</v>
      </c>
      <c r="S49" s="47">
        <v>0.4368055555555555</v>
      </c>
      <c r="T49" s="70">
        <v>49.2</v>
      </c>
      <c r="U49" s="71">
        <v>49.2</v>
      </c>
      <c r="V49" s="72">
        <v>300</v>
      </c>
      <c r="W49" s="115">
        <v>0.45347222222222217</v>
      </c>
      <c r="X49" s="42" t="s">
        <v>44</v>
      </c>
      <c r="Y49" s="38">
        <v>0</v>
      </c>
      <c r="Z49" s="49">
        <v>0.48819444444444443</v>
      </c>
      <c r="AA49" s="42" t="s">
        <v>44</v>
      </c>
      <c r="AB49" s="38">
        <v>0</v>
      </c>
      <c r="AC49" s="53">
        <v>0.49027777777777781</v>
      </c>
      <c r="AD49" s="61"/>
      <c r="AE49" s="55">
        <v>0.49464120370370374</v>
      </c>
      <c r="AF49" s="35">
        <v>4.3634259259259234E-3</v>
      </c>
      <c r="AG49" s="35">
        <v>5.0925925925925661E-4</v>
      </c>
      <c r="AH49" s="44" t="s">
        <v>223</v>
      </c>
      <c r="AI49" s="45">
        <v>44</v>
      </c>
      <c r="AJ49" s="115">
        <v>0.51111111111111118</v>
      </c>
      <c r="AK49" s="42" t="s">
        <v>44</v>
      </c>
      <c r="AL49" s="38">
        <v>0</v>
      </c>
      <c r="AM49" s="73">
        <v>0.52152777777777781</v>
      </c>
      <c r="AN49" s="42" t="s">
        <v>44</v>
      </c>
      <c r="AO49" s="38">
        <v>0</v>
      </c>
      <c r="AP49" s="53">
        <v>0.52361111111111114</v>
      </c>
      <c r="AQ49" s="61"/>
      <c r="AR49" s="55">
        <v>0.52946759259259257</v>
      </c>
      <c r="AS49" s="35">
        <v>5.8564814814814348E-3</v>
      </c>
      <c r="AT49" s="35">
        <v>9.0277777777782436E-4</v>
      </c>
      <c r="AU49" s="44" t="s">
        <v>45</v>
      </c>
      <c r="AV49" s="45">
        <v>78</v>
      </c>
      <c r="AW49" s="49">
        <v>0.55069444444444449</v>
      </c>
      <c r="AX49" s="42" t="s">
        <v>45</v>
      </c>
      <c r="AY49" s="38">
        <v>60</v>
      </c>
      <c r="AZ49" s="49">
        <v>0.55277777777777803</v>
      </c>
      <c r="BA49" s="61"/>
      <c r="BB49" s="55">
        <v>0.55841435185185184</v>
      </c>
      <c r="BC49" s="35">
        <v>5.6365740740738079E-3</v>
      </c>
      <c r="BD49" s="35">
        <v>6.3657407407380785E-4</v>
      </c>
      <c r="BE49" s="44" t="s">
        <v>223</v>
      </c>
      <c r="BF49" s="45">
        <v>55</v>
      </c>
      <c r="BG49" s="308">
        <v>0.59791666666666687</v>
      </c>
      <c r="BH49" s="42" t="s">
        <v>44</v>
      </c>
      <c r="BI49" s="38">
        <v>0</v>
      </c>
      <c r="BJ49" s="43">
        <v>0.59791666666666665</v>
      </c>
      <c r="BK49" s="47">
        <v>0.6020833333333333</v>
      </c>
      <c r="BL49" s="70">
        <v>29.1</v>
      </c>
      <c r="BM49" s="71">
        <v>29.1</v>
      </c>
      <c r="BN49" s="72"/>
      <c r="BO49" s="117" t="s">
        <v>226</v>
      </c>
      <c r="BP49" s="121"/>
      <c r="BQ49" s="124" t="s">
        <v>225</v>
      </c>
      <c r="BR49" s="125"/>
      <c r="BS49" s="49">
        <v>0.67847222222222225</v>
      </c>
      <c r="BT49" s="42" t="s">
        <v>44</v>
      </c>
      <c r="BU49" s="38">
        <v>0</v>
      </c>
      <c r="BV49" s="49">
        <v>0.68055555555555503</v>
      </c>
      <c r="BW49" s="61"/>
      <c r="BX49" s="55">
        <v>0.68390046296296303</v>
      </c>
      <c r="BY49" s="35">
        <v>3.3449074074080043E-3</v>
      </c>
      <c r="BZ49" s="35">
        <v>8.9120370370430069E-4</v>
      </c>
      <c r="CA49" s="44" t="s">
        <v>223</v>
      </c>
      <c r="CB49" s="45">
        <v>77</v>
      </c>
      <c r="CC49" s="85">
        <v>0.68541666666666667</v>
      </c>
      <c r="CD49" s="86"/>
      <c r="CE49" s="87">
        <v>0</v>
      </c>
      <c r="CF49" s="88"/>
      <c r="CG49" s="85">
        <v>0.69166666666666676</v>
      </c>
      <c r="CH49" s="86"/>
      <c r="CI49" s="87">
        <v>60</v>
      </c>
      <c r="CJ49" s="88"/>
      <c r="CK49" s="43">
        <v>0.73402777777777783</v>
      </c>
      <c r="CL49" s="47">
        <v>0.73541666666666661</v>
      </c>
      <c r="CM49" s="316">
        <v>65.7</v>
      </c>
      <c r="CN49" s="311">
        <v>65.7</v>
      </c>
      <c r="CO49" s="72"/>
      <c r="CP49" s="91">
        <v>0.73749999999999993</v>
      </c>
      <c r="CQ49" s="95">
        <v>5.5555555555555601E-2</v>
      </c>
      <c r="CR49" s="42" t="s">
        <v>44</v>
      </c>
      <c r="CS49" s="38">
        <v>0</v>
      </c>
      <c r="CT49" s="75"/>
      <c r="CU49" s="39">
        <v>698</v>
      </c>
      <c r="CV49" s="46">
        <v>120</v>
      </c>
      <c r="CW49" s="40"/>
      <c r="CX49" s="63">
        <v>818</v>
      </c>
      <c r="CY49" s="75"/>
      <c r="CZ49" s="101" t="s">
        <v>191</v>
      </c>
      <c r="DA49" s="129" t="s">
        <v>177</v>
      </c>
      <c r="DB49" s="129">
        <v>70</v>
      </c>
      <c r="DC49" s="104" t="s">
        <v>184</v>
      </c>
      <c r="DD49" s="77"/>
      <c r="DE49" s="56"/>
      <c r="DF49" s="36"/>
      <c r="DI49" s="41">
        <v>1.06</v>
      </c>
      <c r="DJ49" s="17" t="s">
        <v>196</v>
      </c>
      <c r="DK49" s="153">
        <v>452.64</v>
      </c>
      <c r="DL49" s="41">
        <v>452.64</v>
      </c>
      <c r="DM49" s="41">
        <v>9999</v>
      </c>
      <c r="DP49" s="41">
        <v>23</v>
      </c>
      <c r="DQ49" s="227">
        <v>0</v>
      </c>
      <c r="DR49" s="227">
        <v>0</v>
      </c>
      <c r="DS49" s="228">
        <v>349.2</v>
      </c>
      <c r="DT49" s="227">
        <v>0</v>
      </c>
      <c r="DU49" s="227">
        <v>0</v>
      </c>
      <c r="DV49" s="227">
        <v>44</v>
      </c>
      <c r="DW49" s="227">
        <v>0</v>
      </c>
      <c r="DX49" s="227">
        <v>0</v>
      </c>
      <c r="DY49" s="227">
        <v>78</v>
      </c>
      <c r="DZ49" s="227">
        <v>60</v>
      </c>
      <c r="EA49" s="227">
        <v>55</v>
      </c>
      <c r="EB49" s="227">
        <v>0</v>
      </c>
      <c r="EC49" s="228">
        <v>29.1</v>
      </c>
      <c r="ED49" s="227">
        <v>0</v>
      </c>
      <c r="EE49" s="227">
        <v>0</v>
      </c>
      <c r="EF49" s="227">
        <v>77</v>
      </c>
      <c r="EG49" s="227">
        <v>60</v>
      </c>
      <c r="EH49" s="228">
        <v>65.7</v>
      </c>
      <c r="EI49" s="227">
        <v>0</v>
      </c>
      <c r="EK49" s="41">
        <v>23</v>
      </c>
      <c r="EL49" s="227">
        <v>0</v>
      </c>
      <c r="EM49" s="227">
        <v>0</v>
      </c>
      <c r="EN49" s="227">
        <v>349.2</v>
      </c>
      <c r="EO49" s="227">
        <v>349.2</v>
      </c>
      <c r="EP49" s="227">
        <v>349.2</v>
      </c>
      <c r="EQ49" s="227">
        <v>393.2</v>
      </c>
      <c r="ER49" s="227">
        <v>393.2</v>
      </c>
      <c r="ES49" s="227">
        <v>393.2</v>
      </c>
      <c r="ET49" s="227">
        <v>471.2</v>
      </c>
      <c r="EU49" s="227">
        <v>531.20000000000005</v>
      </c>
      <c r="EV49" s="227">
        <v>586.20000000000005</v>
      </c>
      <c r="EW49" s="227">
        <v>586.20000000000005</v>
      </c>
      <c r="EX49" s="227">
        <v>615.29999999999995</v>
      </c>
      <c r="EY49" s="227">
        <v>615.29999999999995</v>
      </c>
      <c r="EZ49" s="227">
        <v>615.29999999999995</v>
      </c>
      <c r="FA49" s="227">
        <v>692.3</v>
      </c>
      <c r="FB49" s="227">
        <v>752.3</v>
      </c>
      <c r="FC49" s="227">
        <v>818</v>
      </c>
      <c r="FD49" s="227">
        <v>818</v>
      </c>
    </row>
    <row r="50" spans="1:160" ht="13.5" thickBot="1" x14ac:dyDescent="0.25">
      <c r="A50" s="132"/>
      <c r="B50" s="34">
        <v>15</v>
      </c>
      <c r="C50" s="10">
        <v>15</v>
      </c>
      <c r="D50" s="37" t="s">
        <v>106</v>
      </c>
      <c r="E50" s="37" t="s">
        <v>107</v>
      </c>
      <c r="F50" s="37"/>
      <c r="G50" s="43">
        <v>0.30208333333333298</v>
      </c>
      <c r="H50" s="47">
        <v>0.29791666666666666</v>
      </c>
      <c r="I50" s="58" t="s">
        <v>44</v>
      </c>
      <c r="J50" s="52">
        <v>0</v>
      </c>
      <c r="K50" s="43">
        <v>0.38541666666666602</v>
      </c>
      <c r="L50" s="47">
        <v>0.38541666666666202</v>
      </c>
      <c r="M50" s="42" t="s">
        <v>44</v>
      </c>
      <c r="N50" s="38">
        <v>0</v>
      </c>
      <c r="O50" s="73">
        <v>0.42708333333333331</v>
      </c>
      <c r="P50" s="42" t="s">
        <v>44</v>
      </c>
      <c r="Q50" s="38">
        <v>0</v>
      </c>
      <c r="R50" s="43">
        <v>0.43055555555555558</v>
      </c>
      <c r="S50" s="47">
        <v>0.43055555555555558</v>
      </c>
      <c r="T50" s="70">
        <v>41</v>
      </c>
      <c r="U50" s="71">
        <v>41</v>
      </c>
      <c r="V50" s="72"/>
      <c r="W50" s="115">
        <v>0.44791666666666663</v>
      </c>
      <c r="X50" s="42" t="s">
        <v>44</v>
      </c>
      <c r="Y50" s="38">
        <v>0</v>
      </c>
      <c r="Z50" s="49">
        <v>0.4826388888888889</v>
      </c>
      <c r="AA50" s="42" t="s">
        <v>44</v>
      </c>
      <c r="AB50" s="38">
        <v>0</v>
      </c>
      <c r="AC50" s="53">
        <v>0.48472222222222222</v>
      </c>
      <c r="AD50" s="61"/>
      <c r="AE50" s="55">
        <v>0.48827546296296293</v>
      </c>
      <c r="AF50" s="35">
        <v>3.5532407407407041E-3</v>
      </c>
      <c r="AG50" s="35">
        <v>3.009259259259627E-4</v>
      </c>
      <c r="AH50" s="44" t="s">
        <v>45</v>
      </c>
      <c r="AI50" s="45">
        <v>26</v>
      </c>
      <c r="AJ50" s="115">
        <v>0.50555555555555554</v>
      </c>
      <c r="AK50" s="42" t="s">
        <v>44</v>
      </c>
      <c r="AL50" s="38">
        <v>0</v>
      </c>
      <c r="AM50" s="73">
        <v>0.51597222222222217</v>
      </c>
      <c r="AN50" s="42" t="s">
        <v>44</v>
      </c>
      <c r="AO50" s="38">
        <v>0</v>
      </c>
      <c r="AP50" s="53">
        <v>0.5180555555555556</v>
      </c>
      <c r="AQ50" s="61"/>
      <c r="AR50" s="55">
        <v>0.52578703703703711</v>
      </c>
      <c r="AS50" s="35">
        <v>7.7314814814815058E-3</v>
      </c>
      <c r="AT50" s="35">
        <v>9.722222222222467E-4</v>
      </c>
      <c r="AU50" s="44" t="s">
        <v>223</v>
      </c>
      <c r="AV50" s="45">
        <v>84</v>
      </c>
      <c r="AW50" s="49">
        <v>0.54583333333333328</v>
      </c>
      <c r="AX50" s="42" t="s">
        <v>44</v>
      </c>
      <c r="AY50" s="38">
        <v>0</v>
      </c>
      <c r="AZ50" s="49">
        <v>0.54791666666666705</v>
      </c>
      <c r="BA50" s="61"/>
      <c r="BB50" s="55">
        <v>0.55341435185185184</v>
      </c>
      <c r="BC50" s="35">
        <v>5.4976851851847863E-3</v>
      </c>
      <c r="BD50" s="35">
        <v>4.9768518518478622E-4</v>
      </c>
      <c r="BE50" s="44" t="s">
        <v>223</v>
      </c>
      <c r="BF50" s="45">
        <v>43</v>
      </c>
      <c r="BG50" s="308">
        <v>0.59305555555555589</v>
      </c>
      <c r="BH50" s="42" t="s">
        <v>44</v>
      </c>
      <c r="BI50" s="38">
        <v>0</v>
      </c>
      <c r="BJ50" s="43">
        <v>0.59375</v>
      </c>
      <c r="BK50" s="47">
        <v>0.59444444444444444</v>
      </c>
      <c r="BL50" s="70">
        <v>29.4</v>
      </c>
      <c r="BM50" s="71">
        <v>29.4</v>
      </c>
      <c r="BN50" s="72"/>
      <c r="BO50" s="117" t="s">
        <v>226</v>
      </c>
      <c r="BP50" s="121"/>
      <c r="BQ50" s="124" t="s">
        <v>225</v>
      </c>
      <c r="BR50" s="125"/>
      <c r="BS50" s="49">
        <v>0.6694444444444444</v>
      </c>
      <c r="BT50" s="42" t="s">
        <v>44</v>
      </c>
      <c r="BU50" s="38">
        <v>0</v>
      </c>
      <c r="BV50" s="49">
        <v>0.67222222222222205</v>
      </c>
      <c r="BW50" s="61"/>
      <c r="BX50" s="55">
        <v>0.67550925925925931</v>
      </c>
      <c r="BY50" s="35">
        <v>3.2870370370372548E-3</v>
      </c>
      <c r="BZ50" s="35">
        <v>8.333333333335512E-4</v>
      </c>
      <c r="CA50" s="44" t="s">
        <v>223</v>
      </c>
      <c r="CB50" s="45">
        <v>72</v>
      </c>
      <c r="CC50" s="85">
        <v>0.67638888888888893</v>
      </c>
      <c r="CD50" s="86"/>
      <c r="CE50" s="87">
        <v>0</v>
      </c>
      <c r="CF50" s="88"/>
      <c r="CG50" s="85">
        <v>0.68402777777777779</v>
      </c>
      <c r="CH50" s="86"/>
      <c r="CI50" s="87">
        <v>0</v>
      </c>
      <c r="CJ50" s="88"/>
      <c r="CK50" s="43">
        <v>0.72638888888888886</v>
      </c>
      <c r="CL50" s="47">
        <v>0.72638888888888886</v>
      </c>
      <c r="CM50" s="70">
        <v>50.1</v>
      </c>
      <c r="CN50" s="71">
        <v>50.1</v>
      </c>
      <c r="CO50" s="72"/>
      <c r="CP50" s="91">
        <v>0.72777777777777775</v>
      </c>
      <c r="CQ50" s="95">
        <v>5.5555555555555601E-2</v>
      </c>
      <c r="CR50" s="42" t="s">
        <v>44</v>
      </c>
      <c r="CS50" s="38">
        <v>0</v>
      </c>
      <c r="CU50" s="39">
        <v>345.5</v>
      </c>
      <c r="CV50" s="46">
        <v>0</v>
      </c>
      <c r="CW50" s="40"/>
      <c r="CX50" s="63">
        <v>345.5</v>
      </c>
      <c r="CZ50" s="101" t="s">
        <v>190</v>
      </c>
      <c r="DA50" s="129" t="s">
        <v>177</v>
      </c>
      <c r="DB50" s="129">
        <v>105</v>
      </c>
      <c r="DC50" s="104"/>
      <c r="DD50" s="77"/>
      <c r="DE50" s="56"/>
      <c r="DF50" s="36"/>
      <c r="DI50" s="41">
        <v>1.0900000000000001</v>
      </c>
      <c r="DJ50" s="17" t="s">
        <v>196</v>
      </c>
      <c r="DK50" s="153">
        <v>131.345</v>
      </c>
      <c r="DL50" s="41">
        <v>131.345</v>
      </c>
      <c r="DM50" s="41">
        <v>9999</v>
      </c>
      <c r="DP50" s="41">
        <v>15</v>
      </c>
      <c r="DQ50" s="227">
        <v>0</v>
      </c>
      <c r="DR50" s="227">
        <v>0</v>
      </c>
      <c r="DS50" s="228">
        <v>41</v>
      </c>
      <c r="DT50" s="227">
        <v>0</v>
      </c>
      <c r="DU50" s="227">
        <v>0</v>
      </c>
      <c r="DV50" s="227">
        <v>26</v>
      </c>
      <c r="DW50" s="227">
        <v>0</v>
      </c>
      <c r="DX50" s="227">
        <v>0</v>
      </c>
      <c r="DY50" s="227">
        <v>84</v>
      </c>
      <c r="DZ50" s="227">
        <v>0</v>
      </c>
      <c r="EA50" s="227">
        <v>43</v>
      </c>
      <c r="EB50" s="227">
        <v>0</v>
      </c>
      <c r="EC50" s="228">
        <v>29.4</v>
      </c>
      <c r="ED50" s="227">
        <v>0</v>
      </c>
      <c r="EE50" s="227">
        <v>0</v>
      </c>
      <c r="EF50" s="227">
        <v>72</v>
      </c>
      <c r="EG50" s="227">
        <v>0</v>
      </c>
      <c r="EH50" s="228">
        <v>50.1</v>
      </c>
      <c r="EI50" s="227">
        <v>0</v>
      </c>
      <c r="EK50" s="41">
        <v>15</v>
      </c>
      <c r="EL50" s="227">
        <v>0</v>
      </c>
      <c r="EM50" s="227">
        <v>0</v>
      </c>
      <c r="EN50" s="227">
        <v>41</v>
      </c>
      <c r="EO50" s="227">
        <v>41</v>
      </c>
      <c r="EP50" s="227">
        <v>41</v>
      </c>
      <c r="EQ50" s="227">
        <v>67</v>
      </c>
      <c r="ER50" s="227">
        <v>67</v>
      </c>
      <c r="ES50" s="227">
        <v>67</v>
      </c>
      <c r="ET50" s="227">
        <v>151</v>
      </c>
      <c r="EU50" s="227">
        <v>151</v>
      </c>
      <c r="EV50" s="227">
        <v>194</v>
      </c>
      <c r="EW50" s="227">
        <v>194</v>
      </c>
      <c r="EX50" s="227">
        <v>223.4</v>
      </c>
      <c r="EY50" s="227">
        <v>223.4</v>
      </c>
      <c r="EZ50" s="227">
        <v>223.4</v>
      </c>
      <c r="FA50" s="227">
        <v>295.39999999999998</v>
      </c>
      <c r="FB50" s="227">
        <v>295.39999999999998</v>
      </c>
      <c r="FC50" s="227">
        <v>345.5</v>
      </c>
      <c r="FD50" s="227">
        <v>345.5</v>
      </c>
    </row>
    <row r="51" spans="1:160" ht="13.5" thickBot="1" x14ac:dyDescent="0.25">
      <c r="A51" s="132"/>
      <c r="B51" s="34">
        <v>36</v>
      </c>
      <c r="C51" s="10">
        <v>36</v>
      </c>
      <c r="D51" s="37" t="s">
        <v>139</v>
      </c>
      <c r="E51" s="37" t="s">
        <v>140</v>
      </c>
      <c r="F51" s="37"/>
      <c r="G51" s="43">
        <v>0.31666666666666698</v>
      </c>
      <c r="H51" s="47">
        <v>0.31666666666666665</v>
      </c>
      <c r="I51" s="58" t="s">
        <v>44</v>
      </c>
      <c r="J51" s="52">
        <v>0</v>
      </c>
      <c r="K51" s="43">
        <v>0.39999999999999802</v>
      </c>
      <c r="L51" s="47">
        <v>0.39999999999998598</v>
      </c>
      <c r="M51" s="42" t="s">
        <v>44</v>
      </c>
      <c r="N51" s="38">
        <v>0</v>
      </c>
      <c r="O51" s="73">
        <v>0.44166666666666665</v>
      </c>
      <c r="P51" s="42" t="s">
        <v>44</v>
      </c>
      <c r="Q51" s="38">
        <v>0</v>
      </c>
      <c r="R51" s="43">
        <v>0.44861111111111113</v>
      </c>
      <c r="S51" s="47">
        <v>0.44861111111111113</v>
      </c>
      <c r="T51" s="70">
        <v>63.5</v>
      </c>
      <c r="U51" s="71">
        <v>63.5</v>
      </c>
      <c r="V51" s="72">
        <v>300</v>
      </c>
      <c r="W51" s="115">
        <v>0.46250000000000002</v>
      </c>
      <c r="X51" s="42" t="s">
        <v>44</v>
      </c>
      <c r="Y51" s="38">
        <v>0</v>
      </c>
      <c r="Z51" s="49">
        <v>0.49722222222222223</v>
      </c>
      <c r="AA51" s="42" t="s">
        <v>44</v>
      </c>
      <c r="AB51" s="38">
        <v>0</v>
      </c>
      <c r="AC51" s="53">
        <v>0.5</v>
      </c>
      <c r="AD51" s="61"/>
      <c r="AE51" s="55">
        <v>0.50435185185185183</v>
      </c>
      <c r="AF51" s="35">
        <v>4.351851851851829E-3</v>
      </c>
      <c r="AG51" s="35">
        <v>4.9768518518516222E-4</v>
      </c>
      <c r="AH51" s="44" t="s">
        <v>223</v>
      </c>
      <c r="AI51" s="45">
        <v>43</v>
      </c>
      <c r="AJ51" s="115">
        <v>0.52083333333333337</v>
      </c>
      <c r="AK51" s="42" t="s">
        <v>44</v>
      </c>
      <c r="AL51" s="38">
        <v>0</v>
      </c>
      <c r="AM51" s="73">
        <v>0.53125</v>
      </c>
      <c r="AN51" s="42" t="s">
        <v>44</v>
      </c>
      <c r="AO51" s="38">
        <v>0</v>
      </c>
      <c r="AP51" s="53">
        <v>0.53402777777777777</v>
      </c>
      <c r="AQ51" s="61"/>
      <c r="AR51" s="55">
        <v>0.54196759259259253</v>
      </c>
      <c r="AS51" s="35">
        <v>7.9398148148147607E-3</v>
      </c>
      <c r="AT51" s="35">
        <v>1.1805555555555016E-3</v>
      </c>
      <c r="AU51" s="44" t="s">
        <v>223</v>
      </c>
      <c r="AV51" s="45">
        <v>102</v>
      </c>
      <c r="AW51" s="49">
        <v>0.56180555555555556</v>
      </c>
      <c r="AX51" s="42" t="s">
        <v>44</v>
      </c>
      <c r="AY51" s="38">
        <v>0</v>
      </c>
      <c r="AZ51" s="49">
        <v>0.56388888888888899</v>
      </c>
      <c r="BA51" s="61"/>
      <c r="BB51" s="55">
        <v>0.56971064814814809</v>
      </c>
      <c r="BC51" s="35">
        <v>5.8217592592590961E-3</v>
      </c>
      <c r="BD51" s="35">
        <v>8.2175925925909599E-4</v>
      </c>
      <c r="BE51" s="44" t="s">
        <v>223</v>
      </c>
      <c r="BF51" s="45">
        <v>71</v>
      </c>
      <c r="BG51" s="308">
        <v>0.60902777777777783</v>
      </c>
      <c r="BH51" s="42" t="s">
        <v>44</v>
      </c>
      <c r="BI51" s="38">
        <v>0</v>
      </c>
      <c r="BJ51" s="43">
        <v>0.60902777777777783</v>
      </c>
      <c r="BK51" s="47">
        <v>0.61805555555555558</v>
      </c>
      <c r="BL51" s="70">
        <v>33.1</v>
      </c>
      <c r="BM51" s="71">
        <v>33.1</v>
      </c>
      <c r="BN51" s="72"/>
      <c r="BO51" s="117" t="s">
        <v>226</v>
      </c>
      <c r="BP51" s="121"/>
      <c r="BQ51" s="124"/>
      <c r="BR51" s="125">
        <v>7200</v>
      </c>
      <c r="BS51" s="49">
        <v>0.69166666666666676</v>
      </c>
      <c r="BT51" s="42" t="s">
        <v>44</v>
      </c>
      <c r="BU51" s="38">
        <v>0</v>
      </c>
      <c r="BV51" s="49">
        <v>0.69444444444444398</v>
      </c>
      <c r="BW51" s="61"/>
      <c r="BX51" s="55">
        <v>0.69775462962962964</v>
      </c>
      <c r="BY51" s="35">
        <v>3.3101851851856656E-3</v>
      </c>
      <c r="BZ51" s="35">
        <v>8.5648148148196202E-4</v>
      </c>
      <c r="CA51" s="44" t="s">
        <v>223</v>
      </c>
      <c r="CB51" s="45">
        <v>74</v>
      </c>
      <c r="CC51" s="85">
        <v>0.69930555555555562</v>
      </c>
      <c r="CD51" s="86"/>
      <c r="CE51" s="87">
        <v>0</v>
      </c>
      <c r="CF51" s="88"/>
      <c r="CG51" s="85">
        <v>0.70833333333333337</v>
      </c>
      <c r="CH51" s="86"/>
      <c r="CI51" s="87">
        <v>0</v>
      </c>
      <c r="CJ51" s="88"/>
      <c r="CK51" s="43">
        <v>0.75208333333333333</v>
      </c>
      <c r="CL51" s="47">
        <v>0.75208333333333333</v>
      </c>
      <c r="CM51" s="70">
        <v>79.2</v>
      </c>
      <c r="CN51" s="71">
        <v>79.2</v>
      </c>
      <c r="CO51" s="72"/>
      <c r="CP51" s="91">
        <v>0.75416666666666676</v>
      </c>
      <c r="CQ51" s="95">
        <v>5.5555555555555601E-2</v>
      </c>
      <c r="CR51" s="42" t="s">
        <v>44</v>
      </c>
      <c r="CS51" s="38">
        <v>0</v>
      </c>
      <c r="CU51" s="39">
        <v>765.8</v>
      </c>
      <c r="CV51" s="46">
        <v>7200</v>
      </c>
      <c r="CW51" s="40"/>
      <c r="CX51" s="63">
        <v>7965.8</v>
      </c>
      <c r="CZ51" s="101" t="s">
        <v>190</v>
      </c>
      <c r="DA51" s="129" t="s">
        <v>177</v>
      </c>
      <c r="DB51" s="129">
        <v>102</v>
      </c>
      <c r="DC51" s="104"/>
      <c r="DD51" s="77"/>
      <c r="DE51" s="56"/>
      <c r="DF51" s="36"/>
      <c r="DI51" s="41">
        <v>1.0900000000000001</v>
      </c>
      <c r="DJ51" s="17" t="s">
        <v>196</v>
      </c>
      <c r="DK51" s="153">
        <v>491.62200000000001</v>
      </c>
      <c r="DL51" s="41">
        <v>491.62200000000001</v>
      </c>
      <c r="DM51" s="41">
        <v>9999</v>
      </c>
      <c r="DP51" s="41">
        <v>36</v>
      </c>
      <c r="DQ51" s="227">
        <v>0</v>
      </c>
      <c r="DR51" s="227">
        <v>0</v>
      </c>
      <c r="DS51" s="228">
        <v>363.5</v>
      </c>
      <c r="DT51" s="227">
        <v>0</v>
      </c>
      <c r="DU51" s="227">
        <v>0</v>
      </c>
      <c r="DV51" s="227">
        <v>43</v>
      </c>
      <c r="DW51" s="227">
        <v>0</v>
      </c>
      <c r="DX51" s="227">
        <v>0</v>
      </c>
      <c r="DY51" s="227">
        <v>102</v>
      </c>
      <c r="DZ51" s="227">
        <v>0</v>
      </c>
      <c r="EA51" s="227">
        <v>71</v>
      </c>
      <c r="EB51" s="227">
        <v>0</v>
      </c>
      <c r="EC51" s="228">
        <v>33.1</v>
      </c>
      <c r="ED51" s="227">
        <v>7200</v>
      </c>
      <c r="EE51" s="227">
        <v>0</v>
      </c>
      <c r="EF51" s="227">
        <v>74</v>
      </c>
      <c r="EG51" s="227">
        <v>0</v>
      </c>
      <c r="EH51" s="228">
        <v>79.2</v>
      </c>
      <c r="EI51" s="227">
        <v>0</v>
      </c>
      <c r="EK51" s="41">
        <v>36</v>
      </c>
      <c r="EL51" s="227">
        <v>0</v>
      </c>
      <c r="EM51" s="227">
        <v>0</v>
      </c>
      <c r="EN51" s="227">
        <v>363.5</v>
      </c>
      <c r="EO51" s="227">
        <v>363.5</v>
      </c>
      <c r="EP51" s="227">
        <v>363.5</v>
      </c>
      <c r="EQ51" s="227">
        <v>406.5</v>
      </c>
      <c r="ER51" s="227">
        <v>406.5</v>
      </c>
      <c r="ES51" s="227">
        <v>406.5</v>
      </c>
      <c r="ET51" s="227">
        <v>508.5</v>
      </c>
      <c r="EU51" s="227">
        <v>508.5</v>
      </c>
      <c r="EV51" s="227">
        <v>579.5</v>
      </c>
      <c r="EW51" s="227">
        <v>579.5</v>
      </c>
      <c r="EX51" s="227">
        <v>612.6</v>
      </c>
      <c r="EY51" s="227">
        <v>7812.6</v>
      </c>
      <c r="EZ51" s="227">
        <v>7812.6</v>
      </c>
      <c r="FA51" s="227">
        <v>7886.6</v>
      </c>
      <c r="FB51" s="227">
        <v>7886.6</v>
      </c>
      <c r="FC51" s="227">
        <v>7965.8</v>
      </c>
      <c r="FD51" s="227">
        <v>7965.8</v>
      </c>
    </row>
    <row r="52" spans="1:160" ht="13.5" thickBot="1" x14ac:dyDescent="0.25">
      <c r="A52" s="132"/>
      <c r="B52" s="34">
        <v>26</v>
      </c>
      <c r="C52" s="10">
        <v>26</v>
      </c>
      <c r="D52" s="37" t="s">
        <v>125</v>
      </c>
      <c r="E52" s="37" t="s">
        <v>126</v>
      </c>
      <c r="F52" s="37"/>
      <c r="G52" s="43">
        <v>0.30972222222222201</v>
      </c>
      <c r="H52" s="47">
        <v>0.30972222222222223</v>
      </c>
      <c r="I52" s="58" t="s">
        <v>44</v>
      </c>
      <c r="J52" s="52">
        <v>0</v>
      </c>
      <c r="K52" s="43">
        <v>0.39305555555555399</v>
      </c>
      <c r="L52" s="47">
        <v>0.393055555555546</v>
      </c>
      <c r="M52" s="42" t="s">
        <v>44</v>
      </c>
      <c r="N52" s="38">
        <v>0</v>
      </c>
      <c r="O52" s="73">
        <v>0.43472222222222223</v>
      </c>
      <c r="P52" s="42" t="s">
        <v>44</v>
      </c>
      <c r="Q52" s="38">
        <v>0</v>
      </c>
      <c r="R52" s="43">
        <v>0.44097222222222227</v>
      </c>
      <c r="S52" s="47">
        <v>0.44097222222222227</v>
      </c>
      <c r="T52" s="70">
        <v>52.6</v>
      </c>
      <c r="U52" s="71">
        <v>52.6</v>
      </c>
      <c r="V52" s="72">
        <v>300</v>
      </c>
      <c r="W52" s="115">
        <v>0.45555555555555555</v>
      </c>
      <c r="X52" s="42" t="s">
        <v>44</v>
      </c>
      <c r="Y52" s="38">
        <v>0</v>
      </c>
      <c r="Z52" s="49">
        <v>0.49027777777777781</v>
      </c>
      <c r="AA52" s="42" t="s">
        <v>44</v>
      </c>
      <c r="AB52" s="38">
        <v>0</v>
      </c>
      <c r="AC52" s="53">
        <v>0.49236111111111108</v>
      </c>
      <c r="AD52" s="61"/>
      <c r="AE52" s="55">
        <v>0.49636574074074075</v>
      </c>
      <c r="AF52" s="35">
        <v>4.0046296296296635E-3</v>
      </c>
      <c r="AG52" s="35">
        <v>1.5046296296299675E-4</v>
      </c>
      <c r="AH52" s="44" t="s">
        <v>223</v>
      </c>
      <c r="AI52" s="45">
        <v>13</v>
      </c>
      <c r="AJ52" s="115">
        <v>0.5131944444444444</v>
      </c>
      <c r="AK52" s="42" t="s">
        <v>44</v>
      </c>
      <c r="AL52" s="38">
        <v>0</v>
      </c>
      <c r="AM52" s="73">
        <v>0.52361111111111114</v>
      </c>
      <c r="AN52" s="42" t="s">
        <v>44</v>
      </c>
      <c r="AO52" s="38">
        <v>0</v>
      </c>
      <c r="AP52" s="53">
        <v>0.52638888888888891</v>
      </c>
      <c r="AQ52" s="61"/>
      <c r="AR52" s="55">
        <v>0.53435185185185186</v>
      </c>
      <c r="AS52" s="35">
        <v>7.9629629629629495E-3</v>
      </c>
      <c r="AT52" s="35">
        <v>1.2037037037036903E-3</v>
      </c>
      <c r="AU52" s="44" t="s">
        <v>223</v>
      </c>
      <c r="AV52" s="45">
        <v>104</v>
      </c>
      <c r="AW52" s="49">
        <v>0.5541666666666667</v>
      </c>
      <c r="AX52" s="42" t="s">
        <v>44</v>
      </c>
      <c r="AY52" s="38">
        <v>0</v>
      </c>
      <c r="AZ52" s="49">
        <v>0.55694444444444402</v>
      </c>
      <c r="BA52" s="61"/>
      <c r="BB52" s="55">
        <v>0.56270833333333337</v>
      </c>
      <c r="BC52" s="35">
        <v>5.7638888888893458E-3</v>
      </c>
      <c r="BD52" s="35">
        <v>7.638888888893457E-4</v>
      </c>
      <c r="BE52" s="44" t="s">
        <v>223</v>
      </c>
      <c r="BF52" s="45">
        <v>66</v>
      </c>
      <c r="BG52" s="308">
        <v>0.60208333333333286</v>
      </c>
      <c r="BH52" s="42" t="s">
        <v>44</v>
      </c>
      <c r="BI52" s="38">
        <v>0</v>
      </c>
      <c r="BJ52" s="43">
        <v>0.60833333333333328</v>
      </c>
      <c r="BK52" s="47">
        <v>0.60902777777777783</v>
      </c>
      <c r="BL52" s="70">
        <v>31.3</v>
      </c>
      <c r="BM52" s="71">
        <v>31.3</v>
      </c>
      <c r="BN52" s="72">
        <v>30</v>
      </c>
      <c r="BO52" s="117" t="s">
        <v>227</v>
      </c>
      <c r="BP52" s="121">
        <v>1800</v>
      </c>
      <c r="BQ52" s="124" t="s">
        <v>228</v>
      </c>
      <c r="BR52" s="125">
        <v>600</v>
      </c>
      <c r="BS52" s="49">
        <v>0.69930555555555562</v>
      </c>
      <c r="BT52" s="42" t="s">
        <v>223</v>
      </c>
      <c r="BU52" s="38">
        <v>1740</v>
      </c>
      <c r="BV52" s="49">
        <v>0.70138888888888895</v>
      </c>
      <c r="BW52" s="61"/>
      <c r="BX52" s="55">
        <v>0.7053124999999999</v>
      </c>
      <c r="BY52" s="35">
        <v>3.9236111111109473E-3</v>
      </c>
      <c r="BZ52" s="35">
        <v>1.4699074074072437E-3</v>
      </c>
      <c r="CA52" s="44" t="s">
        <v>223</v>
      </c>
      <c r="CB52" s="45">
        <v>127</v>
      </c>
      <c r="CC52" s="85">
        <v>0.70624999999999993</v>
      </c>
      <c r="CD52" s="86"/>
      <c r="CE52" s="87">
        <v>0</v>
      </c>
      <c r="CF52" s="88"/>
      <c r="CG52" s="85">
        <v>0.71458333333333324</v>
      </c>
      <c r="CH52" s="86"/>
      <c r="CI52" s="87">
        <v>0</v>
      </c>
      <c r="CJ52" s="88"/>
      <c r="CK52" s="43">
        <v>0.7597222222222223</v>
      </c>
      <c r="CL52" s="47">
        <v>0.7597222222222223</v>
      </c>
      <c r="CM52" s="70">
        <v>62</v>
      </c>
      <c r="CN52" s="71">
        <v>62</v>
      </c>
      <c r="CO52" s="72"/>
      <c r="CP52" s="91">
        <v>0.76180555555555562</v>
      </c>
      <c r="CQ52" s="95">
        <v>5.5555555555555601E-2</v>
      </c>
      <c r="CR52" s="42" t="s">
        <v>44</v>
      </c>
      <c r="CS52" s="38">
        <v>0</v>
      </c>
      <c r="CU52" s="39">
        <v>785.9</v>
      </c>
      <c r="CV52" s="46">
        <v>4140</v>
      </c>
      <c r="CW52" s="40"/>
      <c r="CX52" s="63">
        <v>4925.8999999999996</v>
      </c>
      <c r="CZ52" s="101" t="s">
        <v>190</v>
      </c>
      <c r="DA52" s="129" t="s">
        <v>176</v>
      </c>
      <c r="DB52" s="129">
        <v>250</v>
      </c>
      <c r="DC52" s="104" t="s">
        <v>186</v>
      </c>
      <c r="DD52" s="77"/>
      <c r="DE52" s="56"/>
      <c r="DF52" s="36"/>
      <c r="DI52" s="41">
        <v>1.1499999999999999</v>
      </c>
      <c r="DJ52" s="17" t="s">
        <v>197</v>
      </c>
      <c r="DK52" s="153">
        <v>497.78500000000003</v>
      </c>
      <c r="DL52" s="41">
        <v>9999</v>
      </c>
      <c r="DM52" s="41">
        <v>497.78500000000003</v>
      </c>
      <c r="DP52" s="41">
        <v>26</v>
      </c>
      <c r="DQ52" s="227">
        <v>0</v>
      </c>
      <c r="DR52" s="227">
        <v>0</v>
      </c>
      <c r="DS52" s="228">
        <v>352.6</v>
      </c>
      <c r="DT52" s="227">
        <v>0</v>
      </c>
      <c r="DU52" s="227">
        <v>0</v>
      </c>
      <c r="DV52" s="227">
        <v>13</v>
      </c>
      <c r="DW52" s="227">
        <v>0</v>
      </c>
      <c r="DX52" s="227">
        <v>0</v>
      </c>
      <c r="DY52" s="227">
        <v>104</v>
      </c>
      <c r="DZ52" s="227">
        <v>0</v>
      </c>
      <c r="EA52" s="227">
        <v>66</v>
      </c>
      <c r="EB52" s="227">
        <v>0</v>
      </c>
      <c r="EC52" s="228">
        <v>61.3</v>
      </c>
      <c r="ED52" s="227">
        <v>2400</v>
      </c>
      <c r="EE52" s="227">
        <v>1740</v>
      </c>
      <c r="EF52" s="227">
        <v>127</v>
      </c>
      <c r="EG52" s="227">
        <v>0</v>
      </c>
      <c r="EH52" s="228">
        <v>62</v>
      </c>
      <c r="EI52" s="227">
        <v>0</v>
      </c>
      <c r="EK52" s="41">
        <v>26</v>
      </c>
      <c r="EL52" s="227">
        <v>0</v>
      </c>
      <c r="EM52" s="227">
        <v>0</v>
      </c>
      <c r="EN52" s="227">
        <v>352.6</v>
      </c>
      <c r="EO52" s="227">
        <v>352.6</v>
      </c>
      <c r="EP52" s="227">
        <v>352.6</v>
      </c>
      <c r="EQ52" s="227">
        <v>365.6</v>
      </c>
      <c r="ER52" s="227">
        <v>365.6</v>
      </c>
      <c r="ES52" s="227">
        <v>365.6</v>
      </c>
      <c r="ET52" s="227">
        <v>469.6</v>
      </c>
      <c r="EU52" s="227">
        <v>469.6</v>
      </c>
      <c r="EV52" s="227">
        <v>535.6</v>
      </c>
      <c r="EW52" s="227">
        <v>535.6</v>
      </c>
      <c r="EX52" s="227">
        <v>596.9</v>
      </c>
      <c r="EY52" s="227">
        <v>2996.9</v>
      </c>
      <c r="EZ52" s="227">
        <v>4736.8999999999996</v>
      </c>
      <c r="FA52" s="227">
        <v>4863.8999999999996</v>
      </c>
      <c r="FB52" s="227">
        <v>4863.8999999999996</v>
      </c>
      <c r="FC52" s="227">
        <v>4925.8999999999996</v>
      </c>
      <c r="FD52" s="227">
        <v>4925.8999999999996</v>
      </c>
    </row>
    <row r="53" spans="1:160" ht="13.5" thickBot="1" x14ac:dyDescent="0.25">
      <c r="A53" s="132"/>
      <c r="B53" s="34">
        <v>50</v>
      </c>
      <c r="C53" s="10">
        <v>51</v>
      </c>
      <c r="D53" s="37" t="s">
        <v>157</v>
      </c>
      <c r="E53" s="37" t="s">
        <v>158</v>
      </c>
      <c r="F53" s="37"/>
      <c r="G53" s="43">
        <v>0.32638888888888901</v>
      </c>
      <c r="H53" s="47">
        <v>0.3263888888888889</v>
      </c>
      <c r="I53" s="58" t="s">
        <v>44</v>
      </c>
      <c r="J53" s="52">
        <v>0</v>
      </c>
      <c r="K53" s="43">
        <v>0.40972222222221899</v>
      </c>
      <c r="L53" s="47">
        <v>0.409722222222202</v>
      </c>
      <c r="M53" s="42" t="s">
        <v>44</v>
      </c>
      <c r="N53" s="38">
        <v>0</v>
      </c>
      <c r="O53" s="73">
        <v>0.45069444444444445</v>
      </c>
      <c r="P53" s="42" t="s">
        <v>45</v>
      </c>
      <c r="Q53" s="38">
        <v>60</v>
      </c>
      <c r="R53" s="43">
        <v>0.46111111111111108</v>
      </c>
      <c r="S53" s="47">
        <v>0.46111111111111108</v>
      </c>
      <c r="T53" s="70">
        <v>55</v>
      </c>
      <c r="U53" s="71">
        <v>55</v>
      </c>
      <c r="V53" s="72">
        <v>300</v>
      </c>
      <c r="W53" s="115">
        <v>0.47152777777777777</v>
      </c>
      <c r="X53" s="42" t="s">
        <v>44</v>
      </c>
      <c r="Y53" s="38">
        <v>0</v>
      </c>
      <c r="Z53" s="49">
        <v>0.50486111111111109</v>
      </c>
      <c r="AA53" s="42" t="s">
        <v>45</v>
      </c>
      <c r="AB53" s="38">
        <v>120</v>
      </c>
      <c r="AC53" s="53">
        <v>0.50972222222222219</v>
      </c>
      <c r="AD53" s="61"/>
      <c r="AE53" s="55">
        <v>0.5158449074074074</v>
      </c>
      <c r="AF53" s="35">
        <v>6.1226851851852171E-3</v>
      </c>
      <c r="AG53" s="35">
        <v>2.2685185185185503E-3</v>
      </c>
      <c r="AH53" s="44" t="s">
        <v>223</v>
      </c>
      <c r="AI53" s="45">
        <v>196</v>
      </c>
      <c r="AJ53" s="115">
        <v>0.53055555555555556</v>
      </c>
      <c r="AK53" s="42" t="s">
        <v>44</v>
      </c>
      <c r="AL53" s="38">
        <v>0</v>
      </c>
      <c r="AM53" s="73">
        <v>0.54027777777777775</v>
      </c>
      <c r="AN53" s="42" t="s">
        <v>45</v>
      </c>
      <c r="AO53" s="38">
        <v>60</v>
      </c>
      <c r="AP53" s="53">
        <v>0.54375000000000007</v>
      </c>
      <c r="AQ53" s="61"/>
      <c r="AR53" s="55">
        <v>0.55185185185185182</v>
      </c>
      <c r="AS53" s="35">
        <v>8.1018518518517491E-3</v>
      </c>
      <c r="AT53" s="35">
        <v>1.3425925925924899E-3</v>
      </c>
      <c r="AU53" s="44" t="s">
        <v>223</v>
      </c>
      <c r="AV53" s="45">
        <v>116</v>
      </c>
      <c r="AW53" s="49">
        <v>0.5708333333333333</v>
      </c>
      <c r="AX53" s="42" t="s">
        <v>45</v>
      </c>
      <c r="AY53" s="38">
        <v>60</v>
      </c>
      <c r="AZ53" s="49">
        <v>0.57361111111111096</v>
      </c>
      <c r="BA53" s="61"/>
      <c r="BB53" s="55">
        <v>0.58210648148148147</v>
      </c>
      <c r="BC53" s="35">
        <v>8.4953703703705141E-3</v>
      </c>
      <c r="BD53" s="35">
        <v>3.495370370370514E-3</v>
      </c>
      <c r="BE53" s="44" t="s">
        <v>223</v>
      </c>
      <c r="BF53" s="45">
        <v>302</v>
      </c>
      <c r="BG53" s="308">
        <v>0.61875000000000002</v>
      </c>
      <c r="BH53" s="42" t="s">
        <v>44</v>
      </c>
      <c r="BI53" s="38">
        <v>0</v>
      </c>
      <c r="BJ53" s="43">
        <v>0.61805555555555558</v>
      </c>
      <c r="BK53" s="47">
        <v>0.62986111111111109</v>
      </c>
      <c r="BL53" s="70">
        <v>30.2</v>
      </c>
      <c r="BM53" s="71">
        <v>30.2</v>
      </c>
      <c r="BN53" s="72"/>
      <c r="BO53" s="117" t="s">
        <v>226</v>
      </c>
      <c r="BP53" s="121"/>
      <c r="BQ53" s="124" t="s">
        <v>225</v>
      </c>
      <c r="BR53" s="125"/>
      <c r="BS53" s="49">
        <v>0.70763888888888893</v>
      </c>
      <c r="BT53" s="42" t="s">
        <v>223</v>
      </c>
      <c r="BU53" s="38">
        <v>60</v>
      </c>
      <c r="BV53" s="49">
        <v>0.71041666666666603</v>
      </c>
      <c r="BW53" s="61"/>
      <c r="BX53" s="55">
        <v>0.71430555555555564</v>
      </c>
      <c r="BY53" s="35">
        <v>3.8888888888896078E-3</v>
      </c>
      <c r="BZ53" s="35">
        <v>1.4351851851859042E-3</v>
      </c>
      <c r="CA53" s="44" t="s">
        <v>223</v>
      </c>
      <c r="CB53" s="45">
        <v>124</v>
      </c>
      <c r="CC53" s="85">
        <v>0.71666666666666667</v>
      </c>
      <c r="CD53" s="86"/>
      <c r="CE53" s="87">
        <v>0</v>
      </c>
      <c r="CF53" s="88"/>
      <c r="CG53" s="85">
        <v>0.72499999999999998</v>
      </c>
      <c r="CH53" s="86"/>
      <c r="CI53" s="87">
        <v>0</v>
      </c>
      <c r="CJ53" s="88"/>
      <c r="CK53" s="43">
        <v>0.7729166666666667</v>
      </c>
      <c r="CL53" s="47">
        <v>0.7729166666666667</v>
      </c>
      <c r="CM53" s="70">
        <v>59.2</v>
      </c>
      <c r="CN53" s="71">
        <v>59.2</v>
      </c>
      <c r="CO53" s="72"/>
      <c r="CP53" s="91">
        <v>0.77500000000000002</v>
      </c>
      <c r="CQ53" s="95">
        <v>5.5555555555555601E-2</v>
      </c>
      <c r="CR53" s="42" t="s">
        <v>223</v>
      </c>
      <c r="CS53" s="38">
        <v>180</v>
      </c>
      <c r="CU53" s="39">
        <v>1182.4000000000001</v>
      </c>
      <c r="CV53" s="46">
        <v>540</v>
      </c>
      <c r="CW53" s="40"/>
      <c r="CX53" s="63">
        <v>1722.4</v>
      </c>
      <c r="CZ53" s="101" t="s">
        <v>191</v>
      </c>
      <c r="DA53" s="129" t="s">
        <v>177</v>
      </c>
      <c r="DB53" s="129">
        <v>201</v>
      </c>
      <c r="DC53" s="104" t="s">
        <v>188</v>
      </c>
      <c r="DD53" s="77"/>
      <c r="DE53" s="56"/>
      <c r="DF53" s="36"/>
      <c r="DI53" s="41">
        <v>1.1200000000000001</v>
      </c>
      <c r="DJ53" s="17" t="s">
        <v>196</v>
      </c>
      <c r="DK53" s="153">
        <v>461.72800000000001</v>
      </c>
      <c r="DL53" s="41">
        <v>461.72800000000001</v>
      </c>
      <c r="DM53" s="41">
        <v>9999</v>
      </c>
      <c r="DP53" s="41">
        <v>51</v>
      </c>
      <c r="DQ53" s="227">
        <v>0</v>
      </c>
      <c r="DR53" s="227">
        <v>60</v>
      </c>
      <c r="DS53" s="228">
        <v>355</v>
      </c>
      <c r="DT53" s="227">
        <v>0</v>
      </c>
      <c r="DU53" s="227">
        <v>120</v>
      </c>
      <c r="DV53" s="227">
        <v>196</v>
      </c>
      <c r="DW53" s="227">
        <v>0</v>
      </c>
      <c r="DX53" s="227">
        <v>60</v>
      </c>
      <c r="DY53" s="227">
        <v>116</v>
      </c>
      <c r="DZ53" s="227">
        <v>60</v>
      </c>
      <c r="EA53" s="227">
        <v>302</v>
      </c>
      <c r="EB53" s="227">
        <v>0</v>
      </c>
      <c r="EC53" s="228">
        <v>30.2</v>
      </c>
      <c r="ED53" s="227">
        <v>0</v>
      </c>
      <c r="EE53" s="227">
        <v>60</v>
      </c>
      <c r="EF53" s="227">
        <v>124</v>
      </c>
      <c r="EG53" s="227">
        <v>0</v>
      </c>
      <c r="EH53" s="228">
        <v>59.2</v>
      </c>
      <c r="EI53" s="227">
        <v>180</v>
      </c>
      <c r="EK53" s="41">
        <v>51</v>
      </c>
      <c r="EL53" s="227">
        <v>0</v>
      </c>
      <c r="EM53" s="227">
        <v>60</v>
      </c>
      <c r="EN53" s="227">
        <v>415</v>
      </c>
      <c r="EO53" s="227">
        <v>415</v>
      </c>
      <c r="EP53" s="227">
        <v>535</v>
      </c>
      <c r="EQ53" s="227">
        <v>731</v>
      </c>
      <c r="ER53" s="227">
        <v>731</v>
      </c>
      <c r="ES53" s="227">
        <v>791</v>
      </c>
      <c r="ET53" s="227">
        <v>907</v>
      </c>
      <c r="EU53" s="227">
        <v>967</v>
      </c>
      <c r="EV53" s="227">
        <v>1269</v>
      </c>
      <c r="EW53" s="227">
        <v>1269</v>
      </c>
      <c r="EX53" s="227">
        <v>1299.2</v>
      </c>
      <c r="EY53" s="227">
        <v>1299.2</v>
      </c>
      <c r="EZ53" s="227">
        <v>1359.2</v>
      </c>
      <c r="FA53" s="227">
        <v>1483.2</v>
      </c>
      <c r="FB53" s="227">
        <v>1483.2</v>
      </c>
      <c r="FC53" s="227">
        <v>1542.4</v>
      </c>
      <c r="FD53" s="227">
        <v>1722.4</v>
      </c>
    </row>
    <row r="54" spans="1:160" ht="13.5" thickBot="1" x14ac:dyDescent="0.25">
      <c r="A54" s="132"/>
      <c r="B54" s="34">
        <v>56</v>
      </c>
      <c r="C54" s="10">
        <v>59</v>
      </c>
      <c r="D54" s="37" t="s">
        <v>168</v>
      </c>
      <c r="E54" s="37" t="s">
        <v>169</v>
      </c>
      <c r="F54" s="37"/>
      <c r="G54" s="43">
        <v>0.33055555555555499</v>
      </c>
      <c r="H54" s="47">
        <v>0.33055555555555555</v>
      </c>
      <c r="I54" s="58" t="s">
        <v>44</v>
      </c>
      <c r="J54" s="52">
        <v>0</v>
      </c>
      <c r="K54" s="43">
        <v>0.41388888888888598</v>
      </c>
      <c r="L54" s="47">
        <v>0.41388888888886599</v>
      </c>
      <c r="M54" s="42" t="s">
        <v>44</v>
      </c>
      <c r="N54" s="38">
        <v>0</v>
      </c>
      <c r="O54" s="73">
        <v>0.45555555555555555</v>
      </c>
      <c r="P54" s="42" t="s">
        <v>44</v>
      </c>
      <c r="Q54" s="38">
        <v>0</v>
      </c>
      <c r="R54" s="43">
        <v>0.46458333333333335</v>
      </c>
      <c r="S54" s="47">
        <v>0.46458333333333335</v>
      </c>
      <c r="T54" s="70">
        <v>47.5</v>
      </c>
      <c r="U54" s="71">
        <v>47.5</v>
      </c>
      <c r="V54" s="72">
        <v>30</v>
      </c>
      <c r="W54" s="115">
        <v>0.47638888888888886</v>
      </c>
      <c r="X54" s="42" t="s">
        <v>44</v>
      </c>
      <c r="Y54" s="38">
        <v>0</v>
      </c>
      <c r="Z54" s="49">
        <v>0.51111111111111118</v>
      </c>
      <c r="AA54" s="42" t="s">
        <v>44</v>
      </c>
      <c r="AB54" s="38">
        <v>0</v>
      </c>
      <c r="AC54" s="53">
        <v>0.51388888888888895</v>
      </c>
      <c r="AD54" s="61"/>
      <c r="AE54" s="55">
        <v>0.51841435185185192</v>
      </c>
      <c r="AF54" s="35">
        <v>4.5254629629629672E-3</v>
      </c>
      <c r="AG54" s="35">
        <v>6.7129629629630047E-4</v>
      </c>
      <c r="AH54" s="44" t="s">
        <v>223</v>
      </c>
      <c r="AI54" s="45">
        <v>58</v>
      </c>
      <c r="AJ54" s="115">
        <v>0.53472222222222232</v>
      </c>
      <c r="AK54" s="42" t="s">
        <v>44</v>
      </c>
      <c r="AL54" s="38">
        <v>0</v>
      </c>
      <c r="AM54" s="73">
        <v>0.54583333333333328</v>
      </c>
      <c r="AN54" s="42" t="s">
        <v>223</v>
      </c>
      <c r="AO54" s="38">
        <v>60</v>
      </c>
      <c r="AP54" s="53">
        <v>0.54722222222222217</v>
      </c>
      <c r="AQ54" s="61"/>
      <c r="AR54" s="55">
        <v>0.55539351851851848</v>
      </c>
      <c r="AS54" s="35">
        <v>8.1712962962963154E-3</v>
      </c>
      <c r="AT54" s="35">
        <v>1.4120370370370562E-3</v>
      </c>
      <c r="AU54" s="44" t="s">
        <v>223</v>
      </c>
      <c r="AV54" s="45">
        <v>122</v>
      </c>
      <c r="AW54" s="49">
        <v>0.57500000000000007</v>
      </c>
      <c r="AX54" s="42" t="s">
        <v>44</v>
      </c>
      <c r="AY54" s="38">
        <v>0</v>
      </c>
      <c r="AZ54" s="49">
        <v>0.57708333333333295</v>
      </c>
      <c r="BA54" s="61"/>
      <c r="BB54" s="55">
        <v>0.58523148148148152</v>
      </c>
      <c r="BC54" s="35">
        <v>8.1481481481485707E-3</v>
      </c>
      <c r="BD54" s="35">
        <v>3.1481481481485706E-3</v>
      </c>
      <c r="BE54" s="44" t="s">
        <v>223</v>
      </c>
      <c r="BF54" s="45">
        <v>272</v>
      </c>
      <c r="BG54" s="308">
        <v>0.62222222222222179</v>
      </c>
      <c r="BH54" s="42" t="s">
        <v>44</v>
      </c>
      <c r="BI54" s="38">
        <v>0</v>
      </c>
      <c r="BJ54" s="43">
        <v>0.62222222222222223</v>
      </c>
      <c r="BK54" s="47">
        <v>0.6333333333333333</v>
      </c>
      <c r="BL54" s="70">
        <v>29.4</v>
      </c>
      <c r="BM54" s="71">
        <v>29.4</v>
      </c>
      <c r="BN54" s="72"/>
      <c r="BO54" s="117"/>
      <c r="BP54" s="121"/>
      <c r="BQ54" s="124"/>
      <c r="BR54" s="125"/>
      <c r="BS54" s="49">
        <v>0.70972222222222225</v>
      </c>
      <c r="BT54" s="42" t="s">
        <v>44</v>
      </c>
      <c r="BU54" s="38">
        <v>0</v>
      </c>
      <c r="BV54" s="49">
        <v>0.71250000000000002</v>
      </c>
      <c r="BW54" s="61"/>
      <c r="BX54" s="55">
        <v>0.7195138888888889</v>
      </c>
      <c r="BY54" s="35">
        <v>7.0138888888888751E-3</v>
      </c>
      <c r="BZ54" s="35">
        <v>4.5601851851851715E-3</v>
      </c>
      <c r="CA54" s="44" t="s">
        <v>223</v>
      </c>
      <c r="CB54" s="45">
        <v>394</v>
      </c>
      <c r="CC54" s="85">
        <v>0.72222222222222221</v>
      </c>
      <c r="CD54" s="86"/>
      <c r="CE54" s="87">
        <v>0</v>
      </c>
      <c r="CF54" s="88"/>
      <c r="CG54" s="85">
        <v>0.73749999999999993</v>
      </c>
      <c r="CH54" s="86"/>
      <c r="CI54" s="87">
        <v>0</v>
      </c>
      <c r="CJ54" s="88"/>
      <c r="CK54" s="43"/>
      <c r="CL54" s="47"/>
      <c r="CM54" s="317"/>
      <c r="CN54" s="310" t="s">
        <v>231</v>
      </c>
      <c r="CO54" s="72"/>
      <c r="CP54" s="91"/>
      <c r="CQ54" s="95">
        <v>5.5555555555555601E-2</v>
      </c>
      <c r="CR54" s="42" t="s">
        <v>44</v>
      </c>
      <c r="CS54" s="38"/>
      <c r="CU54" s="39" t="s">
        <v>231</v>
      </c>
      <c r="CV54" s="46" t="s">
        <v>231</v>
      </c>
      <c r="CW54" s="40"/>
      <c r="CX54" s="63" t="s">
        <v>231</v>
      </c>
      <c r="CZ54" s="101" t="s">
        <v>191</v>
      </c>
      <c r="DA54" s="129" t="s">
        <v>177</v>
      </c>
      <c r="DB54" s="129">
        <v>141</v>
      </c>
      <c r="DC54" s="104" t="s">
        <v>188</v>
      </c>
      <c r="DD54" s="77"/>
      <c r="DE54" s="56"/>
      <c r="DF54" s="36"/>
      <c r="DI54" s="41">
        <v>1.0900000000000001</v>
      </c>
      <c r="DJ54" s="17" t="s">
        <v>196</v>
      </c>
      <c r="DK54" s="153" t="e">
        <v>#REF!</v>
      </c>
      <c r="DL54" s="41" t="e">
        <v>#REF!</v>
      </c>
      <c r="DM54" s="41">
        <v>9999</v>
      </c>
      <c r="DP54" s="41">
        <v>59</v>
      </c>
      <c r="DQ54" s="227">
        <v>0</v>
      </c>
      <c r="DR54" s="227">
        <v>0</v>
      </c>
      <c r="DS54" s="228">
        <v>77.5</v>
      </c>
      <c r="DT54" s="227">
        <v>0</v>
      </c>
      <c r="DU54" s="227">
        <v>0</v>
      </c>
      <c r="DV54" s="227">
        <v>58</v>
      </c>
      <c r="DW54" s="227">
        <v>0</v>
      </c>
      <c r="DX54" s="227">
        <v>60</v>
      </c>
      <c r="DY54" s="227">
        <v>122</v>
      </c>
      <c r="DZ54" s="227">
        <v>0</v>
      </c>
      <c r="EA54" s="227">
        <v>272</v>
      </c>
      <c r="EB54" s="227">
        <v>0</v>
      </c>
      <c r="EC54" s="228">
        <v>29.4</v>
      </c>
      <c r="ED54" s="227">
        <v>0</v>
      </c>
      <c r="EE54" s="227">
        <v>0</v>
      </c>
      <c r="EF54" s="227">
        <v>394</v>
      </c>
      <c r="EG54" s="227">
        <v>0</v>
      </c>
      <c r="EH54" s="228" t="e">
        <v>#REF!</v>
      </c>
      <c r="EI54" s="227">
        <v>0</v>
      </c>
      <c r="EK54" s="41">
        <v>59</v>
      </c>
      <c r="EL54" s="227">
        <v>0</v>
      </c>
      <c r="EM54" s="227">
        <v>0</v>
      </c>
      <c r="EN54" s="227">
        <v>77.5</v>
      </c>
      <c r="EO54" s="227">
        <v>77.5</v>
      </c>
      <c r="EP54" s="227">
        <v>77.5</v>
      </c>
      <c r="EQ54" s="227">
        <v>135.5</v>
      </c>
      <c r="ER54" s="227">
        <v>135.5</v>
      </c>
      <c r="ES54" s="227">
        <v>195.5</v>
      </c>
      <c r="ET54" s="227">
        <v>317.5</v>
      </c>
      <c r="EU54" s="227">
        <v>317.5</v>
      </c>
      <c r="EV54" s="227">
        <v>589.5</v>
      </c>
      <c r="EW54" s="227">
        <v>589.5</v>
      </c>
      <c r="EX54" s="227">
        <v>618.9</v>
      </c>
      <c r="EY54" s="227">
        <v>618.9</v>
      </c>
      <c r="EZ54" s="227">
        <v>618.9</v>
      </c>
      <c r="FA54" s="227">
        <v>1012.9</v>
      </c>
      <c r="FB54" s="227">
        <v>1012.9</v>
      </c>
      <c r="FC54" s="227" t="e">
        <v>#REF!</v>
      </c>
      <c r="FD54" s="227" t="e">
        <v>#REF!</v>
      </c>
    </row>
    <row r="55" spans="1:160" s="41" customFormat="1" ht="13.5" thickBot="1" x14ac:dyDescent="0.25">
      <c r="A55" s="131"/>
      <c r="B55" s="34">
        <v>9</v>
      </c>
      <c r="C55" s="10">
        <v>9</v>
      </c>
      <c r="D55" s="37" t="s">
        <v>35</v>
      </c>
      <c r="E55" s="37" t="s">
        <v>99</v>
      </c>
      <c r="F55" s="37"/>
      <c r="G55" s="43">
        <v>0.297916666666667</v>
      </c>
      <c r="H55" s="47">
        <v>0.29791666666666666</v>
      </c>
      <c r="I55" s="58" t="s">
        <v>44</v>
      </c>
      <c r="J55" s="52">
        <v>0</v>
      </c>
      <c r="K55" s="43">
        <v>0.38124999999999998</v>
      </c>
      <c r="L55" s="47">
        <v>0.38124999999999798</v>
      </c>
      <c r="M55" s="42" t="s">
        <v>44</v>
      </c>
      <c r="N55" s="38">
        <v>0</v>
      </c>
      <c r="O55" s="73">
        <v>0.42291666666666666</v>
      </c>
      <c r="P55" s="42" t="s">
        <v>44</v>
      </c>
      <c r="Q55" s="38">
        <v>0</v>
      </c>
      <c r="R55" s="43">
        <v>0.42499999999999999</v>
      </c>
      <c r="S55" s="47">
        <v>0.42499999999999999</v>
      </c>
      <c r="T55" s="70">
        <v>38.5</v>
      </c>
      <c r="U55" s="71">
        <v>38.5</v>
      </c>
      <c r="V55" s="72"/>
      <c r="W55" s="115">
        <v>0.44374999999999998</v>
      </c>
      <c r="X55" s="42" t="s">
        <v>44</v>
      </c>
      <c r="Y55" s="38">
        <v>0</v>
      </c>
      <c r="Z55" s="49">
        <v>0.47847222222222219</v>
      </c>
      <c r="AA55" s="42" t="s">
        <v>44</v>
      </c>
      <c r="AB55" s="38">
        <v>0</v>
      </c>
      <c r="AC55" s="53">
        <v>0.48055555555555557</v>
      </c>
      <c r="AD55" s="61"/>
      <c r="AE55" s="55">
        <v>0.48440972222222217</v>
      </c>
      <c r="AF55" s="35">
        <v>3.854166666666603E-3</v>
      </c>
      <c r="AG55" s="35">
        <v>6.3751087742147661E-17</v>
      </c>
      <c r="AH55" s="44" t="s">
        <v>44</v>
      </c>
      <c r="AI55" s="45">
        <v>0</v>
      </c>
      <c r="AJ55" s="115">
        <v>0.50138888888888888</v>
      </c>
      <c r="AK55" s="42" t="s">
        <v>44</v>
      </c>
      <c r="AL55" s="38">
        <v>0</v>
      </c>
      <c r="AM55" s="73">
        <v>0.51180555555555551</v>
      </c>
      <c r="AN55" s="42" t="s">
        <v>44</v>
      </c>
      <c r="AO55" s="38">
        <v>0</v>
      </c>
      <c r="AP55" s="53">
        <v>0.51388888888888895</v>
      </c>
      <c r="AQ55" s="61"/>
      <c r="AR55" s="55">
        <v>0.52239583333333328</v>
      </c>
      <c r="AS55" s="35">
        <v>8.506944444444331E-3</v>
      </c>
      <c r="AT55" s="35">
        <v>1.7476851851850718E-3</v>
      </c>
      <c r="AU55" s="44" t="s">
        <v>223</v>
      </c>
      <c r="AV55" s="45">
        <v>151</v>
      </c>
      <c r="AW55" s="49">
        <v>0.54166666666666663</v>
      </c>
      <c r="AX55" s="42" t="s">
        <v>44</v>
      </c>
      <c r="AY55" s="38">
        <v>0</v>
      </c>
      <c r="AZ55" s="49">
        <v>0.54374999999999996</v>
      </c>
      <c r="BA55" s="61"/>
      <c r="BB55" s="55">
        <v>0.54880787037037038</v>
      </c>
      <c r="BC55" s="35">
        <v>5.0578703703704209E-3</v>
      </c>
      <c r="BD55" s="35">
        <v>5.7870370370420761E-5</v>
      </c>
      <c r="BE55" s="44" t="s">
        <v>223</v>
      </c>
      <c r="BF55" s="45">
        <v>5</v>
      </c>
      <c r="BG55" s="308">
        <v>0.5888888888888888</v>
      </c>
      <c r="BH55" s="42" t="s">
        <v>44</v>
      </c>
      <c r="BI55" s="38">
        <v>0</v>
      </c>
      <c r="BJ55" s="43">
        <v>0.58958333333333335</v>
      </c>
      <c r="BK55" s="47">
        <v>0.59027777777777779</v>
      </c>
      <c r="BL55" s="70">
        <v>27.8</v>
      </c>
      <c r="BM55" s="71">
        <v>27.8</v>
      </c>
      <c r="BN55" s="72"/>
      <c r="BO55" s="117" t="s">
        <v>226</v>
      </c>
      <c r="BP55" s="121"/>
      <c r="BQ55" s="124" t="s">
        <v>225</v>
      </c>
      <c r="BR55" s="125"/>
      <c r="BS55" s="49">
        <v>0.66527777777777775</v>
      </c>
      <c r="BT55" s="42" t="s">
        <v>44</v>
      </c>
      <c r="BU55" s="38">
        <v>0</v>
      </c>
      <c r="BV55" s="49">
        <v>0.66736111111111096</v>
      </c>
      <c r="BW55" s="61"/>
      <c r="BX55" s="55">
        <v>0.66990740740740751</v>
      </c>
      <c r="BY55" s="35">
        <v>2.5462962962965463E-3</v>
      </c>
      <c r="BZ55" s="35">
        <v>9.25925925928427E-5</v>
      </c>
      <c r="CA55" s="44" t="s">
        <v>223</v>
      </c>
      <c r="CB55" s="45">
        <v>8</v>
      </c>
      <c r="CC55" s="85">
        <v>0.67083333333333339</v>
      </c>
      <c r="CD55" s="86"/>
      <c r="CE55" s="87">
        <v>60</v>
      </c>
      <c r="CF55" s="88"/>
      <c r="CG55" s="85">
        <v>0.6791666666666667</v>
      </c>
      <c r="CH55" s="86"/>
      <c r="CI55" s="87">
        <v>0</v>
      </c>
      <c r="CJ55" s="88"/>
      <c r="CK55" s="43">
        <v>0.72291666666666676</v>
      </c>
      <c r="CL55" s="47">
        <v>0.72291666666666676</v>
      </c>
      <c r="CM55" s="70">
        <v>42.8</v>
      </c>
      <c r="CN55" s="71">
        <v>42.8</v>
      </c>
      <c r="CO55" s="72"/>
      <c r="CP55" s="91">
        <v>0.72291666666666676</v>
      </c>
      <c r="CQ55" s="95">
        <v>5.5555555555555601E-2</v>
      </c>
      <c r="CR55" s="42" t="s">
        <v>44</v>
      </c>
      <c r="CS55" s="38">
        <v>0</v>
      </c>
      <c r="CT55" s="284"/>
      <c r="CU55" s="39">
        <v>273.10000000000002</v>
      </c>
      <c r="CV55" s="46">
        <v>60</v>
      </c>
      <c r="CW55" s="40"/>
      <c r="CX55" s="63">
        <v>333.1</v>
      </c>
      <c r="CY55" s="284"/>
      <c r="CZ55" s="101" t="s">
        <v>189</v>
      </c>
      <c r="DA55" s="129" t="s">
        <v>177</v>
      </c>
      <c r="DB55" s="129">
        <v>78</v>
      </c>
      <c r="DC55" s="104" t="s">
        <v>182</v>
      </c>
      <c r="DD55" s="77"/>
      <c r="DE55" s="56"/>
      <c r="DF55" s="36"/>
      <c r="DI55" s="41">
        <v>1.06</v>
      </c>
      <c r="DJ55" s="41" t="s">
        <v>196</v>
      </c>
      <c r="DK55" s="153">
        <v>115.646</v>
      </c>
      <c r="DL55" s="41">
        <v>115.646</v>
      </c>
      <c r="DM55" s="41">
        <v>9999</v>
      </c>
      <c r="DP55" s="41">
        <v>9</v>
      </c>
      <c r="DQ55" s="227">
        <v>0</v>
      </c>
      <c r="DR55" s="227">
        <v>0</v>
      </c>
      <c r="DS55" s="228">
        <v>38.5</v>
      </c>
      <c r="DT55" s="227">
        <v>0</v>
      </c>
      <c r="DU55" s="227">
        <v>0</v>
      </c>
      <c r="DV55" s="227">
        <v>0</v>
      </c>
      <c r="DW55" s="227">
        <v>0</v>
      </c>
      <c r="DX55" s="227">
        <v>0</v>
      </c>
      <c r="DY55" s="227">
        <v>151</v>
      </c>
      <c r="DZ55" s="227">
        <v>0</v>
      </c>
      <c r="EA55" s="227">
        <v>5</v>
      </c>
      <c r="EB55" s="227">
        <v>0</v>
      </c>
      <c r="EC55" s="228">
        <v>27.8</v>
      </c>
      <c r="ED55" s="227">
        <v>0</v>
      </c>
      <c r="EE55" s="227">
        <v>0</v>
      </c>
      <c r="EF55" s="227">
        <v>8</v>
      </c>
      <c r="EG55" s="227">
        <v>60</v>
      </c>
      <c r="EH55" s="228">
        <v>42.8</v>
      </c>
      <c r="EI55" s="227">
        <v>0</v>
      </c>
      <c r="EK55" s="41">
        <v>9</v>
      </c>
      <c r="EL55" s="227">
        <v>0</v>
      </c>
      <c r="EM55" s="227">
        <v>0</v>
      </c>
      <c r="EN55" s="227">
        <v>38.5</v>
      </c>
      <c r="EO55" s="227">
        <v>38.5</v>
      </c>
      <c r="EP55" s="227">
        <v>38.5</v>
      </c>
      <c r="EQ55" s="227">
        <v>38.5</v>
      </c>
      <c r="ER55" s="227">
        <v>38.5</v>
      </c>
      <c r="ES55" s="227">
        <v>38.5</v>
      </c>
      <c r="ET55" s="227">
        <v>189.5</v>
      </c>
      <c r="EU55" s="227">
        <v>189.5</v>
      </c>
      <c r="EV55" s="227">
        <v>194.5</v>
      </c>
      <c r="EW55" s="227">
        <v>194.5</v>
      </c>
      <c r="EX55" s="227">
        <v>222.3</v>
      </c>
      <c r="EY55" s="227">
        <v>222.3</v>
      </c>
      <c r="EZ55" s="227">
        <v>222.3</v>
      </c>
      <c r="FA55" s="227">
        <v>230.3</v>
      </c>
      <c r="FB55" s="227">
        <v>290.3</v>
      </c>
      <c r="FC55" s="227">
        <v>333.1</v>
      </c>
      <c r="FD55" s="227">
        <v>333.1</v>
      </c>
    </row>
    <row r="56" spans="1:160" ht="13.5" thickBot="1" x14ac:dyDescent="0.25">
      <c r="A56" s="132"/>
      <c r="B56" s="34">
        <v>45</v>
      </c>
      <c r="C56" s="10">
        <v>45</v>
      </c>
      <c r="D56" s="37" t="s">
        <v>151</v>
      </c>
      <c r="E56" s="37" t="s">
        <v>152</v>
      </c>
      <c r="F56" s="37"/>
      <c r="G56" s="43">
        <v>0.32291666666666702</v>
      </c>
      <c r="H56" s="47">
        <v>0.32291666666666669</v>
      </c>
      <c r="I56" s="58" t="s">
        <v>44</v>
      </c>
      <c r="J56" s="52">
        <v>0</v>
      </c>
      <c r="K56" s="43">
        <v>0.406249999999998</v>
      </c>
      <c r="L56" s="47">
        <v>0.40624999999998201</v>
      </c>
      <c r="M56" s="42" t="s">
        <v>44</v>
      </c>
      <c r="N56" s="38">
        <v>0</v>
      </c>
      <c r="O56" s="73">
        <v>0.44791666666666669</v>
      </c>
      <c r="P56" s="42" t="s">
        <v>44</v>
      </c>
      <c r="Q56" s="38">
        <v>0</v>
      </c>
      <c r="R56" s="43">
        <v>0.45694444444444443</v>
      </c>
      <c r="S56" s="47">
        <v>0.45694444444444443</v>
      </c>
      <c r="T56" s="70">
        <v>45.9</v>
      </c>
      <c r="U56" s="71">
        <v>45.9</v>
      </c>
      <c r="V56" s="72"/>
      <c r="W56" s="115">
        <v>0.46875</v>
      </c>
      <c r="X56" s="42" t="s">
        <v>44</v>
      </c>
      <c r="Y56" s="38">
        <v>0</v>
      </c>
      <c r="Z56" s="49">
        <v>0.50347222222222221</v>
      </c>
      <c r="AA56" s="42" t="s">
        <v>44</v>
      </c>
      <c r="AB56" s="38">
        <v>0</v>
      </c>
      <c r="AC56" s="53">
        <v>0.50624999999999998</v>
      </c>
      <c r="AD56" s="61"/>
      <c r="AE56" s="55">
        <v>0.50998842592592586</v>
      </c>
      <c r="AF56" s="35">
        <v>3.7384259259258812E-3</v>
      </c>
      <c r="AG56" s="35">
        <v>1.1574074074078558E-4</v>
      </c>
      <c r="AH56" s="44" t="s">
        <v>45</v>
      </c>
      <c r="AI56" s="45">
        <v>10</v>
      </c>
      <c r="AJ56" s="115">
        <v>0.52708333333333335</v>
      </c>
      <c r="AK56" s="42" t="s">
        <v>44</v>
      </c>
      <c r="AL56" s="38">
        <v>0</v>
      </c>
      <c r="AM56" s="73">
        <v>0.53749999999999998</v>
      </c>
      <c r="AN56" s="42" t="s">
        <v>44</v>
      </c>
      <c r="AO56" s="38">
        <v>0</v>
      </c>
      <c r="AP56" s="53">
        <v>0.54097222222222219</v>
      </c>
      <c r="AQ56" s="61"/>
      <c r="AR56" s="55">
        <v>0.5496064814814815</v>
      </c>
      <c r="AS56" s="35">
        <v>8.6342592592593137E-3</v>
      </c>
      <c r="AT56" s="35">
        <v>1.8750000000000546E-3</v>
      </c>
      <c r="AU56" s="44" t="s">
        <v>223</v>
      </c>
      <c r="AV56" s="45">
        <v>162</v>
      </c>
      <c r="AW56" s="49">
        <v>0.56874999999999998</v>
      </c>
      <c r="AX56" s="42" t="s">
        <v>44</v>
      </c>
      <c r="AY56" s="38">
        <v>0</v>
      </c>
      <c r="AZ56" s="49">
        <v>0.57083333333333297</v>
      </c>
      <c r="BA56" s="61"/>
      <c r="BB56" s="55">
        <v>0.57596064814814818</v>
      </c>
      <c r="BC56" s="35">
        <v>5.1273148148152092E-3</v>
      </c>
      <c r="BD56" s="35">
        <v>1.2731481481520913E-4</v>
      </c>
      <c r="BE56" s="44" t="s">
        <v>223</v>
      </c>
      <c r="BF56" s="45">
        <v>11</v>
      </c>
      <c r="BG56" s="308">
        <v>0.61597222222222181</v>
      </c>
      <c r="BH56" s="42" t="s">
        <v>44</v>
      </c>
      <c r="BI56" s="38">
        <v>0</v>
      </c>
      <c r="BJ56" s="43">
        <v>0.61597222222222225</v>
      </c>
      <c r="BK56" s="47">
        <v>0.62638888888888888</v>
      </c>
      <c r="BL56" s="70">
        <v>27.4</v>
      </c>
      <c r="BM56" s="71">
        <v>27.4</v>
      </c>
      <c r="BN56" s="72"/>
      <c r="BO56" s="117" t="s">
        <v>226</v>
      </c>
      <c r="BP56" s="121"/>
      <c r="BQ56" s="124" t="s">
        <v>225</v>
      </c>
      <c r="BR56" s="125"/>
      <c r="BS56" s="49">
        <v>0.69236111111111109</v>
      </c>
      <c r="BT56" s="42" t="s">
        <v>44</v>
      </c>
      <c r="BU56" s="38">
        <v>0</v>
      </c>
      <c r="BV56" s="49">
        <v>0.69513888888888897</v>
      </c>
      <c r="BW56" s="61"/>
      <c r="BX56" s="55">
        <v>0.69788194444444451</v>
      </c>
      <c r="BY56" s="35">
        <v>2.7430555555555403E-3</v>
      </c>
      <c r="BZ56" s="35">
        <v>2.8935185185183666E-4</v>
      </c>
      <c r="CA56" s="44" t="s">
        <v>223</v>
      </c>
      <c r="CB56" s="45">
        <v>25</v>
      </c>
      <c r="CC56" s="85">
        <v>0.70000000000000007</v>
      </c>
      <c r="CD56" s="86"/>
      <c r="CE56" s="87">
        <v>0</v>
      </c>
      <c r="CF56" s="88"/>
      <c r="CG56" s="85">
        <v>0.70833333333333337</v>
      </c>
      <c r="CH56" s="86"/>
      <c r="CI56" s="87">
        <v>0</v>
      </c>
      <c r="CJ56" s="88"/>
      <c r="CK56" s="43">
        <v>0.75347222222222221</v>
      </c>
      <c r="CL56" s="47">
        <v>0.75486111111111109</v>
      </c>
      <c r="CM56" s="70">
        <v>59.4</v>
      </c>
      <c r="CN56" s="71">
        <v>59.4</v>
      </c>
      <c r="CO56" s="72">
        <v>30</v>
      </c>
      <c r="CP56" s="91">
        <v>0.75694444444444453</v>
      </c>
      <c r="CQ56" s="95">
        <v>5.5555555555555601E-2</v>
      </c>
      <c r="CR56" s="42" t="s">
        <v>44</v>
      </c>
      <c r="CS56" s="38">
        <v>0</v>
      </c>
      <c r="CU56" s="39">
        <v>370.7</v>
      </c>
      <c r="CV56" s="46">
        <v>0</v>
      </c>
      <c r="CW56" s="40"/>
      <c r="CX56" s="63">
        <v>370.7</v>
      </c>
      <c r="CZ56" s="101" t="s">
        <v>189</v>
      </c>
      <c r="DA56" s="129" t="s">
        <v>177</v>
      </c>
      <c r="DB56" s="129">
        <v>115</v>
      </c>
      <c r="DC56" s="104"/>
      <c r="DD56" s="77"/>
      <c r="DE56" s="56"/>
      <c r="DF56" s="36"/>
      <c r="DI56" s="41">
        <v>1.0900000000000001</v>
      </c>
      <c r="DJ56" s="17" t="s">
        <v>196</v>
      </c>
      <c r="DK56" s="153">
        <v>174.643</v>
      </c>
      <c r="DL56" s="41">
        <v>174.643</v>
      </c>
      <c r="DM56" s="41">
        <v>9999</v>
      </c>
      <c r="DP56" s="41">
        <v>45</v>
      </c>
      <c r="DQ56" s="227">
        <v>0</v>
      </c>
      <c r="DR56" s="227">
        <v>0</v>
      </c>
      <c r="DS56" s="228">
        <v>45.9</v>
      </c>
      <c r="DT56" s="227">
        <v>0</v>
      </c>
      <c r="DU56" s="227">
        <v>0</v>
      </c>
      <c r="DV56" s="227">
        <v>10</v>
      </c>
      <c r="DW56" s="227">
        <v>0</v>
      </c>
      <c r="DX56" s="227">
        <v>0</v>
      </c>
      <c r="DY56" s="227">
        <v>162</v>
      </c>
      <c r="DZ56" s="227">
        <v>0</v>
      </c>
      <c r="EA56" s="227">
        <v>11</v>
      </c>
      <c r="EB56" s="227">
        <v>0</v>
      </c>
      <c r="EC56" s="228">
        <v>27.4</v>
      </c>
      <c r="ED56" s="227">
        <v>0</v>
      </c>
      <c r="EE56" s="227">
        <v>0</v>
      </c>
      <c r="EF56" s="227">
        <v>25</v>
      </c>
      <c r="EG56" s="227">
        <v>0</v>
      </c>
      <c r="EH56" s="228">
        <v>89.4</v>
      </c>
      <c r="EI56" s="227">
        <v>0</v>
      </c>
      <c r="EK56" s="41">
        <v>45</v>
      </c>
      <c r="EL56" s="227">
        <v>0</v>
      </c>
      <c r="EM56" s="227">
        <v>0</v>
      </c>
      <c r="EN56" s="227">
        <v>45.9</v>
      </c>
      <c r="EO56" s="227">
        <v>45.9</v>
      </c>
      <c r="EP56" s="227">
        <v>45.9</v>
      </c>
      <c r="EQ56" s="227">
        <v>55.9</v>
      </c>
      <c r="ER56" s="227">
        <v>55.9</v>
      </c>
      <c r="ES56" s="227">
        <v>55.9</v>
      </c>
      <c r="ET56" s="227">
        <v>217.9</v>
      </c>
      <c r="EU56" s="227">
        <v>217.9</v>
      </c>
      <c r="EV56" s="227">
        <v>228.9</v>
      </c>
      <c r="EW56" s="227">
        <v>228.9</v>
      </c>
      <c r="EX56" s="227">
        <v>256.3</v>
      </c>
      <c r="EY56" s="227">
        <v>256.3</v>
      </c>
      <c r="EZ56" s="227">
        <v>256.3</v>
      </c>
      <c r="FA56" s="227">
        <v>281.3</v>
      </c>
      <c r="FB56" s="227">
        <v>281.3</v>
      </c>
      <c r="FC56" s="227">
        <v>370.7</v>
      </c>
      <c r="FD56" s="227">
        <v>370.7</v>
      </c>
    </row>
    <row r="57" spans="1:160" ht="13.5" thickBot="1" x14ac:dyDescent="0.25">
      <c r="A57" s="132"/>
      <c r="B57" s="34">
        <v>49</v>
      </c>
      <c r="C57" s="10">
        <v>50</v>
      </c>
      <c r="D57" s="37" t="s">
        <v>155</v>
      </c>
      <c r="E57" s="37" t="s">
        <v>156</v>
      </c>
      <c r="F57" s="37"/>
      <c r="G57" s="43">
        <v>0.32569444444444401</v>
      </c>
      <c r="H57" s="47">
        <v>0.32569444444444445</v>
      </c>
      <c r="I57" s="58" t="s">
        <v>44</v>
      </c>
      <c r="J57" s="52">
        <v>0</v>
      </c>
      <c r="K57" s="43">
        <v>0.40902777777777499</v>
      </c>
      <c r="L57" s="47">
        <v>0.40902777777775801</v>
      </c>
      <c r="M57" s="42" t="s">
        <v>44</v>
      </c>
      <c r="N57" s="38">
        <v>0</v>
      </c>
      <c r="O57" s="73">
        <v>0.45069444444444445</v>
      </c>
      <c r="P57" s="42" t="s">
        <v>44</v>
      </c>
      <c r="Q57" s="38">
        <v>0</v>
      </c>
      <c r="R57" s="43">
        <v>0.4604166666666667</v>
      </c>
      <c r="S57" s="47">
        <v>0.4604166666666667</v>
      </c>
      <c r="T57" s="70">
        <v>46.5</v>
      </c>
      <c r="U57" s="71">
        <v>46.5</v>
      </c>
      <c r="V57" s="72">
        <v>330</v>
      </c>
      <c r="W57" s="115">
        <v>0.47152777777777777</v>
      </c>
      <c r="X57" s="42" t="s">
        <v>44</v>
      </c>
      <c r="Y57" s="38">
        <v>0</v>
      </c>
      <c r="Z57" s="49">
        <v>0.50347222222222221</v>
      </c>
      <c r="AA57" s="42" t="s">
        <v>45</v>
      </c>
      <c r="AB57" s="38">
        <v>240</v>
      </c>
      <c r="AC57" s="53">
        <v>0.50694444444444442</v>
      </c>
      <c r="AD57" s="61"/>
      <c r="AE57" s="55">
        <v>0.51174768518518521</v>
      </c>
      <c r="AF57" s="35">
        <v>4.8032407407407884E-3</v>
      </c>
      <c r="AG57" s="35">
        <v>9.4907407407412167E-4</v>
      </c>
      <c r="AH57" s="44" t="s">
        <v>223</v>
      </c>
      <c r="AI57" s="45">
        <v>82</v>
      </c>
      <c r="AJ57" s="115">
        <v>0.52777777777777779</v>
      </c>
      <c r="AK57" s="42" t="s">
        <v>44</v>
      </c>
      <c r="AL57" s="38">
        <v>0</v>
      </c>
      <c r="AM57" s="73">
        <v>0.53680555555555554</v>
      </c>
      <c r="AN57" s="42" t="s">
        <v>45</v>
      </c>
      <c r="AO57" s="38">
        <v>120</v>
      </c>
      <c r="AP57" s="53">
        <v>0.5395833333333333</v>
      </c>
      <c r="AQ57" s="61"/>
      <c r="AR57" s="55">
        <v>0.54950231481481482</v>
      </c>
      <c r="AS57" s="35">
        <v>9.9189814814815147E-3</v>
      </c>
      <c r="AT57" s="35">
        <v>3.1597222222222556E-3</v>
      </c>
      <c r="AU57" s="44" t="s">
        <v>223</v>
      </c>
      <c r="AV57" s="45">
        <v>273</v>
      </c>
      <c r="AW57" s="49">
        <v>0.56597222222222221</v>
      </c>
      <c r="AX57" s="42" t="s">
        <v>45</v>
      </c>
      <c r="AY57" s="38">
        <v>120</v>
      </c>
      <c r="AZ57" s="49">
        <v>0.56874999999999998</v>
      </c>
      <c r="BA57" s="61"/>
      <c r="BB57" s="55">
        <v>0.57442129629629635</v>
      </c>
      <c r="BC57" s="35">
        <v>5.6712962962963687E-3</v>
      </c>
      <c r="BD57" s="35">
        <v>6.7129629629636856E-4</v>
      </c>
      <c r="BE57" s="44" t="s">
        <v>223</v>
      </c>
      <c r="BF57" s="45">
        <v>58</v>
      </c>
      <c r="BG57" s="308">
        <v>0.61388888888888882</v>
      </c>
      <c r="BH57" s="42" t="s">
        <v>44</v>
      </c>
      <c r="BI57" s="38">
        <v>0</v>
      </c>
      <c r="BJ57" s="43">
        <v>0.61458333333333337</v>
      </c>
      <c r="BK57" s="47">
        <v>0.62361111111111112</v>
      </c>
      <c r="BL57" s="70">
        <v>29.4</v>
      </c>
      <c r="BM57" s="71">
        <v>29.4</v>
      </c>
      <c r="BN57" s="72"/>
      <c r="BO57" s="117" t="s">
        <v>226</v>
      </c>
      <c r="BP57" s="121"/>
      <c r="BQ57" s="124" t="s">
        <v>225</v>
      </c>
      <c r="BR57" s="125"/>
      <c r="BS57" s="49">
        <v>0.69097222222222221</v>
      </c>
      <c r="BT57" s="42" t="s">
        <v>44</v>
      </c>
      <c r="BU57" s="38">
        <v>0</v>
      </c>
      <c r="BV57" s="49">
        <v>0.69374999999999998</v>
      </c>
      <c r="BW57" s="61"/>
      <c r="BX57" s="55">
        <v>0.69769675925925922</v>
      </c>
      <c r="BY57" s="35">
        <v>3.9467592592592471E-3</v>
      </c>
      <c r="BZ57" s="35">
        <v>1.4930555555555435E-3</v>
      </c>
      <c r="CA57" s="44" t="s">
        <v>223</v>
      </c>
      <c r="CB57" s="45">
        <v>129</v>
      </c>
      <c r="CC57" s="85">
        <v>0.69930555555555562</v>
      </c>
      <c r="CD57" s="86"/>
      <c r="CE57" s="87">
        <v>0</v>
      </c>
      <c r="CF57" s="88"/>
      <c r="CG57" s="85">
        <v>0.7055555555555556</v>
      </c>
      <c r="CH57" s="86"/>
      <c r="CI57" s="87">
        <v>0</v>
      </c>
      <c r="CJ57" s="88"/>
      <c r="CK57" s="43">
        <v>0.75277777777777777</v>
      </c>
      <c r="CL57" s="47">
        <v>0.75347222222222221</v>
      </c>
      <c r="CM57" s="70">
        <v>50.5</v>
      </c>
      <c r="CN57" s="71">
        <v>50.5</v>
      </c>
      <c r="CO57" s="72"/>
      <c r="CP57" s="91">
        <v>0.75416666666666676</v>
      </c>
      <c r="CQ57" s="95">
        <v>5.5555555555555601E-2</v>
      </c>
      <c r="CR57" s="42" t="s">
        <v>44</v>
      </c>
      <c r="CS57" s="38">
        <v>0</v>
      </c>
      <c r="CU57" s="39">
        <v>998.4</v>
      </c>
      <c r="CV57" s="46">
        <v>480</v>
      </c>
      <c r="CW57" s="40"/>
      <c r="CX57" s="63">
        <v>1478.4</v>
      </c>
      <c r="CZ57" s="101" t="s">
        <v>191</v>
      </c>
      <c r="DA57" s="129" t="s">
        <v>176</v>
      </c>
      <c r="DB57" s="129">
        <v>265</v>
      </c>
      <c r="DC57" s="104" t="s">
        <v>188</v>
      </c>
      <c r="DD57" s="77"/>
      <c r="DE57" s="56"/>
      <c r="DF57" s="36"/>
      <c r="DI57" s="41">
        <v>1.1499999999999999</v>
      </c>
      <c r="DJ57" s="17" t="s">
        <v>196</v>
      </c>
      <c r="DK57" s="153">
        <v>475.36</v>
      </c>
      <c r="DL57" s="41">
        <v>475.36</v>
      </c>
      <c r="DM57" s="41">
        <v>9999</v>
      </c>
      <c r="DP57" s="41">
        <v>50</v>
      </c>
      <c r="DQ57" s="227">
        <v>0</v>
      </c>
      <c r="DR57" s="227">
        <v>0</v>
      </c>
      <c r="DS57" s="228">
        <v>376.5</v>
      </c>
      <c r="DT57" s="227">
        <v>0</v>
      </c>
      <c r="DU57" s="227">
        <v>240</v>
      </c>
      <c r="DV57" s="227">
        <v>82</v>
      </c>
      <c r="DW57" s="227">
        <v>0</v>
      </c>
      <c r="DX57" s="227">
        <v>120</v>
      </c>
      <c r="DY57" s="227">
        <v>273</v>
      </c>
      <c r="DZ57" s="227">
        <v>120</v>
      </c>
      <c r="EA57" s="227">
        <v>58</v>
      </c>
      <c r="EB57" s="227">
        <v>0</v>
      </c>
      <c r="EC57" s="228">
        <v>29.4</v>
      </c>
      <c r="ED57" s="227">
        <v>0</v>
      </c>
      <c r="EE57" s="227">
        <v>0</v>
      </c>
      <c r="EF57" s="227">
        <v>129</v>
      </c>
      <c r="EG57" s="227">
        <v>0</v>
      </c>
      <c r="EH57" s="228">
        <v>50.5</v>
      </c>
      <c r="EI57" s="227">
        <v>0</v>
      </c>
      <c r="EK57" s="41">
        <v>50</v>
      </c>
      <c r="EL57" s="227">
        <v>0</v>
      </c>
      <c r="EM57" s="227">
        <v>0</v>
      </c>
      <c r="EN57" s="227">
        <v>376.5</v>
      </c>
      <c r="EO57" s="227">
        <v>376.5</v>
      </c>
      <c r="EP57" s="227">
        <v>616.5</v>
      </c>
      <c r="EQ57" s="227">
        <v>698.5</v>
      </c>
      <c r="ER57" s="227">
        <v>698.5</v>
      </c>
      <c r="ES57" s="227">
        <v>818.5</v>
      </c>
      <c r="ET57" s="227">
        <v>1091.5</v>
      </c>
      <c r="EU57" s="227">
        <v>1211.5</v>
      </c>
      <c r="EV57" s="227">
        <v>1269.5</v>
      </c>
      <c r="EW57" s="227">
        <v>1269.5</v>
      </c>
      <c r="EX57" s="227">
        <v>1298.9000000000001</v>
      </c>
      <c r="EY57" s="227">
        <v>1298.9000000000001</v>
      </c>
      <c r="EZ57" s="227">
        <v>1298.9000000000001</v>
      </c>
      <c r="FA57" s="227">
        <v>1427.9</v>
      </c>
      <c r="FB57" s="227">
        <v>1427.9</v>
      </c>
      <c r="FC57" s="227">
        <v>1478.4</v>
      </c>
      <c r="FD57" s="227">
        <v>1478.4</v>
      </c>
    </row>
    <row r="58" spans="1:160" ht="13.5" thickBot="1" x14ac:dyDescent="0.25">
      <c r="A58" s="132"/>
      <c r="B58" s="34">
        <v>13</v>
      </c>
      <c r="C58" s="10">
        <v>13</v>
      </c>
      <c r="D58" s="37" t="s">
        <v>104</v>
      </c>
      <c r="E58" s="37" t="s">
        <v>41</v>
      </c>
      <c r="F58" s="37"/>
      <c r="G58" s="43">
        <v>0.30069444444444399</v>
      </c>
      <c r="H58" s="47">
        <v>0.30069444444444443</v>
      </c>
      <c r="I58" s="58" t="s">
        <v>44</v>
      </c>
      <c r="J58" s="52">
        <v>0</v>
      </c>
      <c r="K58" s="43">
        <v>0.38402777777777702</v>
      </c>
      <c r="L58" s="47">
        <v>0.38402777777777403</v>
      </c>
      <c r="M58" s="42" t="s">
        <v>44</v>
      </c>
      <c r="N58" s="38">
        <v>0</v>
      </c>
      <c r="O58" s="73">
        <v>0.42569444444444443</v>
      </c>
      <c r="P58" s="42" t="s">
        <v>44</v>
      </c>
      <c r="Q58" s="38">
        <v>0</v>
      </c>
      <c r="R58" s="43">
        <v>0.4291666666666667</v>
      </c>
      <c r="S58" s="47">
        <v>0.4291666666666667</v>
      </c>
      <c r="T58" s="70">
        <v>39</v>
      </c>
      <c r="U58" s="71">
        <v>39</v>
      </c>
      <c r="V58" s="72"/>
      <c r="W58" s="115">
        <v>0.44652777777777775</v>
      </c>
      <c r="X58" s="42" t="s">
        <v>44</v>
      </c>
      <c r="Y58" s="38">
        <v>0</v>
      </c>
      <c r="Z58" s="49">
        <v>0.48125000000000001</v>
      </c>
      <c r="AA58" s="42" t="s">
        <v>44</v>
      </c>
      <c r="AB58" s="38">
        <v>0</v>
      </c>
      <c r="AC58" s="53">
        <v>0.48333333333333334</v>
      </c>
      <c r="AD58" s="61"/>
      <c r="AE58" s="55">
        <v>0.4871180555555556</v>
      </c>
      <c r="AF58" s="35">
        <v>3.7847222222222587E-3</v>
      </c>
      <c r="AG58" s="35">
        <v>6.9444444444408029E-5</v>
      </c>
      <c r="AH58" s="44" t="s">
        <v>45</v>
      </c>
      <c r="AI58" s="45">
        <v>6</v>
      </c>
      <c r="AJ58" s="115">
        <v>0.50416666666666665</v>
      </c>
      <c r="AK58" s="42" t="s">
        <v>44</v>
      </c>
      <c r="AL58" s="38">
        <v>0</v>
      </c>
      <c r="AM58" s="73">
        <v>0.51458333333333328</v>
      </c>
      <c r="AN58" s="42" t="s">
        <v>44</v>
      </c>
      <c r="AO58" s="38">
        <v>0</v>
      </c>
      <c r="AP58" s="53">
        <v>0.51666666666666672</v>
      </c>
      <c r="AQ58" s="61"/>
      <c r="AR58" s="55">
        <v>0.5272916666666666</v>
      </c>
      <c r="AS58" s="35">
        <v>1.0624999999999885E-2</v>
      </c>
      <c r="AT58" s="35">
        <v>3.8657407407406254E-3</v>
      </c>
      <c r="AU58" s="44" t="s">
        <v>223</v>
      </c>
      <c r="AV58" s="45">
        <v>334</v>
      </c>
      <c r="AW58" s="49">
        <v>0.5444444444444444</v>
      </c>
      <c r="AX58" s="42" t="s">
        <v>44</v>
      </c>
      <c r="AY58" s="38">
        <v>0</v>
      </c>
      <c r="AZ58" s="49">
        <v>0.54652777777777795</v>
      </c>
      <c r="BA58" s="61"/>
      <c r="BB58" s="55">
        <v>0.55143518518518519</v>
      </c>
      <c r="BC58" s="35">
        <v>4.9074074074072493E-3</v>
      </c>
      <c r="BD58" s="35">
        <v>9.259259259275076E-5</v>
      </c>
      <c r="BE58" s="44" t="s">
        <v>45</v>
      </c>
      <c r="BF58" s="45">
        <v>8</v>
      </c>
      <c r="BG58" s="308">
        <v>0.59166666666666679</v>
      </c>
      <c r="BH58" s="42" t="s">
        <v>44</v>
      </c>
      <c r="BI58" s="38">
        <v>0</v>
      </c>
      <c r="BJ58" s="43">
        <v>0.59236111111111112</v>
      </c>
      <c r="BK58" s="47">
        <v>0.59305555555555556</v>
      </c>
      <c r="BL58" s="70">
        <v>27.6</v>
      </c>
      <c r="BM58" s="71">
        <v>27.6</v>
      </c>
      <c r="BN58" s="72"/>
      <c r="BO58" s="117" t="s">
        <v>226</v>
      </c>
      <c r="BP58" s="121"/>
      <c r="BQ58" s="124" t="s">
        <v>225</v>
      </c>
      <c r="BR58" s="125"/>
      <c r="BS58" s="49">
        <v>0.66805555555555562</v>
      </c>
      <c r="BT58" s="42" t="s">
        <v>44</v>
      </c>
      <c r="BU58" s="38">
        <v>0</v>
      </c>
      <c r="BV58" s="49">
        <v>0.67083333333333295</v>
      </c>
      <c r="BW58" s="61"/>
      <c r="BX58" s="55">
        <v>0.67347222222222225</v>
      </c>
      <c r="BY58" s="35">
        <v>2.6388888888893014E-3</v>
      </c>
      <c r="BZ58" s="35">
        <v>1.851851851855978E-4</v>
      </c>
      <c r="CA58" s="44" t="s">
        <v>223</v>
      </c>
      <c r="CB58" s="45">
        <v>16</v>
      </c>
      <c r="CC58" s="85">
        <v>0.67569444444444438</v>
      </c>
      <c r="CD58" s="86"/>
      <c r="CE58" s="87">
        <v>0</v>
      </c>
      <c r="CF58" s="88"/>
      <c r="CG58" s="85">
        <v>0.68472222222222223</v>
      </c>
      <c r="CH58" s="86"/>
      <c r="CI58" s="87">
        <v>0</v>
      </c>
      <c r="CJ58" s="88"/>
      <c r="CK58" s="43">
        <v>0.73055555555555562</v>
      </c>
      <c r="CL58" s="47">
        <v>0.73055555555555562</v>
      </c>
      <c r="CM58" s="70">
        <v>48.6</v>
      </c>
      <c r="CN58" s="71">
        <v>48.6</v>
      </c>
      <c r="CO58" s="72"/>
      <c r="CP58" s="91">
        <v>0.7319444444444444</v>
      </c>
      <c r="CQ58" s="95">
        <v>5.5555555555555601E-2</v>
      </c>
      <c r="CR58" s="42" t="s">
        <v>44</v>
      </c>
      <c r="CS58" s="38">
        <v>0</v>
      </c>
      <c r="CU58" s="39">
        <v>479.2</v>
      </c>
      <c r="CV58" s="46">
        <v>0</v>
      </c>
      <c r="CW58" s="40"/>
      <c r="CX58" s="63">
        <v>479.2</v>
      </c>
      <c r="CZ58" s="101" t="s">
        <v>189</v>
      </c>
      <c r="DA58" s="129" t="s">
        <v>177</v>
      </c>
      <c r="DB58" s="129">
        <v>102</v>
      </c>
      <c r="DC58" s="104" t="s">
        <v>181</v>
      </c>
      <c r="DD58" s="77"/>
      <c r="DE58" s="56"/>
      <c r="DF58" s="36"/>
      <c r="DI58" s="41">
        <v>1.0900000000000001</v>
      </c>
      <c r="DJ58" s="17" t="s">
        <v>196</v>
      </c>
      <c r="DK58" s="153">
        <v>125.568</v>
      </c>
      <c r="DL58" s="41">
        <v>125.568</v>
      </c>
      <c r="DM58" s="41">
        <v>9999</v>
      </c>
      <c r="DP58" s="41">
        <v>13</v>
      </c>
      <c r="DQ58" s="227">
        <v>0</v>
      </c>
      <c r="DR58" s="227">
        <v>0</v>
      </c>
      <c r="DS58" s="228">
        <v>39</v>
      </c>
      <c r="DT58" s="227">
        <v>0</v>
      </c>
      <c r="DU58" s="227">
        <v>0</v>
      </c>
      <c r="DV58" s="227">
        <v>6</v>
      </c>
      <c r="DW58" s="227">
        <v>0</v>
      </c>
      <c r="DX58" s="227">
        <v>0</v>
      </c>
      <c r="DY58" s="227">
        <v>334</v>
      </c>
      <c r="DZ58" s="227">
        <v>0</v>
      </c>
      <c r="EA58" s="227">
        <v>8</v>
      </c>
      <c r="EB58" s="227">
        <v>0</v>
      </c>
      <c r="EC58" s="228">
        <v>27.6</v>
      </c>
      <c r="ED58" s="227">
        <v>0</v>
      </c>
      <c r="EE58" s="227">
        <v>0</v>
      </c>
      <c r="EF58" s="227">
        <v>16</v>
      </c>
      <c r="EG58" s="227">
        <v>0</v>
      </c>
      <c r="EH58" s="228">
        <v>48.6</v>
      </c>
      <c r="EI58" s="227">
        <v>0</v>
      </c>
      <c r="EK58" s="41">
        <v>13</v>
      </c>
      <c r="EL58" s="227">
        <v>0</v>
      </c>
      <c r="EM58" s="227">
        <v>0</v>
      </c>
      <c r="EN58" s="227">
        <v>39</v>
      </c>
      <c r="EO58" s="227">
        <v>39</v>
      </c>
      <c r="EP58" s="227">
        <v>39</v>
      </c>
      <c r="EQ58" s="227">
        <v>45</v>
      </c>
      <c r="ER58" s="227">
        <v>45</v>
      </c>
      <c r="ES58" s="227">
        <v>45</v>
      </c>
      <c r="ET58" s="227">
        <v>379</v>
      </c>
      <c r="EU58" s="227">
        <v>379</v>
      </c>
      <c r="EV58" s="227">
        <v>387</v>
      </c>
      <c r="EW58" s="227">
        <v>387</v>
      </c>
      <c r="EX58" s="227">
        <v>414.6</v>
      </c>
      <c r="EY58" s="227">
        <v>414.6</v>
      </c>
      <c r="EZ58" s="227">
        <v>414.6</v>
      </c>
      <c r="FA58" s="227">
        <v>430.6</v>
      </c>
      <c r="FB58" s="227">
        <v>430.6</v>
      </c>
      <c r="FC58" s="227">
        <v>479.2</v>
      </c>
      <c r="FD58" s="227">
        <v>479.2</v>
      </c>
    </row>
    <row r="59" spans="1:160" ht="13.5" thickBot="1" x14ac:dyDescent="0.25">
      <c r="A59" s="132"/>
      <c r="B59" s="34">
        <v>30</v>
      </c>
      <c r="C59" s="10">
        <v>30</v>
      </c>
      <c r="D59" s="37" t="s">
        <v>133</v>
      </c>
      <c r="E59" s="37" t="s">
        <v>134</v>
      </c>
      <c r="F59" s="37"/>
      <c r="G59" s="43">
        <v>0.3125</v>
      </c>
      <c r="H59" s="47">
        <v>0.3125</v>
      </c>
      <c r="I59" s="58" t="s">
        <v>44</v>
      </c>
      <c r="J59" s="52">
        <v>0</v>
      </c>
      <c r="K59" s="43">
        <v>0.39583333333333198</v>
      </c>
      <c r="L59" s="47">
        <v>0.39583333333332199</v>
      </c>
      <c r="M59" s="42" t="s">
        <v>44</v>
      </c>
      <c r="N59" s="38">
        <v>0</v>
      </c>
      <c r="O59" s="73">
        <v>0.4375</v>
      </c>
      <c r="P59" s="42" t="s">
        <v>44</v>
      </c>
      <c r="Q59" s="38">
        <v>0</v>
      </c>
      <c r="R59" s="43">
        <v>0.44375000000000003</v>
      </c>
      <c r="S59" s="47">
        <v>0.44375000000000003</v>
      </c>
      <c r="T59" s="70">
        <v>46.9</v>
      </c>
      <c r="U59" s="71">
        <v>46.9</v>
      </c>
      <c r="V59" s="72"/>
      <c r="W59" s="115">
        <v>0.45833333333333331</v>
      </c>
      <c r="X59" s="42" t="s">
        <v>44</v>
      </c>
      <c r="Y59" s="38">
        <v>0</v>
      </c>
      <c r="Z59" s="49">
        <v>0.49305555555555558</v>
      </c>
      <c r="AA59" s="42" t="s">
        <v>44</v>
      </c>
      <c r="AB59" s="38">
        <v>0</v>
      </c>
      <c r="AC59" s="53">
        <v>0.48819444444444443</v>
      </c>
      <c r="AD59" s="61"/>
      <c r="AE59" s="55">
        <v>0.49939814814814815</v>
      </c>
      <c r="AF59" s="35">
        <v>1.1203703703703716E-2</v>
      </c>
      <c r="AG59" s="35">
        <v>7.3495370370370485E-3</v>
      </c>
      <c r="AH59" s="44" t="s">
        <v>223</v>
      </c>
      <c r="AI59" s="45">
        <v>635</v>
      </c>
      <c r="AJ59" s="115">
        <v>0.50902777777777775</v>
      </c>
      <c r="AK59" s="42" t="s">
        <v>44</v>
      </c>
      <c r="AL59" s="38">
        <v>0</v>
      </c>
      <c r="AM59" s="73">
        <v>0.52222222222222225</v>
      </c>
      <c r="AN59" s="42" t="s">
        <v>223</v>
      </c>
      <c r="AO59" s="38">
        <v>240</v>
      </c>
      <c r="AP59" s="53">
        <v>0.52500000000000002</v>
      </c>
      <c r="AQ59" s="61"/>
      <c r="AR59" s="55">
        <v>0.53571759259259266</v>
      </c>
      <c r="AS59" s="35">
        <v>1.071759259259264E-2</v>
      </c>
      <c r="AT59" s="35">
        <v>3.9583333333333805E-3</v>
      </c>
      <c r="AU59" s="44" t="s">
        <v>223</v>
      </c>
      <c r="AV59" s="45">
        <v>342</v>
      </c>
      <c r="AW59" s="49">
        <v>0.55277777777777781</v>
      </c>
      <c r="AX59" s="42" t="s">
        <v>44</v>
      </c>
      <c r="AY59" s="38">
        <v>0</v>
      </c>
      <c r="AZ59" s="49">
        <v>0.55555555555555503</v>
      </c>
      <c r="BA59" s="61"/>
      <c r="BB59" s="55">
        <v>0.56118055555555557</v>
      </c>
      <c r="BC59" s="35">
        <v>5.6250000000005462E-3</v>
      </c>
      <c r="BD59" s="35">
        <v>6.2500000000054613E-4</v>
      </c>
      <c r="BE59" s="44" t="s">
        <v>223</v>
      </c>
      <c r="BF59" s="45">
        <v>54</v>
      </c>
      <c r="BG59" s="308">
        <v>0.60069444444444386</v>
      </c>
      <c r="BH59" s="42" t="s">
        <v>44</v>
      </c>
      <c r="BI59" s="38">
        <v>0</v>
      </c>
      <c r="BJ59" s="43">
        <v>0.60763888888888895</v>
      </c>
      <c r="BK59" s="47">
        <v>0.60763888888888895</v>
      </c>
      <c r="BL59" s="70">
        <v>36.799999999999997</v>
      </c>
      <c r="BM59" s="71">
        <v>36.799999999999997</v>
      </c>
      <c r="BN59" s="72"/>
      <c r="BO59" s="117"/>
      <c r="BP59" s="121"/>
      <c r="BQ59" s="124"/>
      <c r="BR59" s="125"/>
      <c r="BS59" s="49"/>
      <c r="BT59" s="42" t="s">
        <v>44</v>
      </c>
      <c r="BU59" s="38">
        <v>0</v>
      </c>
      <c r="BV59" s="49"/>
      <c r="BW59" s="61"/>
      <c r="BX59" s="55"/>
      <c r="BY59" s="35">
        <v>0</v>
      </c>
      <c r="BZ59" s="35">
        <v>2.4537037037037036E-3</v>
      </c>
      <c r="CA59" s="44" t="s">
        <v>45</v>
      </c>
      <c r="CB59" s="45" t="s">
        <v>231</v>
      </c>
      <c r="CC59" s="85"/>
      <c r="CD59" s="86"/>
      <c r="CE59" s="87"/>
      <c r="CF59" s="88"/>
      <c r="CG59" s="85"/>
      <c r="CH59" s="86"/>
      <c r="CI59" s="87"/>
      <c r="CJ59" s="88"/>
      <c r="CK59" s="43"/>
      <c r="CL59" s="47"/>
      <c r="CM59" s="317"/>
      <c r="CN59" s="310" t="s">
        <v>231</v>
      </c>
      <c r="CO59" s="72"/>
      <c r="CP59" s="91"/>
      <c r="CQ59" s="95">
        <v>5.5555555555555601E-2</v>
      </c>
      <c r="CR59" s="42" t="s">
        <v>44</v>
      </c>
      <c r="CS59" s="38"/>
      <c r="CU59" s="39" t="s">
        <v>231</v>
      </c>
      <c r="CV59" s="46" t="s">
        <v>231</v>
      </c>
      <c r="CW59" s="40"/>
      <c r="CX59" s="63" t="s">
        <v>231</v>
      </c>
      <c r="CZ59" s="101" t="s">
        <v>190</v>
      </c>
      <c r="DA59" s="129" t="s">
        <v>176</v>
      </c>
      <c r="DB59" s="129">
        <v>129</v>
      </c>
      <c r="DC59" s="104"/>
      <c r="DD59" s="77"/>
      <c r="DE59" s="56"/>
      <c r="DF59" s="36"/>
      <c r="DI59" s="41">
        <v>1.1200000000000001</v>
      </c>
      <c r="DJ59" s="17" t="s">
        <v>196</v>
      </c>
      <c r="DK59" s="153" t="e">
        <v>#REF!</v>
      </c>
      <c r="DL59" s="41" t="e">
        <v>#REF!</v>
      </c>
      <c r="DM59" s="41">
        <v>9999</v>
      </c>
      <c r="DP59" s="41">
        <v>30</v>
      </c>
      <c r="DQ59" s="227">
        <v>0</v>
      </c>
      <c r="DR59" s="227">
        <v>0</v>
      </c>
      <c r="DS59" s="228">
        <v>46.9</v>
      </c>
      <c r="DT59" s="227">
        <v>0</v>
      </c>
      <c r="DU59" s="227">
        <v>0</v>
      </c>
      <c r="DV59" s="227">
        <v>635</v>
      </c>
      <c r="DW59" s="227">
        <v>0</v>
      </c>
      <c r="DX59" s="227">
        <v>240</v>
      </c>
      <c r="DY59" s="227">
        <v>342</v>
      </c>
      <c r="DZ59" s="227">
        <v>0</v>
      </c>
      <c r="EA59" s="227">
        <v>54</v>
      </c>
      <c r="EB59" s="227">
        <v>0</v>
      </c>
      <c r="EC59" s="228">
        <v>36.799999999999997</v>
      </c>
      <c r="ED59" s="227">
        <v>0</v>
      </c>
      <c r="EE59" s="227">
        <v>0</v>
      </c>
      <c r="EF59" s="227" t="e">
        <v>#VALUE!</v>
      </c>
      <c r="EG59" s="227">
        <v>0</v>
      </c>
      <c r="EH59" s="228" t="e">
        <v>#REF!</v>
      </c>
      <c r="EI59" s="227">
        <v>0</v>
      </c>
      <c r="EK59" s="41">
        <v>30</v>
      </c>
      <c r="EL59" s="227">
        <v>0</v>
      </c>
      <c r="EM59" s="227">
        <v>0</v>
      </c>
      <c r="EN59" s="227">
        <v>46.9</v>
      </c>
      <c r="EO59" s="227">
        <v>46.9</v>
      </c>
      <c r="EP59" s="227">
        <v>46.9</v>
      </c>
      <c r="EQ59" s="227">
        <v>681.9</v>
      </c>
      <c r="ER59" s="227">
        <v>681.9</v>
      </c>
      <c r="ES59" s="227">
        <v>921.9</v>
      </c>
      <c r="ET59" s="227">
        <v>1263.9000000000001</v>
      </c>
      <c r="EU59" s="227">
        <v>1263.9000000000001</v>
      </c>
      <c r="EV59" s="227">
        <v>1317.9</v>
      </c>
      <c r="EW59" s="227">
        <v>1317.9</v>
      </c>
      <c r="EX59" s="227">
        <v>1354.7</v>
      </c>
      <c r="EY59" s="227">
        <v>1354.7</v>
      </c>
      <c r="EZ59" s="227">
        <v>1354.7</v>
      </c>
      <c r="FA59" s="227" t="e">
        <v>#VALUE!</v>
      </c>
      <c r="FB59" s="227" t="e">
        <v>#VALUE!</v>
      </c>
      <c r="FC59" s="227" t="e">
        <v>#VALUE!</v>
      </c>
      <c r="FD59" s="227" t="e">
        <v>#VALUE!</v>
      </c>
    </row>
    <row r="60" spans="1:160" ht="13.5" thickBot="1" x14ac:dyDescent="0.25">
      <c r="A60" s="132"/>
      <c r="B60" s="34">
        <v>41</v>
      </c>
      <c r="C60" s="10">
        <v>41</v>
      </c>
      <c r="D60" s="37" t="s">
        <v>146</v>
      </c>
      <c r="E60" s="37" t="s">
        <v>147</v>
      </c>
      <c r="F60" s="37"/>
      <c r="G60" s="43">
        <v>0.32013888888888897</v>
      </c>
      <c r="H60" s="47">
        <v>0.31875000000000003</v>
      </c>
      <c r="I60" s="58" t="s">
        <v>44</v>
      </c>
      <c r="J60" s="52">
        <v>0</v>
      </c>
      <c r="K60" s="43">
        <v>0.40347222222222001</v>
      </c>
      <c r="L60" s="47">
        <v>0.40347222222220602</v>
      </c>
      <c r="M60" s="42" t="s">
        <v>44</v>
      </c>
      <c r="N60" s="38">
        <v>0</v>
      </c>
      <c r="O60" s="73">
        <v>0.44513888888888892</v>
      </c>
      <c r="P60" s="42" t="s">
        <v>44</v>
      </c>
      <c r="Q60" s="38">
        <v>0</v>
      </c>
      <c r="R60" s="43">
        <v>0.45347222222222222</v>
      </c>
      <c r="S60" s="47">
        <v>0.45347222222222222</v>
      </c>
      <c r="T60" s="70">
        <v>41.2</v>
      </c>
      <c r="U60" s="71">
        <v>41.2</v>
      </c>
      <c r="V60" s="72">
        <v>30</v>
      </c>
      <c r="W60" s="115">
        <v>0.46597222222222223</v>
      </c>
      <c r="X60" s="42" t="s">
        <v>44</v>
      </c>
      <c r="Y60" s="38">
        <v>0</v>
      </c>
      <c r="Z60" s="49">
        <v>0.50069444444444444</v>
      </c>
      <c r="AA60" s="42" t="s">
        <v>44</v>
      </c>
      <c r="AB60" s="38">
        <v>0</v>
      </c>
      <c r="AC60" s="53">
        <v>0.50347222222222221</v>
      </c>
      <c r="AD60" s="61"/>
      <c r="AE60" s="55">
        <v>0.50777777777777777</v>
      </c>
      <c r="AF60" s="35">
        <v>4.3055555555555625E-3</v>
      </c>
      <c r="AG60" s="35">
        <v>4.513888888888957E-4</v>
      </c>
      <c r="AH60" s="44" t="s">
        <v>223</v>
      </c>
      <c r="AI60" s="45">
        <v>39</v>
      </c>
      <c r="AJ60" s="115">
        <v>0.52430555555555558</v>
      </c>
      <c r="AK60" s="42" t="s">
        <v>44</v>
      </c>
      <c r="AL60" s="38">
        <v>0</v>
      </c>
      <c r="AM60" s="73">
        <v>0.53402777777777777</v>
      </c>
      <c r="AN60" s="42" t="s">
        <v>45</v>
      </c>
      <c r="AO60" s="38">
        <v>60</v>
      </c>
      <c r="AP60" s="53">
        <v>0.53749999999999998</v>
      </c>
      <c r="AQ60" s="61"/>
      <c r="AR60" s="55">
        <v>0.54849537037037044</v>
      </c>
      <c r="AS60" s="35">
        <v>1.0995370370370461E-2</v>
      </c>
      <c r="AT60" s="35">
        <v>4.2361111111112017E-3</v>
      </c>
      <c r="AU60" s="44" t="s">
        <v>223</v>
      </c>
      <c r="AV60" s="45">
        <v>366</v>
      </c>
      <c r="AW60" s="49">
        <v>0.56527777777777777</v>
      </c>
      <c r="AX60" s="42" t="s">
        <v>44</v>
      </c>
      <c r="AY60" s="38">
        <v>0</v>
      </c>
      <c r="AZ60" s="49">
        <v>0.56736111111111098</v>
      </c>
      <c r="BA60" s="61"/>
      <c r="BB60" s="55">
        <v>0.57233796296296291</v>
      </c>
      <c r="BC60" s="35">
        <v>4.9768518518519267E-3</v>
      </c>
      <c r="BD60" s="35">
        <v>2.3148148148073415E-5</v>
      </c>
      <c r="BE60" s="44" t="s">
        <v>45</v>
      </c>
      <c r="BF60" s="45">
        <v>2</v>
      </c>
      <c r="BG60" s="308">
        <v>0.61250000000000004</v>
      </c>
      <c r="BH60" s="42" t="s">
        <v>44</v>
      </c>
      <c r="BI60" s="38">
        <v>0</v>
      </c>
      <c r="BJ60" s="43">
        <v>0.61249999999999993</v>
      </c>
      <c r="BK60" s="47">
        <v>0.62152777777777779</v>
      </c>
      <c r="BL60" s="70">
        <v>27.4</v>
      </c>
      <c r="BM60" s="71">
        <v>27.4</v>
      </c>
      <c r="BN60" s="72"/>
      <c r="BO60" s="117" t="s">
        <v>226</v>
      </c>
      <c r="BP60" s="121"/>
      <c r="BQ60" s="124" t="s">
        <v>225</v>
      </c>
      <c r="BR60" s="125"/>
      <c r="BS60" s="49">
        <v>0.69791666666666663</v>
      </c>
      <c r="BT60" s="42" t="s">
        <v>44</v>
      </c>
      <c r="BU60" s="38">
        <v>0</v>
      </c>
      <c r="BV60" s="49">
        <v>0.70069444444444395</v>
      </c>
      <c r="BW60" s="61"/>
      <c r="BX60" s="55">
        <v>0.70343750000000005</v>
      </c>
      <c r="BY60" s="35">
        <v>2.7430555555560954E-3</v>
      </c>
      <c r="BZ60" s="35">
        <v>2.8935185185239177E-4</v>
      </c>
      <c r="CA60" s="44" t="s">
        <v>223</v>
      </c>
      <c r="CB60" s="45">
        <v>25</v>
      </c>
      <c r="CC60" s="85">
        <v>0.70486111111111116</v>
      </c>
      <c r="CD60" s="86"/>
      <c r="CE60" s="87">
        <v>0</v>
      </c>
      <c r="CF60" s="88"/>
      <c r="CG60" s="85">
        <v>0.71388888888888891</v>
      </c>
      <c r="CH60" s="86"/>
      <c r="CI60" s="87">
        <v>0</v>
      </c>
      <c r="CJ60" s="88"/>
      <c r="CK60" s="43">
        <v>0.7597222222222223</v>
      </c>
      <c r="CL60" s="47">
        <v>0.76111111111111107</v>
      </c>
      <c r="CM60" s="70">
        <v>49</v>
      </c>
      <c r="CN60" s="71">
        <v>49</v>
      </c>
      <c r="CO60" s="72"/>
      <c r="CP60" s="91">
        <v>0.7631944444444444</v>
      </c>
      <c r="CQ60" s="95">
        <v>5.5555555555555601E-2</v>
      </c>
      <c r="CR60" s="42" t="s">
        <v>44</v>
      </c>
      <c r="CS60" s="38">
        <v>0</v>
      </c>
      <c r="CU60" s="39">
        <v>579.6</v>
      </c>
      <c r="CV60" s="46">
        <v>60</v>
      </c>
      <c r="CW60" s="40"/>
      <c r="CX60" s="63">
        <v>639.6</v>
      </c>
      <c r="CZ60" s="101" t="s">
        <v>190</v>
      </c>
      <c r="DA60" s="129" t="s">
        <v>176</v>
      </c>
      <c r="DB60" s="129">
        <v>160</v>
      </c>
      <c r="DC60" s="104"/>
      <c r="DD60" s="77"/>
      <c r="DE60" s="56"/>
      <c r="DF60" s="36"/>
      <c r="DI60" s="41">
        <v>1.1499999999999999</v>
      </c>
      <c r="DJ60" s="17" t="s">
        <v>196</v>
      </c>
      <c r="DK60" s="153">
        <v>165.24</v>
      </c>
      <c r="DL60" s="41">
        <v>165.24</v>
      </c>
      <c r="DM60" s="41">
        <v>9999</v>
      </c>
      <c r="DP60" s="41">
        <v>41</v>
      </c>
      <c r="DQ60" s="227">
        <v>0</v>
      </c>
      <c r="DR60" s="227">
        <v>0</v>
      </c>
      <c r="DS60" s="228">
        <v>71.2</v>
      </c>
      <c r="DT60" s="227">
        <v>0</v>
      </c>
      <c r="DU60" s="227">
        <v>0</v>
      </c>
      <c r="DV60" s="227">
        <v>39</v>
      </c>
      <c r="DW60" s="227">
        <v>0</v>
      </c>
      <c r="DX60" s="227">
        <v>60</v>
      </c>
      <c r="DY60" s="227">
        <v>366</v>
      </c>
      <c r="DZ60" s="227">
        <v>0</v>
      </c>
      <c r="EA60" s="227">
        <v>2</v>
      </c>
      <c r="EB60" s="227">
        <v>0</v>
      </c>
      <c r="EC60" s="228">
        <v>27.4</v>
      </c>
      <c r="ED60" s="227">
        <v>0</v>
      </c>
      <c r="EE60" s="227">
        <v>0</v>
      </c>
      <c r="EF60" s="227">
        <v>25</v>
      </c>
      <c r="EG60" s="227">
        <v>0</v>
      </c>
      <c r="EH60" s="228">
        <v>49</v>
      </c>
      <c r="EI60" s="227">
        <v>0</v>
      </c>
      <c r="EK60" s="41">
        <v>41</v>
      </c>
      <c r="EL60" s="227">
        <v>0</v>
      </c>
      <c r="EM60" s="227">
        <v>0</v>
      </c>
      <c r="EN60" s="227">
        <v>71.2</v>
      </c>
      <c r="EO60" s="227">
        <v>71.2</v>
      </c>
      <c r="EP60" s="227">
        <v>71.2</v>
      </c>
      <c r="EQ60" s="227">
        <v>110.2</v>
      </c>
      <c r="ER60" s="227">
        <v>110.2</v>
      </c>
      <c r="ES60" s="227">
        <v>170.2</v>
      </c>
      <c r="ET60" s="227">
        <v>536.20000000000005</v>
      </c>
      <c r="EU60" s="227">
        <v>536.20000000000005</v>
      </c>
      <c r="EV60" s="227">
        <v>538.20000000000005</v>
      </c>
      <c r="EW60" s="227">
        <v>538.20000000000005</v>
      </c>
      <c r="EX60" s="227">
        <v>565.6</v>
      </c>
      <c r="EY60" s="227">
        <v>565.6</v>
      </c>
      <c r="EZ60" s="227">
        <v>565.6</v>
      </c>
      <c r="FA60" s="227">
        <v>590.6</v>
      </c>
      <c r="FB60" s="227">
        <v>590.6</v>
      </c>
      <c r="FC60" s="227">
        <v>639.6</v>
      </c>
      <c r="FD60" s="227">
        <v>639.6</v>
      </c>
    </row>
    <row r="61" spans="1:160" ht="13.5" thickBot="1" x14ac:dyDescent="0.25">
      <c r="A61" s="132"/>
      <c r="B61" s="34">
        <v>24</v>
      </c>
      <c r="C61" s="10">
        <v>24</v>
      </c>
      <c r="D61" s="37" t="s">
        <v>121</v>
      </c>
      <c r="E61" s="37" t="s">
        <v>122</v>
      </c>
      <c r="F61" s="37"/>
      <c r="G61" s="43">
        <v>0.30833333333333302</v>
      </c>
      <c r="H61" s="47">
        <v>0.30833333333333335</v>
      </c>
      <c r="I61" s="58" t="s">
        <v>44</v>
      </c>
      <c r="J61" s="52">
        <v>0</v>
      </c>
      <c r="K61" s="43">
        <v>0.391666666666665</v>
      </c>
      <c r="L61" s="47">
        <v>0.391666666666658</v>
      </c>
      <c r="M61" s="42" t="s">
        <v>44</v>
      </c>
      <c r="N61" s="38">
        <v>0</v>
      </c>
      <c r="O61" s="73">
        <v>0.43333333333333335</v>
      </c>
      <c r="P61" s="42" t="s">
        <v>44</v>
      </c>
      <c r="Q61" s="38">
        <v>0</v>
      </c>
      <c r="R61" s="43">
        <v>0.43541666666666662</v>
      </c>
      <c r="S61" s="47">
        <v>0.43541666666666662</v>
      </c>
      <c r="T61" s="70">
        <v>43.8</v>
      </c>
      <c r="U61" s="71">
        <v>43.8</v>
      </c>
      <c r="V61" s="72"/>
      <c r="W61" s="115">
        <v>0.45416666666666666</v>
      </c>
      <c r="X61" s="42" t="s">
        <v>44</v>
      </c>
      <c r="Y61" s="38">
        <v>0</v>
      </c>
      <c r="Z61" s="49">
        <v>0.48888888888888887</v>
      </c>
      <c r="AA61" s="42" t="s">
        <v>44</v>
      </c>
      <c r="AB61" s="38">
        <v>0</v>
      </c>
      <c r="AC61" s="53">
        <v>0.4909722222222222</v>
      </c>
      <c r="AD61" s="61"/>
      <c r="AE61" s="55">
        <v>0.49489583333333331</v>
      </c>
      <c r="AF61" s="35">
        <v>3.9236111111111138E-3</v>
      </c>
      <c r="AG61" s="35">
        <v>6.944444444444706E-5</v>
      </c>
      <c r="AH61" s="44" t="s">
        <v>223</v>
      </c>
      <c r="AI61" s="45">
        <v>6</v>
      </c>
      <c r="AJ61" s="115">
        <v>0.51180555555555551</v>
      </c>
      <c r="AK61" s="42" t="s">
        <v>44</v>
      </c>
      <c r="AL61" s="38">
        <v>0</v>
      </c>
      <c r="AM61" s="73">
        <v>0.52222222222222225</v>
      </c>
      <c r="AN61" s="42" t="s">
        <v>44</v>
      </c>
      <c r="AO61" s="38">
        <v>0</v>
      </c>
      <c r="AP61" s="53">
        <v>0.52430555555555558</v>
      </c>
      <c r="AQ61" s="61"/>
      <c r="AR61" s="55">
        <v>0.53562500000000002</v>
      </c>
      <c r="AS61" s="35">
        <v>1.1319444444444438E-2</v>
      </c>
      <c r="AT61" s="35">
        <v>4.5601851851851784E-3</v>
      </c>
      <c r="AU61" s="44" t="s">
        <v>223</v>
      </c>
      <c r="AV61" s="45">
        <v>394</v>
      </c>
      <c r="AW61" s="49">
        <v>0.55208333333333337</v>
      </c>
      <c r="AX61" s="42" t="s">
        <v>44</v>
      </c>
      <c r="AY61" s="38">
        <v>0</v>
      </c>
      <c r="AZ61" s="49">
        <v>0.55416666666666703</v>
      </c>
      <c r="BA61" s="61"/>
      <c r="BB61" s="55">
        <v>0.5600694444444444</v>
      </c>
      <c r="BC61" s="35">
        <v>5.9027777777773682E-3</v>
      </c>
      <c r="BD61" s="35">
        <v>9.0277777777736812E-4</v>
      </c>
      <c r="BE61" s="44" t="s">
        <v>223</v>
      </c>
      <c r="BF61" s="45">
        <v>78</v>
      </c>
      <c r="BG61" s="308">
        <v>0.59930555555555587</v>
      </c>
      <c r="BH61" s="42" t="s">
        <v>44</v>
      </c>
      <c r="BI61" s="38">
        <v>0</v>
      </c>
      <c r="BJ61" s="43">
        <v>0.59930555555555554</v>
      </c>
      <c r="BK61" s="47">
        <v>0.60277777777777775</v>
      </c>
      <c r="BL61" s="70">
        <v>31.3</v>
      </c>
      <c r="BM61" s="71">
        <v>31.3</v>
      </c>
      <c r="BN61" s="72"/>
      <c r="BO61" s="117" t="s">
        <v>226</v>
      </c>
      <c r="BP61" s="121"/>
      <c r="BQ61" s="124" t="s">
        <v>225</v>
      </c>
      <c r="BR61" s="125"/>
      <c r="BS61" s="49">
        <v>0.6777777777777777</v>
      </c>
      <c r="BT61" s="42" t="s">
        <v>44</v>
      </c>
      <c r="BU61" s="38">
        <v>0</v>
      </c>
      <c r="BV61" s="49">
        <v>0.67986111111111103</v>
      </c>
      <c r="BW61" s="61"/>
      <c r="BX61" s="55">
        <v>0.68372685185185178</v>
      </c>
      <c r="BY61" s="35">
        <v>3.8657407407407529E-3</v>
      </c>
      <c r="BZ61" s="35">
        <v>1.4120370370370493E-3</v>
      </c>
      <c r="CA61" s="44" t="s">
        <v>223</v>
      </c>
      <c r="CB61" s="45">
        <v>122</v>
      </c>
      <c r="CC61" s="85">
        <v>0.68541666666666667</v>
      </c>
      <c r="CD61" s="86"/>
      <c r="CE61" s="87">
        <v>0</v>
      </c>
      <c r="CF61" s="88"/>
      <c r="CG61" s="85">
        <v>0.69374999999999998</v>
      </c>
      <c r="CH61" s="86"/>
      <c r="CI61" s="87">
        <v>0</v>
      </c>
      <c r="CJ61" s="88"/>
      <c r="CK61" s="43">
        <v>0.7368055555555556</v>
      </c>
      <c r="CL61" s="47">
        <v>0.73749999999999993</v>
      </c>
      <c r="CM61" s="316">
        <v>55</v>
      </c>
      <c r="CN61" s="311">
        <v>55</v>
      </c>
      <c r="CO61" s="72">
        <v>30</v>
      </c>
      <c r="CP61" s="91">
        <v>0.73888888888888893</v>
      </c>
      <c r="CQ61" s="95">
        <v>5.5555555555555601E-2</v>
      </c>
      <c r="CR61" s="42" t="s">
        <v>44</v>
      </c>
      <c r="CS61" s="38">
        <v>0</v>
      </c>
      <c r="CT61" s="75"/>
      <c r="CU61" s="39">
        <v>760.1</v>
      </c>
      <c r="CV61" s="46">
        <v>0</v>
      </c>
      <c r="CW61" s="40"/>
      <c r="CX61" s="63">
        <v>760.1</v>
      </c>
      <c r="CY61" s="75"/>
      <c r="CZ61" s="101" t="s">
        <v>190</v>
      </c>
      <c r="DA61" s="129" t="s">
        <v>177</v>
      </c>
      <c r="DB61" s="129">
        <v>75</v>
      </c>
      <c r="DC61" s="104"/>
      <c r="DD61" s="77"/>
      <c r="DE61" s="56"/>
      <c r="DF61" s="36"/>
      <c r="DI61" s="41">
        <v>1.06</v>
      </c>
      <c r="DJ61" s="17" t="s">
        <v>196</v>
      </c>
      <c r="DK61" s="153">
        <v>167.90600000000001</v>
      </c>
      <c r="DL61" s="41">
        <v>167.90600000000001</v>
      </c>
      <c r="DM61" s="41">
        <v>9999</v>
      </c>
      <c r="DP61" s="41">
        <v>24</v>
      </c>
      <c r="DQ61" s="227">
        <v>0</v>
      </c>
      <c r="DR61" s="227">
        <v>0</v>
      </c>
      <c r="DS61" s="228">
        <v>43.8</v>
      </c>
      <c r="DT61" s="227">
        <v>0</v>
      </c>
      <c r="DU61" s="227">
        <v>0</v>
      </c>
      <c r="DV61" s="227">
        <v>6</v>
      </c>
      <c r="DW61" s="227">
        <v>0</v>
      </c>
      <c r="DX61" s="227">
        <v>0</v>
      </c>
      <c r="DY61" s="227">
        <v>394</v>
      </c>
      <c r="DZ61" s="227">
        <v>0</v>
      </c>
      <c r="EA61" s="227">
        <v>78</v>
      </c>
      <c r="EB61" s="227">
        <v>0</v>
      </c>
      <c r="EC61" s="228">
        <v>31.3</v>
      </c>
      <c r="ED61" s="227">
        <v>0</v>
      </c>
      <c r="EE61" s="227">
        <v>0</v>
      </c>
      <c r="EF61" s="227">
        <v>122</v>
      </c>
      <c r="EG61" s="227">
        <v>0</v>
      </c>
      <c r="EH61" s="228">
        <v>85</v>
      </c>
      <c r="EI61" s="227">
        <v>0</v>
      </c>
      <c r="EK61" s="41">
        <v>24</v>
      </c>
      <c r="EL61" s="227">
        <v>0</v>
      </c>
      <c r="EM61" s="227">
        <v>0</v>
      </c>
      <c r="EN61" s="227">
        <v>43.8</v>
      </c>
      <c r="EO61" s="227">
        <v>43.8</v>
      </c>
      <c r="EP61" s="227">
        <v>43.8</v>
      </c>
      <c r="EQ61" s="227">
        <v>49.8</v>
      </c>
      <c r="ER61" s="227">
        <v>49.8</v>
      </c>
      <c r="ES61" s="227">
        <v>49.8</v>
      </c>
      <c r="ET61" s="227">
        <v>443.8</v>
      </c>
      <c r="EU61" s="227">
        <v>443.8</v>
      </c>
      <c r="EV61" s="227">
        <v>521.79999999999995</v>
      </c>
      <c r="EW61" s="227">
        <v>521.79999999999995</v>
      </c>
      <c r="EX61" s="227">
        <v>553.1</v>
      </c>
      <c r="EY61" s="227">
        <v>553.1</v>
      </c>
      <c r="EZ61" s="227">
        <v>553.1</v>
      </c>
      <c r="FA61" s="227">
        <v>675.1</v>
      </c>
      <c r="FB61" s="227">
        <v>675.1</v>
      </c>
      <c r="FC61" s="227">
        <v>760.1</v>
      </c>
      <c r="FD61" s="227">
        <v>760.1</v>
      </c>
    </row>
    <row r="62" spans="1:160" s="277" customFormat="1" ht="13.5" thickBot="1" x14ac:dyDescent="0.25">
      <c r="A62" s="282"/>
      <c r="B62" s="253">
        <v>8</v>
      </c>
      <c r="C62" s="254">
        <v>8</v>
      </c>
      <c r="D62" s="255" t="s">
        <v>97</v>
      </c>
      <c r="E62" s="255" t="s">
        <v>98</v>
      </c>
      <c r="F62" s="255"/>
      <c r="G62" s="256">
        <v>0.297222222222222</v>
      </c>
      <c r="H62" s="257"/>
      <c r="I62" s="58" t="s">
        <v>44</v>
      </c>
      <c r="J62" s="52">
        <v>0</v>
      </c>
      <c r="K62" s="256"/>
      <c r="L62" s="257"/>
      <c r="M62" s="42"/>
      <c r="N62" s="38"/>
      <c r="O62" s="258"/>
      <c r="P62" s="42"/>
      <c r="Q62" s="38"/>
      <c r="R62" s="256"/>
      <c r="S62" s="257"/>
      <c r="T62" s="71"/>
      <c r="U62" s="71" t="s">
        <v>235</v>
      </c>
      <c r="V62" s="117"/>
      <c r="W62" s="259"/>
      <c r="X62" s="42"/>
      <c r="Y62" s="38"/>
      <c r="Z62" s="260"/>
      <c r="AA62" s="42"/>
      <c r="AB62" s="38"/>
      <c r="AC62" s="261"/>
      <c r="AD62" s="121"/>
      <c r="AE62" s="262"/>
      <c r="AF62" s="263"/>
      <c r="AG62" s="263"/>
      <c r="AH62" s="42"/>
      <c r="AI62" s="311" t="s">
        <v>235</v>
      </c>
      <c r="AJ62" s="259"/>
      <c r="AK62" s="42"/>
      <c r="AL62" s="38"/>
      <c r="AM62" s="258"/>
      <c r="AN62" s="42"/>
      <c r="AO62" s="38"/>
      <c r="AP62" s="261"/>
      <c r="AQ62" s="121"/>
      <c r="AR62" s="262"/>
      <c r="AS62" s="263"/>
      <c r="AT62" s="263"/>
      <c r="AU62" s="42"/>
      <c r="AV62" s="311" t="s">
        <v>235</v>
      </c>
      <c r="AW62" s="260"/>
      <c r="AX62" s="42"/>
      <c r="AY62" s="38"/>
      <c r="AZ62" s="260"/>
      <c r="BA62" s="121"/>
      <c r="BB62" s="315"/>
      <c r="BC62" s="263"/>
      <c r="BD62" s="263"/>
      <c r="BE62" s="42"/>
      <c r="BF62" s="311" t="s">
        <v>235</v>
      </c>
      <c r="BG62" s="308"/>
      <c r="BH62" s="42"/>
      <c r="BI62" s="38"/>
      <c r="BJ62" s="256"/>
      <c r="BK62" s="257"/>
      <c r="BL62" s="71"/>
      <c r="BM62" s="71" t="s">
        <v>235</v>
      </c>
      <c r="BN62" s="117"/>
      <c r="BO62" s="117"/>
      <c r="BP62" s="121"/>
      <c r="BQ62" s="124"/>
      <c r="BR62" s="125"/>
      <c r="BS62" s="260"/>
      <c r="BT62" s="42"/>
      <c r="BU62" s="38"/>
      <c r="BV62" s="260"/>
      <c r="BW62" s="121"/>
      <c r="BX62" s="262"/>
      <c r="BY62" s="263"/>
      <c r="BZ62" s="263"/>
      <c r="CA62" s="42"/>
      <c r="CB62" s="311" t="s">
        <v>235</v>
      </c>
      <c r="CC62" s="264"/>
      <c r="CD62" s="86"/>
      <c r="CE62" s="87"/>
      <c r="CF62" s="265"/>
      <c r="CG62" s="264"/>
      <c r="CH62" s="86"/>
      <c r="CI62" s="87"/>
      <c r="CJ62" s="265"/>
      <c r="CK62" s="256"/>
      <c r="CL62" s="257"/>
      <c r="CM62" s="71"/>
      <c r="CN62" s="71" t="s">
        <v>235</v>
      </c>
      <c r="CO62" s="117"/>
      <c r="CP62" s="266"/>
      <c r="CQ62" s="267"/>
      <c r="CR62" s="42"/>
      <c r="CS62" s="38"/>
      <c r="CT62" s="285"/>
      <c r="CU62" s="269" t="s">
        <v>235</v>
      </c>
      <c r="CV62" s="117" t="s">
        <v>235</v>
      </c>
      <c r="CW62" s="71"/>
      <c r="CX62" s="125" t="s">
        <v>235</v>
      </c>
      <c r="CY62" s="285"/>
      <c r="CZ62" s="270" t="s">
        <v>191</v>
      </c>
      <c r="DA62" s="271" t="s">
        <v>176</v>
      </c>
      <c r="DB62" s="271">
        <v>299</v>
      </c>
      <c r="DC62" s="272"/>
      <c r="DD62" s="273"/>
      <c r="DE62" s="274"/>
      <c r="DF62" s="275"/>
      <c r="DI62" s="277">
        <v>1.1499999999999999</v>
      </c>
      <c r="DJ62" s="277" t="s">
        <v>196</v>
      </c>
      <c r="DK62" s="279" t="e">
        <v>#VALUE!</v>
      </c>
      <c r="DL62" s="277" t="e">
        <v>#VALUE!</v>
      </c>
      <c r="DM62" s="277">
        <v>9999</v>
      </c>
      <c r="DP62" s="277">
        <v>8</v>
      </c>
      <c r="DQ62" s="280">
        <v>0</v>
      </c>
      <c r="DR62" s="280">
        <v>0</v>
      </c>
      <c r="DS62" s="281" t="e">
        <v>#VALUE!</v>
      </c>
      <c r="DT62" s="280">
        <v>0</v>
      </c>
      <c r="DU62" s="280">
        <v>0</v>
      </c>
      <c r="DV62" s="280" t="e">
        <v>#VALUE!</v>
      </c>
      <c r="DW62" s="280">
        <v>0</v>
      </c>
      <c r="DX62" s="280">
        <v>0</v>
      </c>
      <c r="DY62" s="280" t="e">
        <v>#VALUE!</v>
      </c>
      <c r="DZ62" s="280">
        <v>0</v>
      </c>
      <c r="EA62" s="280" t="e">
        <v>#REF!</v>
      </c>
      <c r="EB62" s="280">
        <v>0</v>
      </c>
      <c r="EC62" s="281" t="e">
        <v>#VALUE!</v>
      </c>
      <c r="ED62" s="280">
        <v>0</v>
      </c>
      <c r="EE62" s="280">
        <v>0</v>
      </c>
      <c r="EF62" s="280" t="e">
        <v>#VALUE!</v>
      </c>
      <c r="EG62" s="280">
        <v>0</v>
      </c>
      <c r="EH62" s="281" t="e">
        <v>#VALUE!</v>
      </c>
      <c r="EI62" s="280">
        <v>0</v>
      </c>
      <c r="EK62" s="277">
        <v>8</v>
      </c>
      <c r="EL62" s="280">
        <v>0</v>
      </c>
      <c r="EM62" s="280">
        <v>0</v>
      </c>
      <c r="EN62" s="280" t="e">
        <v>#VALUE!</v>
      </c>
      <c r="EO62" s="280" t="e">
        <v>#VALUE!</v>
      </c>
      <c r="EP62" s="280" t="e">
        <v>#VALUE!</v>
      </c>
      <c r="EQ62" s="280" t="e">
        <v>#VALUE!</v>
      </c>
      <c r="ER62" s="280" t="e">
        <v>#VALUE!</v>
      </c>
      <c r="ES62" s="280" t="e">
        <v>#VALUE!</v>
      </c>
      <c r="ET62" s="280" t="e">
        <v>#VALUE!</v>
      </c>
      <c r="EU62" s="280" t="e">
        <v>#VALUE!</v>
      </c>
      <c r="EV62" s="280" t="e">
        <v>#VALUE!</v>
      </c>
      <c r="EW62" s="280" t="e">
        <v>#VALUE!</v>
      </c>
      <c r="EX62" s="280" t="e">
        <v>#VALUE!</v>
      </c>
      <c r="EY62" s="280" t="e">
        <v>#VALUE!</v>
      </c>
      <c r="EZ62" s="280" t="e">
        <v>#VALUE!</v>
      </c>
      <c r="FA62" s="280" t="e">
        <v>#VALUE!</v>
      </c>
      <c r="FB62" s="280" t="e">
        <v>#VALUE!</v>
      </c>
      <c r="FC62" s="280" t="e">
        <v>#VALUE!</v>
      </c>
      <c r="FD62" s="280" t="e">
        <v>#VALUE!</v>
      </c>
    </row>
    <row r="63" spans="1:160" s="276" customFormat="1" ht="13.5" thickBot="1" x14ac:dyDescent="0.25">
      <c r="A63" s="286"/>
      <c r="B63" s="287">
        <v>22</v>
      </c>
      <c r="C63" s="288">
        <v>22</v>
      </c>
      <c r="D63" s="255" t="s">
        <v>117</v>
      </c>
      <c r="E63" s="255" t="s">
        <v>118</v>
      </c>
      <c r="F63" s="255"/>
      <c r="G63" s="289">
        <v>0.30694444444444402</v>
      </c>
      <c r="H63" s="290"/>
      <c r="I63" s="138"/>
      <c r="J63" s="139"/>
      <c r="K63" s="289"/>
      <c r="L63" s="290"/>
      <c r="M63" s="106"/>
      <c r="N63" s="107"/>
      <c r="O63" s="291"/>
      <c r="P63" s="106"/>
      <c r="Q63" s="107"/>
      <c r="R63" s="289"/>
      <c r="S63" s="290"/>
      <c r="T63" s="141"/>
      <c r="U63" s="141" t="s">
        <v>235</v>
      </c>
      <c r="V63" s="146"/>
      <c r="W63" s="292"/>
      <c r="X63" s="106"/>
      <c r="Y63" s="107"/>
      <c r="Z63" s="293"/>
      <c r="AA63" s="106"/>
      <c r="AB63" s="107"/>
      <c r="AC63" s="294"/>
      <c r="AD63" s="147"/>
      <c r="AE63" s="295"/>
      <c r="AF63" s="296"/>
      <c r="AG63" s="296"/>
      <c r="AH63" s="106"/>
      <c r="AI63" s="313" t="s">
        <v>235</v>
      </c>
      <c r="AJ63" s="292"/>
      <c r="AK63" s="106"/>
      <c r="AL63" s="107"/>
      <c r="AM63" s="291"/>
      <c r="AN63" s="106"/>
      <c r="AO63" s="107"/>
      <c r="AP63" s="294"/>
      <c r="AQ63" s="147"/>
      <c r="AR63" s="295"/>
      <c r="AS63" s="296"/>
      <c r="AT63" s="296"/>
      <c r="AU63" s="106"/>
      <c r="AV63" s="313" t="s">
        <v>235</v>
      </c>
      <c r="AW63" s="293"/>
      <c r="AX63" s="106"/>
      <c r="AY63" s="107"/>
      <c r="AZ63" s="293"/>
      <c r="BA63" s="147"/>
      <c r="BB63" s="286"/>
      <c r="BC63" s="296"/>
      <c r="BD63" s="296"/>
      <c r="BE63" s="106"/>
      <c r="BF63" s="313" t="s">
        <v>235</v>
      </c>
      <c r="BG63" s="309"/>
      <c r="BH63" s="106"/>
      <c r="BI63" s="107"/>
      <c r="BJ63" s="289"/>
      <c r="BK63" s="290"/>
      <c r="BL63" s="141"/>
      <c r="BM63" s="141" t="s">
        <v>235</v>
      </c>
      <c r="BN63" s="146"/>
      <c r="BO63" s="146"/>
      <c r="BP63" s="147"/>
      <c r="BQ63" s="126"/>
      <c r="BR63" s="127"/>
      <c r="BS63" s="293"/>
      <c r="BT63" s="106"/>
      <c r="BU63" s="107"/>
      <c r="BV63" s="293"/>
      <c r="BW63" s="147"/>
      <c r="BX63" s="295"/>
      <c r="BY63" s="296"/>
      <c r="BZ63" s="296"/>
      <c r="CA63" s="106"/>
      <c r="CB63" s="313" t="s">
        <v>235</v>
      </c>
      <c r="CC63" s="297"/>
      <c r="CD63" s="93"/>
      <c r="CE63" s="94"/>
      <c r="CF63" s="298"/>
      <c r="CG63" s="297"/>
      <c r="CH63" s="93"/>
      <c r="CI63" s="94"/>
      <c r="CJ63" s="298"/>
      <c r="CK63" s="289"/>
      <c r="CL63" s="290"/>
      <c r="CM63" s="141"/>
      <c r="CN63" s="141" t="s">
        <v>235</v>
      </c>
      <c r="CO63" s="146"/>
      <c r="CP63" s="299"/>
      <c r="CQ63" s="267">
        <v>5.5555555555555601E-2</v>
      </c>
      <c r="CR63" s="106" t="s">
        <v>44</v>
      </c>
      <c r="CS63" s="107"/>
      <c r="CT63" s="300"/>
      <c r="CU63" s="301" t="s">
        <v>235</v>
      </c>
      <c r="CV63" s="146" t="s">
        <v>235</v>
      </c>
      <c r="CW63" s="141"/>
      <c r="CX63" s="127" t="s">
        <v>235</v>
      </c>
      <c r="CY63" s="300"/>
      <c r="CZ63" s="302" t="s">
        <v>191</v>
      </c>
      <c r="DA63" s="303" t="s">
        <v>177</v>
      </c>
      <c r="DB63" s="303">
        <v>88</v>
      </c>
      <c r="DC63" s="304"/>
      <c r="DD63" s="305"/>
      <c r="DE63" s="306"/>
      <c r="DF63" s="307"/>
      <c r="DI63" s="277">
        <v>1.06</v>
      </c>
      <c r="DJ63" s="278" t="s">
        <v>196</v>
      </c>
      <c r="DK63" s="279" t="e">
        <v>#VALUE!</v>
      </c>
      <c r="DL63" s="277" t="e">
        <v>#VALUE!</v>
      </c>
      <c r="DM63" s="277">
        <v>9999</v>
      </c>
      <c r="DP63" s="277">
        <v>22</v>
      </c>
      <c r="DQ63" s="280">
        <v>0</v>
      </c>
      <c r="DR63" s="280">
        <v>0</v>
      </c>
      <c r="DS63" s="281" t="e">
        <v>#VALUE!</v>
      </c>
      <c r="DT63" s="280">
        <v>0</v>
      </c>
      <c r="DU63" s="280">
        <v>0</v>
      </c>
      <c r="DV63" s="280" t="e">
        <v>#VALUE!</v>
      </c>
      <c r="DW63" s="280">
        <v>0</v>
      </c>
      <c r="DX63" s="280">
        <v>0</v>
      </c>
      <c r="DY63" s="280" t="e">
        <v>#VALUE!</v>
      </c>
      <c r="DZ63" s="280">
        <v>0</v>
      </c>
      <c r="EA63" s="280" t="e">
        <v>#REF!</v>
      </c>
      <c r="EB63" s="280">
        <v>0</v>
      </c>
      <c r="EC63" s="281" t="e">
        <v>#VALUE!</v>
      </c>
      <c r="ED63" s="280">
        <v>0</v>
      </c>
      <c r="EE63" s="280">
        <v>0</v>
      </c>
      <c r="EF63" s="280" t="e">
        <v>#VALUE!</v>
      </c>
      <c r="EG63" s="280">
        <v>0</v>
      </c>
      <c r="EH63" s="281" t="e">
        <v>#VALUE!</v>
      </c>
      <c r="EI63" s="280">
        <v>0</v>
      </c>
      <c r="EK63" s="277">
        <v>22</v>
      </c>
      <c r="EL63" s="280">
        <v>0</v>
      </c>
      <c r="EM63" s="280">
        <v>0</v>
      </c>
      <c r="EN63" s="280" t="e">
        <v>#VALUE!</v>
      </c>
      <c r="EO63" s="280" t="e">
        <v>#VALUE!</v>
      </c>
      <c r="EP63" s="280" t="e">
        <v>#VALUE!</v>
      </c>
      <c r="EQ63" s="280" t="e">
        <v>#VALUE!</v>
      </c>
      <c r="ER63" s="280" t="e">
        <v>#VALUE!</v>
      </c>
      <c r="ES63" s="280" t="e">
        <v>#VALUE!</v>
      </c>
      <c r="ET63" s="280" t="e">
        <v>#VALUE!</v>
      </c>
      <c r="EU63" s="280" t="e">
        <v>#VALUE!</v>
      </c>
      <c r="EV63" s="280" t="e">
        <v>#VALUE!</v>
      </c>
      <c r="EW63" s="280" t="e">
        <v>#VALUE!</v>
      </c>
      <c r="EX63" s="280" t="e">
        <v>#VALUE!</v>
      </c>
      <c r="EY63" s="280" t="e">
        <v>#VALUE!</v>
      </c>
      <c r="EZ63" s="280" t="e">
        <v>#VALUE!</v>
      </c>
      <c r="FA63" s="280" t="e">
        <v>#VALUE!</v>
      </c>
      <c r="FB63" s="280" t="e">
        <v>#VALUE!</v>
      </c>
      <c r="FC63" s="280" t="e">
        <v>#VALUE!</v>
      </c>
      <c r="FD63" s="280" t="e">
        <v>#VALUE!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K1:N2"/>
    <mergeCell ref="D2:E2"/>
    <mergeCell ref="D3:F3"/>
    <mergeCell ref="G3:J3"/>
    <mergeCell ref="K3:N3"/>
    <mergeCell ref="AA3:AB3"/>
    <mergeCell ref="AC3:AD3"/>
    <mergeCell ref="AH3:AI3"/>
    <mergeCell ref="AK3:AL3"/>
    <mergeCell ref="P3:Q3"/>
    <mergeCell ref="R3:S3"/>
    <mergeCell ref="T3:V3"/>
    <mergeCell ref="X3:Y3"/>
    <mergeCell ref="AZ3:BA3"/>
    <mergeCell ref="BE3:BF3"/>
    <mergeCell ref="BH3:BI3"/>
    <mergeCell ref="BJ3:BK3"/>
    <mergeCell ref="AN3:AO3"/>
    <mergeCell ref="AP3:AQ3"/>
    <mergeCell ref="AU3:AV3"/>
    <mergeCell ref="AX3:AY3"/>
    <mergeCell ref="DC3:DC4"/>
    <mergeCell ref="DD3:DF3"/>
    <mergeCell ref="CK3:CL3"/>
    <mergeCell ref="CM3:CO3"/>
    <mergeCell ref="CR3:CS3"/>
    <mergeCell ref="CZ3:CZ4"/>
    <mergeCell ref="CR4:CS4"/>
    <mergeCell ref="DA3:DA4"/>
    <mergeCell ref="DB3:DB4"/>
    <mergeCell ref="I4:J4"/>
    <mergeCell ref="M4:N4"/>
    <mergeCell ref="P4:Q4"/>
    <mergeCell ref="X4:Y4"/>
    <mergeCell ref="BV3:BW3"/>
    <mergeCell ref="CA3:CB3"/>
    <mergeCell ref="AA4:AB4"/>
    <mergeCell ref="AK4:AL4"/>
    <mergeCell ref="AN4:AO4"/>
    <mergeCell ref="AX4:AY4"/>
    <mergeCell ref="CD3:CF3"/>
    <mergeCell ref="CH3:CJ3"/>
    <mergeCell ref="BH4:BI4"/>
    <mergeCell ref="BT4:BU4"/>
    <mergeCell ref="CD4:CE4"/>
    <mergeCell ref="CH4:CI4"/>
    <mergeCell ref="BL3:BN3"/>
    <mergeCell ref="BO3:BP3"/>
    <mergeCell ref="BQ3:BR3"/>
    <mergeCell ref="BT3:BU3"/>
  </mergeCells>
  <phoneticPr fontId="9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FD73"/>
  <sheetViews>
    <sheetView topLeftCell="B1" workbookViewId="0">
      <selection activeCell="A5" sqref="A5:IV63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ht="13.5" thickBot="1" x14ac:dyDescent="0.25">
      <c r="A5" s="132"/>
      <c r="B5" s="34">
        <v>57</v>
      </c>
      <c r="C5" s="10">
        <v>60</v>
      </c>
      <c r="D5" s="37" t="s">
        <v>170</v>
      </c>
      <c r="E5" s="37" t="s">
        <v>171</v>
      </c>
      <c r="F5" s="37"/>
      <c r="G5" s="43">
        <v>0.33124999999999999</v>
      </c>
      <c r="H5" s="47">
        <v>0.33124999999999999</v>
      </c>
      <c r="I5" s="58" t="s">
        <v>44</v>
      </c>
      <c r="J5" s="52">
        <v>0</v>
      </c>
      <c r="K5" s="43">
        <v>0.41458333333332997</v>
      </c>
      <c r="L5" s="47">
        <v>0.41458333333330999</v>
      </c>
      <c r="M5" s="42" t="s">
        <v>44</v>
      </c>
      <c r="N5" s="38">
        <v>0</v>
      </c>
      <c r="O5" s="73">
        <v>0.45624999999999999</v>
      </c>
      <c r="P5" s="42" t="s">
        <v>44</v>
      </c>
      <c r="Q5" s="38">
        <v>0</v>
      </c>
      <c r="R5" s="43">
        <v>0.46597222222222223</v>
      </c>
      <c r="S5" s="47">
        <v>0.46597222222222223</v>
      </c>
      <c r="T5" s="70">
        <v>51.1</v>
      </c>
      <c r="U5" s="71">
        <v>51.1</v>
      </c>
      <c r="V5" s="72">
        <v>300</v>
      </c>
      <c r="W5" s="115">
        <v>0.4770833333333333</v>
      </c>
      <c r="X5" s="42" t="s">
        <v>44</v>
      </c>
      <c r="Y5" s="38">
        <v>0</v>
      </c>
      <c r="Z5" s="49">
        <v>0.51180555555555551</v>
      </c>
      <c r="AA5" s="42" t="s">
        <v>44</v>
      </c>
      <c r="AB5" s="38">
        <v>0</v>
      </c>
      <c r="AC5" s="53">
        <v>0.51527777777777783</v>
      </c>
      <c r="AD5" s="61"/>
      <c r="AE5" s="55">
        <v>0.51914351851851859</v>
      </c>
      <c r="AF5" s="35">
        <v>3.8657407407407529E-3</v>
      </c>
      <c r="AG5" s="35">
        <v>1.1574074074086147E-5</v>
      </c>
      <c r="AH5" s="44" t="s">
        <v>223</v>
      </c>
      <c r="AI5" s="45">
        <v>1</v>
      </c>
      <c r="AJ5" s="115">
        <v>0.5361111111111112</v>
      </c>
      <c r="AK5" s="42" t="s">
        <v>44</v>
      </c>
      <c r="AL5" s="38">
        <v>0</v>
      </c>
      <c r="AM5" s="73">
        <v>0.54652777777777783</v>
      </c>
      <c r="AN5" s="42" t="s">
        <v>44</v>
      </c>
      <c r="AO5" s="38">
        <v>0</v>
      </c>
      <c r="AP5" s="53">
        <v>0.54861111111111105</v>
      </c>
      <c r="AQ5" s="61"/>
      <c r="AR5" s="55">
        <v>0.55482638888888891</v>
      </c>
      <c r="AS5" s="35">
        <v>6.2152777777778612E-3</v>
      </c>
      <c r="AT5" s="35">
        <v>5.4398148148139796E-4</v>
      </c>
      <c r="AU5" s="44" t="s">
        <v>45</v>
      </c>
      <c r="AV5" s="45">
        <v>47</v>
      </c>
      <c r="AW5" s="49">
        <v>0.57638888888888895</v>
      </c>
      <c r="AX5" s="42" t="s">
        <v>44</v>
      </c>
      <c r="AY5" s="38">
        <v>0</v>
      </c>
      <c r="AZ5" s="49">
        <v>0.57847222222222205</v>
      </c>
      <c r="BA5" s="61"/>
      <c r="BB5" s="55">
        <v>0.58346064814814813</v>
      </c>
      <c r="BC5" s="35">
        <v>4.9884259259260766E-3</v>
      </c>
      <c r="BD5" s="35">
        <v>1.1574074073923517E-5</v>
      </c>
      <c r="BE5" s="44" t="s">
        <v>45</v>
      </c>
      <c r="BF5" s="45">
        <v>1</v>
      </c>
      <c r="BG5" s="308">
        <v>0.62361111111111089</v>
      </c>
      <c r="BH5" s="42" t="s">
        <v>44</v>
      </c>
      <c r="BI5" s="38">
        <v>0</v>
      </c>
      <c r="BJ5" s="43">
        <v>0.63402777777777775</v>
      </c>
      <c r="BK5" s="47">
        <v>0.63402777777777775</v>
      </c>
      <c r="BL5" s="70">
        <v>29.3</v>
      </c>
      <c r="BM5" s="71">
        <v>29.3</v>
      </c>
      <c r="BN5" s="72"/>
      <c r="BO5" s="118" t="s">
        <v>226</v>
      </c>
      <c r="BP5" s="120"/>
      <c r="BQ5" s="122" t="s">
        <v>225</v>
      </c>
      <c r="BR5" s="123"/>
      <c r="BS5" s="49">
        <v>0.70138888888888884</v>
      </c>
      <c r="BT5" s="42" t="s">
        <v>223</v>
      </c>
      <c r="BU5" s="38">
        <v>120</v>
      </c>
      <c r="BV5" s="49">
        <v>0.70347222222222205</v>
      </c>
      <c r="BW5" s="61"/>
      <c r="BX5" s="55">
        <v>0.70618055555555559</v>
      </c>
      <c r="BY5" s="35">
        <v>2.7083333333335347E-3</v>
      </c>
      <c r="BZ5" s="35">
        <v>2.5462962962983105E-4</v>
      </c>
      <c r="CA5" s="44" t="s">
        <v>223</v>
      </c>
      <c r="CB5" s="45">
        <v>22</v>
      </c>
      <c r="CC5" s="85">
        <v>0.70694444444444438</v>
      </c>
      <c r="CD5" s="86"/>
      <c r="CE5" s="87">
        <v>60</v>
      </c>
      <c r="CF5" s="88"/>
      <c r="CG5" s="85">
        <v>0.71875</v>
      </c>
      <c r="CH5" s="86"/>
      <c r="CI5" s="87">
        <v>0</v>
      </c>
      <c r="CJ5" s="88"/>
      <c r="CK5" s="43">
        <v>0.76180555555555562</v>
      </c>
      <c r="CL5" s="47">
        <v>0.76180555555555562</v>
      </c>
      <c r="CM5" s="70">
        <v>55</v>
      </c>
      <c r="CN5" s="71">
        <v>55</v>
      </c>
      <c r="CO5" s="72"/>
      <c r="CP5" s="91">
        <v>0.76388888888888884</v>
      </c>
      <c r="CQ5" s="95">
        <v>5.5555555555555601E-2</v>
      </c>
      <c r="CR5" s="42" t="s">
        <v>44</v>
      </c>
      <c r="CS5" s="38">
        <v>0</v>
      </c>
      <c r="CT5" s="65"/>
      <c r="CU5" s="39">
        <v>506.4</v>
      </c>
      <c r="CV5" s="46">
        <v>180</v>
      </c>
      <c r="CW5" s="40"/>
      <c r="CX5" s="63">
        <v>686.4</v>
      </c>
      <c r="CY5" s="128"/>
      <c r="CZ5" s="101" t="s">
        <v>189</v>
      </c>
      <c r="DA5" s="129" t="s">
        <v>177</v>
      </c>
      <c r="DB5" s="129">
        <v>98</v>
      </c>
      <c r="DC5" s="104" t="s">
        <v>183</v>
      </c>
      <c r="DD5" s="96"/>
      <c r="DE5" s="97"/>
      <c r="DF5" s="98"/>
      <c r="DI5" s="41">
        <v>1.06</v>
      </c>
      <c r="DJ5" s="17" t="s">
        <v>196</v>
      </c>
      <c r="DK5" s="153">
        <v>443.524</v>
      </c>
      <c r="DL5" s="41">
        <v>443.524</v>
      </c>
      <c r="DM5" s="41">
        <v>9999</v>
      </c>
      <c r="DP5" s="41">
        <v>60</v>
      </c>
      <c r="DQ5" s="227">
        <v>0</v>
      </c>
      <c r="DR5" s="227">
        <v>0</v>
      </c>
      <c r="DS5" s="228">
        <v>351.1</v>
      </c>
      <c r="DT5" s="227">
        <v>0</v>
      </c>
      <c r="DU5" s="227">
        <v>0</v>
      </c>
      <c r="DV5" s="227">
        <v>1</v>
      </c>
      <c r="DW5" s="227">
        <v>0</v>
      </c>
      <c r="DX5" s="227">
        <v>0</v>
      </c>
      <c r="DY5" s="227">
        <v>47</v>
      </c>
      <c r="DZ5" s="227">
        <v>0</v>
      </c>
      <c r="EA5" s="227">
        <v>1</v>
      </c>
      <c r="EB5" s="227">
        <v>0</v>
      </c>
      <c r="EC5" s="228">
        <v>29.3</v>
      </c>
      <c r="ED5" s="227">
        <v>0</v>
      </c>
      <c r="EE5" s="227">
        <v>120</v>
      </c>
      <c r="EF5" s="227">
        <v>22</v>
      </c>
      <c r="EG5" s="227">
        <v>60</v>
      </c>
      <c r="EH5" s="228">
        <v>55</v>
      </c>
      <c r="EI5" s="227">
        <v>0</v>
      </c>
      <c r="EK5" s="41">
        <v>60</v>
      </c>
      <c r="EL5" s="227">
        <v>0</v>
      </c>
      <c r="EM5" s="227">
        <v>0</v>
      </c>
      <c r="EN5" s="227">
        <v>351.1</v>
      </c>
      <c r="EO5" s="227">
        <v>351.1</v>
      </c>
      <c r="EP5" s="227">
        <v>351.1</v>
      </c>
      <c r="EQ5" s="227">
        <v>352.1</v>
      </c>
      <c r="ER5" s="227">
        <v>352.1</v>
      </c>
      <c r="ES5" s="227">
        <v>352.1</v>
      </c>
      <c r="ET5" s="227">
        <v>399.1</v>
      </c>
      <c r="EU5" s="227">
        <v>399.1</v>
      </c>
      <c r="EV5" s="227">
        <v>400.1</v>
      </c>
      <c r="EW5" s="227">
        <v>400.1</v>
      </c>
      <c r="EX5" s="227">
        <v>429.4</v>
      </c>
      <c r="EY5" s="227">
        <v>429.4</v>
      </c>
      <c r="EZ5" s="227">
        <v>549.4</v>
      </c>
      <c r="FA5" s="227">
        <v>571.4</v>
      </c>
      <c r="FB5" s="227">
        <v>631.4</v>
      </c>
      <c r="FC5" s="227">
        <v>686.4</v>
      </c>
      <c r="FD5" s="227">
        <v>686.4</v>
      </c>
    </row>
    <row r="6" spans="1:160" s="41" customFormat="1" ht="13.5" thickBot="1" x14ac:dyDescent="0.25">
      <c r="A6" s="131"/>
      <c r="B6" s="34">
        <v>1</v>
      </c>
      <c r="C6" s="10">
        <v>1</v>
      </c>
      <c r="D6" s="37" t="s">
        <v>89</v>
      </c>
      <c r="E6" s="37" t="s">
        <v>30</v>
      </c>
      <c r="F6" s="37"/>
      <c r="G6" s="43">
        <v>0.29236111111111113</v>
      </c>
      <c r="H6" s="47">
        <v>0.29236111111111113</v>
      </c>
      <c r="I6" s="58" t="s">
        <v>44</v>
      </c>
      <c r="J6" s="52">
        <v>0</v>
      </c>
      <c r="K6" s="43">
        <v>0.3756944444444445</v>
      </c>
      <c r="L6" s="47">
        <v>0.3756944444444445</v>
      </c>
      <c r="M6" s="42" t="s">
        <v>44</v>
      </c>
      <c r="N6" s="38">
        <v>0</v>
      </c>
      <c r="O6" s="73">
        <v>0.41736111111111113</v>
      </c>
      <c r="P6" s="42" t="s">
        <v>44</v>
      </c>
      <c r="Q6" s="38">
        <v>0</v>
      </c>
      <c r="R6" s="43">
        <v>0.41805555555555557</v>
      </c>
      <c r="S6" s="47">
        <v>0.41875000000000001</v>
      </c>
      <c r="T6" s="70">
        <v>31.6</v>
      </c>
      <c r="U6" s="71">
        <v>31.6</v>
      </c>
      <c r="V6" s="72"/>
      <c r="W6" s="115">
        <v>0.43819444444444444</v>
      </c>
      <c r="X6" s="42" t="s">
        <v>44</v>
      </c>
      <c r="Y6" s="38">
        <v>0</v>
      </c>
      <c r="Z6" s="49">
        <v>0.47291666666666665</v>
      </c>
      <c r="AA6" s="42" t="s">
        <v>44</v>
      </c>
      <c r="AB6" s="38">
        <v>0</v>
      </c>
      <c r="AC6" s="53">
        <v>0.47500000000000003</v>
      </c>
      <c r="AD6" s="61"/>
      <c r="AE6" s="55">
        <v>0.47886574074074079</v>
      </c>
      <c r="AF6" s="35">
        <v>3.8657407407407529E-3</v>
      </c>
      <c r="AG6" s="35">
        <v>1.1574074074086147E-5</v>
      </c>
      <c r="AH6" s="44" t="s">
        <v>223</v>
      </c>
      <c r="AI6" s="45">
        <v>1</v>
      </c>
      <c r="AJ6" s="115">
        <v>0.49583333333333335</v>
      </c>
      <c r="AK6" s="42" t="s">
        <v>44</v>
      </c>
      <c r="AL6" s="38">
        <v>0</v>
      </c>
      <c r="AM6" s="73">
        <v>0.50624999999999998</v>
      </c>
      <c r="AN6" s="42" t="s">
        <v>44</v>
      </c>
      <c r="AO6" s="38">
        <v>0</v>
      </c>
      <c r="AP6" s="53">
        <v>0.5083333333333333</v>
      </c>
      <c r="AQ6" s="61"/>
      <c r="AR6" s="55">
        <v>0.51511574074074074</v>
      </c>
      <c r="AS6" s="35">
        <v>6.7824074074074314E-3</v>
      </c>
      <c r="AT6" s="35">
        <v>2.3148148148172294E-5</v>
      </c>
      <c r="AU6" s="44" t="s">
        <v>223</v>
      </c>
      <c r="AV6" s="45">
        <v>2</v>
      </c>
      <c r="AW6" s="49">
        <v>0.53611111111111109</v>
      </c>
      <c r="AX6" s="42" t="s">
        <v>44</v>
      </c>
      <c r="AY6" s="38">
        <v>0</v>
      </c>
      <c r="AZ6" s="49">
        <v>0.53819444444444442</v>
      </c>
      <c r="BA6" s="61"/>
      <c r="BB6" s="55">
        <v>0.54317129629629635</v>
      </c>
      <c r="BC6" s="35">
        <v>4.9768518518519267E-3</v>
      </c>
      <c r="BD6" s="35">
        <v>2.3148148148073415E-5</v>
      </c>
      <c r="BE6" s="44" t="s">
        <v>45</v>
      </c>
      <c r="BF6" s="45">
        <v>2</v>
      </c>
      <c r="BG6" s="308">
        <v>0.58333333333333326</v>
      </c>
      <c r="BH6" s="42" t="s">
        <v>44</v>
      </c>
      <c r="BI6" s="38">
        <v>0</v>
      </c>
      <c r="BJ6" s="43">
        <v>0.58333333333333337</v>
      </c>
      <c r="BK6" s="47">
        <v>0.58333333333333337</v>
      </c>
      <c r="BL6" s="70">
        <v>22.6</v>
      </c>
      <c r="BM6" s="71">
        <v>22.6</v>
      </c>
      <c r="BN6" s="72">
        <v>20</v>
      </c>
      <c r="BO6" s="117" t="s">
        <v>226</v>
      </c>
      <c r="BP6" s="121"/>
      <c r="BQ6" s="124" t="s">
        <v>225</v>
      </c>
      <c r="BR6" s="125"/>
      <c r="BS6" s="49">
        <v>0.65972222222222221</v>
      </c>
      <c r="BT6" s="42" t="s">
        <v>44</v>
      </c>
      <c r="BU6" s="38">
        <v>0</v>
      </c>
      <c r="BV6" s="49">
        <v>0.66180555555555554</v>
      </c>
      <c r="BW6" s="61"/>
      <c r="BX6" s="55">
        <v>0.66427083333333337</v>
      </c>
      <c r="BY6" s="35">
        <v>2.4652777777778301E-3</v>
      </c>
      <c r="BZ6" s="35">
        <v>1.1574074074126479E-5</v>
      </c>
      <c r="CA6" s="44" t="s">
        <v>223</v>
      </c>
      <c r="CB6" s="45">
        <v>1</v>
      </c>
      <c r="CC6" s="85">
        <v>0.66527777777777775</v>
      </c>
      <c r="CD6" s="86"/>
      <c r="CE6" s="87">
        <v>60</v>
      </c>
      <c r="CF6" s="88"/>
      <c r="CG6" s="85">
        <v>0.67291666666666661</v>
      </c>
      <c r="CH6" s="86"/>
      <c r="CI6" s="87">
        <v>60</v>
      </c>
      <c r="CJ6" s="88"/>
      <c r="CK6" s="43">
        <v>0.71111111111111114</v>
      </c>
      <c r="CL6" s="47">
        <v>0.71250000000000002</v>
      </c>
      <c r="CM6" s="70">
        <v>41.7</v>
      </c>
      <c r="CN6" s="71">
        <v>41.7</v>
      </c>
      <c r="CO6" s="72"/>
      <c r="CP6" s="91">
        <v>0.71458333333333324</v>
      </c>
      <c r="CQ6" s="95">
        <v>5.5555555555555552E-2</v>
      </c>
      <c r="CR6" s="42" t="s">
        <v>44</v>
      </c>
      <c r="CS6" s="38">
        <v>0</v>
      </c>
      <c r="CT6" s="64"/>
      <c r="CU6" s="39">
        <v>121.9</v>
      </c>
      <c r="CV6" s="46">
        <v>120</v>
      </c>
      <c r="CW6" s="40"/>
      <c r="CX6" s="63">
        <v>241.9</v>
      </c>
      <c r="CY6" s="43"/>
      <c r="CZ6" s="101" t="s">
        <v>189</v>
      </c>
      <c r="DA6" s="129" t="s">
        <v>176</v>
      </c>
      <c r="DB6" s="129">
        <v>295</v>
      </c>
      <c r="DC6" s="104" t="s">
        <v>180</v>
      </c>
      <c r="DD6" s="77"/>
      <c r="DE6" s="56"/>
      <c r="DF6" s="36"/>
      <c r="DI6" s="41">
        <v>1.1499999999999999</v>
      </c>
      <c r="DJ6" s="41" t="s">
        <v>196</v>
      </c>
      <c r="DK6" s="153">
        <v>130.285</v>
      </c>
      <c r="DL6" s="41">
        <v>130.285</v>
      </c>
      <c r="DM6" s="41">
        <v>9999</v>
      </c>
      <c r="DP6" s="41">
        <v>1</v>
      </c>
      <c r="DQ6" s="227">
        <v>0</v>
      </c>
      <c r="DR6" s="227">
        <v>0</v>
      </c>
      <c r="DS6" s="228">
        <v>31.6</v>
      </c>
      <c r="DT6" s="227">
        <v>0</v>
      </c>
      <c r="DU6" s="227">
        <v>0</v>
      </c>
      <c r="DV6" s="227">
        <v>1</v>
      </c>
      <c r="DW6" s="227">
        <v>0</v>
      </c>
      <c r="DX6" s="227">
        <v>0</v>
      </c>
      <c r="DY6" s="227">
        <v>2</v>
      </c>
      <c r="DZ6" s="227">
        <v>0</v>
      </c>
      <c r="EA6" s="227">
        <v>2</v>
      </c>
      <c r="EB6" s="227">
        <v>0</v>
      </c>
      <c r="EC6" s="228">
        <v>42.6</v>
      </c>
      <c r="ED6" s="227">
        <v>0</v>
      </c>
      <c r="EE6" s="227">
        <v>0</v>
      </c>
      <c r="EF6" s="227">
        <v>1</v>
      </c>
      <c r="EG6" s="227">
        <v>120</v>
      </c>
      <c r="EH6" s="228">
        <v>41.7</v>
      </c>
      <c r="EI6" s="227">
        <v>0</v>
      </c>
      <c r="EK6" s="41">
        <v>1</v>
      </c>
      <c r="EL6" s="227">
        <v>0</v>
      </c>
      <c r="EM6" s="227">
        <v>0</v>
      </c>
      <c r="EN6" s="227">
        <v>31.6</v>
      </c>
      <c r="EO6" s="227">
        <v>31.6</v>
      </c>
      <c r="EP6" s="227">
        <v>31.6</v>
      </c>
      <c r="EQ6" s="227">
        <v>32.6</v>
      </c>
      <c r="ER6" s="227">
        <v>32.6</v>
      </c>
      <c r="ES6" s="227">
        <v>32.6</v>
      </c>
      <c r="ET6" s="227">
        <v>34.6</v>
      </c>
      <c r="EU6" s="227">
        <v>34.6</v>
      </c>
      <c r="EV6" s="227">
        <v>36.6</v>
      </c>
      <c r="EW6" s="227">
        <v>36.6</v>
      </c>
      <c r="EX6" s="227">
        <v>79.2</v>
      </c>
      <c r="EY6" s="227">
        <v>79.2</v>
      </c>
      <c r="EZ6" s="227">
        <v>79.2</v>
      </c>
      <c r="FA6" s="227">
        <v>80.2</v>
      </c>
      <c r="FB6" s="227">
        <v>200.2</v>
      </c>
      <c r="FC6" s="227">
        <v>241.9</v>
      </c>
      <c r="FD6" s="227">
        <v>241.9</v>
      </c>
    </row>
    <row r="7" spans="1:160" ht="13.5" thickBot="1" x14ac:dyDescent="0.25">
      <c r="A7" s="132"/>
      <c r="B7" s="34">
        <v>39</v>
      </c>
      <c r="C7" s="10">
        <v>39</v>
      </c>
      <c r="D7" s="37" t="s">
        <v>48</v>
      </c>
      <c r="E7" s="37" t="s">
        <v>56</v>
      </c>
      <c r="F7" s="37"/>
      <c r="G7" s="43">
        <v>0.31874999999999998</v>
      </c>
      <c r="H7" s="47">
        <v>0.31875000000000003</v>
      </c>
      <c r="I7" s="58" t="s">
        <v>44</v>
      </c>
      <c r="J7" s="52">
        <v>0</v>
      </c>
      <c r="K7" s="43">
        <v>0.40208333333333102</v>
      </c>
      <c r="L7" s="47">
        <v>0.40208333333331803</v>
      </c>
      <c r="M7" s="42" t="s">
        <v>44</v>
      </c>
      <c r="N7" s="38">
        <v>0</v>
      </c>
      <c r="O7" s="73">
        <v>0.44375000000000003</v>
      </c>
      <c r="P7" s="42" t="s">
        <v>44</v>
      </c>
      <c r="Q7" s="38">
        <v>0</v>
      </c>
      <c r="R7" s="43">
        <v>0.4458333333333333</v>
      </c>
      <c r="S7" s="47">
        <v>0.4513888888888889</v>
      </c>
      <c r="T7" s="70">
        <v>41.1</v>
      </c>
      <c r="U7" s="71">
        <v>41.1</v>
      </c>
      <c r="V7" s="72"/>
      <c r="W7" s="115">
        <v>0.46458333333333335</v>
      </c>
      <c r="X7" s="42" t="s">
        <v>44</v>
      </c>
      <c r="Y7" s="38">
        <v>0</v>
      </c>
      <c r="Z7" s="49">
        <v>0.4993055555555555</v>
      </c>
      <c r="AA7" s="42" t="s">
        <v>44</v>
      </c>
      <c r="AB7" s="38">
        <v>0</v>
      </c>
      <c r="AC7" s="53">
        <v>0.50208333333333333</v>
      </c>
      <c r="AD7" s="61"/>
      <c r="AE7" s="55">
        <v>0.50571759259259264</v>
      </c>
      <c r="AF7" s="35">
        <v>3.6342592592593093E-3</v>
      </c>
      <c r="AG7" s="35">
        <v>2.199074074073575E-4</v>
      </c>
      <c r="AH7" s="44" t="s">
        <v>45</v>
      </c>
      <c r="AI7" s="45">
        <v>19</v>
      </c>
      <c r="AJ7" s="115">
        <v>0.5229166666666667</v>
      </c>
      <c r="AK7" s="42" t="s">
        <v>44</v>
      </c>
      <c r="AL7" s="38">
        <v>0</v>
      </c>
      <c r="AM7" s="73">
        <v>0.53333333333333333</v>
      </c>
      <c r="AN7" s="42" t="s">
        <v>44</v>
      </c>
      <c r="AO7" s="38">
        <v>0</v>
      </c>
      <c r="AP7" s="53">
        <v>0.53611111111111109</v>
      </c>
      <c r="AQ7" s="61"/>
      <c r="AR7" s="55">
        <v>0.54270833333333335</v>
      </c>
      <c r="AS7" s="35">
        <v>6.5972222222222543E-3</v>
      </c>
      <c r="AT7" s="35">
        <v>1.6203703703700483E-4</v>
      </c>
      <c r="AU7" s="44" t="s">
        <v>45</v>
      </c>
      <c r="AV7" s="45">
        <v>14</v>
      </c>
      <c r="AW7" s="49">
        <v>0.56388888888888888</v>
      </c>
      <c r="AX7" s="42" t="s">
        <v>44</v>
      </c>
      <c r="AY7" s="38">
        <v>0</v>
      </c>
      <c r="AZ7" s="49">
        <v>0.56597222222222199</v>
      </c>
      <c r="BA7" s="61"/>
      <c r="BB7" s="55">
        <v>0.57094907407407403</v>
      </c>
      <c r="BC7" s="35">
        <v>4.9768518518520377E-3</v>
      </c>
      <c r="BD7" s="35">
        <v>2.3148148147962393E-5</v>
      </c>
      <c r="BE7" s="44" t="s">
        <v>45</v>
      </c>
      <c r="BF7" s="45">
        <v>2</v>
      </c>
      <c r="BG7" s="308">
        <v>0.61111111111111083</v>
      </c>
      <c r="BH7" s="42" t="s">
        <v>44</v>
      </c>
      <c r="BI7" s="38">
        <v>0</v>
      </c>
      <c r="BJ7" s="43">
        <v>0.6118055555555556</v>
      </c>
      <c r="BK7" s="47">
        <v>0.62013888888888891</v>
      </c>
      <c r="BL7" s="70">
        <v>25.5</v>
      </c>
      <c r="BM7" s="71">
        <v>25.5</v>
      </c>
      <c r="BN7" s="72"/>
      <c r="BO7" s="117" t="s">
        <v>226</v>
      </c>
      <c r="BP7" s="121"/>
      <c r="BQ7" s="124" t="s">
        <v>225</v>
      </c>
      <c r="BR7" s="125"/>
      <c r="BS7" s="49">
        <v>0.6875</v>
      </c>
      <c r="BT7" s="42" t="s">
        <v>44</v>
      </c>
      <c r="BU7" s="38">
        <v>0</v>
      </c>
      <c r="BV7" s="49">
        <v>0.68958333333333299</v>
      </c>
      <c r="BW7" s="61"/>
      <c r="BX7" s="55">
        <v>0.69206018518518519</v>
      </c>
      <c r="BY7" s="35">
        <v>2.476851851852202E-3</v>
      </c>
      <c r="BZ7" s="35">
        <v>2.3148148148498422E-5</v>
      </c>
      <c r="CA7" s="44" t="s">
        <v>223</v>
      </c>
      <c r="CB7" s="45">
        <v>2</v>
      </c>
      <c r="CC7" s="85">
        <v>0.69305555555555554</v>
      </c>
      <c r="CD7" s="86"/>
      <c r="CE7" s="87">
        <v>60</v>
      </c>
      <c r="CF7" s="88"/>
      <c r="CG7" s="85">
        <v>0.70208333333333339</v>
      </c>
      <c r="CH7" s="86"/>
      <c r="CI7" s="87">
        <v>0</v>
      </c>
      <c r="CJ7" s="88"/>
      <c r="CK7" s="43">
        <v>0.74375000000000002</v>
      </c>
      <c r="CL7" s="47">
        <v>0.74791666666666667</v>
      </c>
      <c r="CM7" s="70">
        <v>46.7</v>
      </c>
      <c r="CN7" s="71">
        <v>46.7</v>
      </c>
      <c r="CO7" s="72"/>
      <c r="CP7" s="91">
        <v>0.75069444444444444</v>
      </c>
      <c r="CQ7" s="95">
        <v>5.5555555555555601E-2</v>
      </c>
      <c r="CR7" s="42" t="s">
        <v>44</v>
      </c>
      <c r="CS7" s="38">
        <v>0</v>
      </c>
      <c r="CT7" s="65"/>
      <c r="CU7" s="39">
        <v>150.30000000000001</v>
      </c>
      <c r="CV7" s="46">
        <v>60</v>
      </c>
      <c r="CW7" s="40"/>
      <c r="CX7" s="63">
        <v>210.3</v>
      </c>
      <c r="CY7" s="128"/>
      <c r="CZ7" s="101" t="s">
        <v>191</v>
      </c>
      <c r="DA7" s="129" t="s">
        <v>177</v>
      </c>
      <c r="DB7" s="129">
        <v>75</v>
      </c>
      <c r="DC7" s="104" t="s">
        <v>187</v>
      </c>
      <c r="DD7" s="77"/>
      <c r="DE7" s="56"/>
      <c r="DF7" s="36"/>
      <c r="DI7" s="41">
        <v>1.06</v>
      </c>
      <c r="DJ7" s="17" t="s">
        <v>196</v>
      </c>
      <c r="DK7" s="153">
        <v>120.098</v>
      </c>
      <c r="DL7" s="41">
        <v>120.098</v>
      </c>
      <c r="DM7" s="41">
        <v>9999</v>
      </c>
      <c r="DP7" s="41">
        <v>39</v>
      </c>
      <c r="DQ7" s="227">
        <v>0</v>
      </c>
      <c r="DR7" s="227">
        <v>0</v>
      </c>
      <c r="DS7" s="228">
        <v>41.1</v>
      </c>
      <c r="DT7" s="227">
        <v>0</v>
      </c>
      <c r="DU7" s="227">
        <v>0</v>
      </c>
      <c r="DV7" s="227">
        <v>19</v>
      </c>
      <c r="DW7" s="227">
        <v>0</v>
      </c>
      <c r="DX7" s="227">
        <v>0</v>
      </c>
      <c r="DY7" s="227">
        <v>14</v>
      </c>
      <c r="DZ7" s="227">
        <v>0</v>
      </c>
      <c r="EA7" s="227">
        <v>2</v>
      </c>
      <c r="EB7" s="227">
        <v>0</v>
      </c>
      <c r="EC7" s="228">
        <v>25.5</v>
      </c>
      <c r="ED7" s="227">
        <v>0</v>
      </c>
      <c r="EE7" s="227">
        <v>0</v>
      </c>
      <c r="EF7" s="227">
        <v>2</v>
      </c>
      <c r="EG7" s="227">
        <v>60</v>
      </c>
      <c r="EH7" s="228">
        <v>46.7</v>
      </c>
      <c r="EI7" s="227">
        <v>0</v>
      </c>
      <c r="EK7" s="41">
        <v>39</v>
      </c>
      <c r="EL7" s="227">
        <v>0</v>
      </c>
      <c r="EM7" s="227">
        <v>0</v>
      </c>
      <c r="EN7" s="227">
        <v>41.1</v>
      </c>
      <c r="EO7" s="227">
        <v>41.1</v>
      </c>
      <c r="EP7" s="227">
        <v>41.1</v>
      </c>
      <c r="EQ7" s="227">
        <v>60.1</v>
      </c>
      <c r="ER7" s="227">
        <v>60.1</v>
      </c>
      <c r="ES7" s="227">
        <v>60.1</v>
      </c>
      <c r="ET7" s="227">
        <v>74.099999999999994</v>
      </c>
      <c r="EU7" s="227">
        <v>74.099999999999994</v>
      </c>
      <c r="EV7" s="227">
        <v>76.099999999999994</v>
      </c>
      <c r="EW7" s="227">
        <v>76.099999999999994</v>
      </c>
      <c r="EX7" s="227">
        <v>101.6</v>
      </c>
      <c r="EY7" s="227">
        <v>101.6</v>
      </c>
      <c r="EZ7" s="227">
        <v>101.6</v>
      </c>
      <c r="FA7" s="227">
        <v>103.6</v>
      </c>
      <c r="FB7" s="227">
        <v>163.6</v>
      </c>
      <c r="FC7" s="227">
        <v>210.3</v>
      </c>
      <c r="FD7" s="227">
        <v>210.3</v>
      </c>
    </row>
    <row r="8" spans="1:160" ht="13.5" thickBot="1" x14ac:dyDescent="0.25">
      <c r="A8" s="132"/>
      <c r="B8" s="34">
        <v>41</v>
      </c>
      <c r="C8" s="10">
        <v>41</v>
      </c>
      <c r="D8" s="37" t="s">
        <v>146</v>
      </c>
      <c r="E8" s="37" t="s">
        <v>147</v>
      </c>
      <c r="F8" s="37"/>
      <c r="G8" s="43">
        <v>0.32013888888888897</v>
      </c>
      <c r="H8" s="47">
        <v>0.31875000000000003</v>
      </c>
      <c r="I8" s="58" t="s">
        <v>44</v>
      </c>
      <c r="J8" s="52">
        <v>0</v>
      </c>
      <c r="K8" s="43">
        <v>0.40347222222222001</v>
      </c>
      <c r="L8" s="47">
        <v>0.40347222222220602</v>
      </c>
      <c r="M8" s="42" t="s">
        <v>44</v>
      </c>
      <c r="N8" s="38">
        <v>0</v>
      </c>
      <c r="O8" s="73">
        <v>0.44513888888888892</v>
      </c>
      <c r="P8" s="42" t="s">
        <v>44</v>
      </c>
      <c r="Q8" s="38">
        <v>0</v>
      </c>
      <c r="R8" s="43">
        <v>0.45347222222222222</v>
      </c>
      <c r="S8" s="47">
        <v>0.45347222222222222</v>
      </c>
      <c r="T8" s="70">
        <v>41.2</v>
      </c>
      <c r="U8" s="71">
        <v>41.2</v>
      </c>
      <c r="V8" s="72">
        <v>30</v>
      </c>
      <c r="W8" s="115">
        <v>0.46597222222222223</v>
      </c>
      <c r="X8" s="42" t="s">
        <v>44</v>
      </c>
      <c r="Y8" s="38">
        <v>0</v>
      </c>
      <c r="Z8" s="49">
        <v>0.50069444444444444</v>
      </c>
      <c r="AA8" s="42" t="s">
        <v>44</v>
      </c>
      <c r="AB8" s="38">
        <v>0</v>
      </c>
      <c r="AC8" s="53">
        <v>0.50347222222222221</v>
      </c>
      <c r="AD8" s="61"/>
      <c r="AE8" s="55">
        <v>0.50777777777777777</v>
      </c>
      <c r="AF8" s="35">
        <v>4.3055555555555625E-3</v>
      </c>
      <c r="AG8" s="35">
        <v>4.513888888888957E-4</v>
      </c>
      <c r="AH8" s="44" t="s">
        <v>223</v>
      </c>
      <c r="AI8" s="45">
        <v>39</v>
      </c>
      <c r="AJ8" s="115">
        <v>0.52430555555555558</v>
      </c>
      <c r="AK8" s="42" t="s">
        <v>44</v>
      </c>
      <c r="AL8" s="38">
        <v>0</v>
      </c>
      <c r="AM8" s="73">
        <v>0.53402777777777777</v>
      </c>
      <c r="AN8" s="42" t="s">
        <v>45</v>
      </c>
      <c r="AO8" s="38">
        <v>60</v>
      </c>
      <c r="AP8" s="53">
        <v>0.53749999999999998</v>
      </c>
      <c r="AQ8" s="61"/>
      <c r="AR8" s="55">
        <v>0.54849537037037044</v>
      </c>
      <c r="AS8" s="35">
        <v>1.0995370370370461E-2</v>
      </c>
      <c r="AT8" s="35">
        <v>4.2361111111112017E-3</v>
      </c>
      <c r="AU8" s="44" t="s">
        <v>223</v>
      </c>
      <c r="AV8" s="45">
        <v>366</v>
      </c>
      <c r="AW8" s="49">
        <v>0.56527777777777777</v>
      </c>
      <c r="AX8" s="42" t="s">
        <v>44</v>
      </c>
      <c r="AY8" s="38">
        <v>0</v>
      </c>
      <c r="AZ8" s="49">
        <v>0.56736111111111098</v>
      </c>
      <c r="BA8" s="61"/>
      <c r="BB8" s="55">
        <v>0.57233796296296291</v>
      </c>
      <c r="BC8" s="35">
        <v>4.9768518518519267E-3</v>
      </c>
      <c r="BD8" s="35">
        <v>2.3148148148073415E-5</v>
      </c>
      <c r="BE8" s="44" t="s">
        <v>45</v>
      </c>
      <c r="BF8" s="45">
        <v>2</v>
      </c>
      <c r="BG8" s="308">
        <v>0.61250000000000004</v>
      </c>
      <c r="BH8" s="42" t="s">
        <v>44</v>
      </c>
      <c r="BI8" s="38">
        <v>0</v>
      </c>
      <c r="BJ8" s="43">
        <v>0.61249999999999993</v>
      </c>
      <c r="BK8" s="47">
        <v>0.62152777777777779</v>
      </c>
      <c r="BL8" s="70">
        <v>27.4</v>
      </c>
      <c r="BM8" s="71">
        <v>27.4</v>
      </c>
      <c r="BN8" s="72"/>
      <c r="BO8" s="117" t="s">
        <v>226</v>
      </c>
      <c r="BP8" s="121"/>
      <c r="BQ8" s="124" t="s">
        <v>225</v>
      </c>
      <c r="BR8" s="125"/>
      <c r="BS8" s="49">
        <v>0.69791666666666663</v>
      </c>
      <c r="BT8" s="42" t="s">
        <v>44</v>
      </c>
      <c r="BU8" s="38">
        <v>0</v>
      </c>
      <c r="BV8" s="49">
        <v>0.70069444444444395</v>
      </c>
      <c r="BW8" s="61"/>
      <c r="BX8" s="55">
        <v>0.70343750000000005</v>
      </c>
      <c r="BY8" s="35">
        <v>2.7430555555560954E-3</v>
      </c>
      <c r="BZ8" s="35">
        <v>2.8935185185239177E-4</v>
      </c>
      <c r="CA8" s="44" t="s">
        <v>223</v>
      </c>
      <c r="CB8" s="45">
        <v>25</v>
      </c>
      <c r="CC8" s="85">
        <v>0.70486111111111116</v>
      </c>
      <c r="CD8" s="86"/>
      <c r="CE8" s="87">
        <v>0</v>
      </c>
      <c r="CF8" s="88"/>
      <c r="CG8" s="85">
        <v>0.71388888888888891</v>
      </c>
      <c r="CH8" s="86"/>
      <c r="CI8" s="87">
        <v>0</v>
      </c>
      <c r="CJ8" s="88"/>
      <c r="CK8" s="43">
        <v>0.7597222222222223</v>
      </c>
      <c r="CL8" s="47">
        <v>0.76111111111111107</v>
      </c>
      <c r="CM8" s="70">
        <v>49</v>
      </c>
      <c r="CN8" s="71">
        <v>49</v>
      </c>
      <c r="CO8" s="72"/>
      <c r="CP8" s="91">
        <v>0.7631944444444444</v>
      </c>
      <c r="CQ8" s="95">
        <v>5.5555555555555601E-2</v>
      </c>
      <c r="CR8" s="42" t="s">
        <v>44</v>
      </c>
      <c r="CS8" s="38">
        <v>0</v>
      </c>
      <c r="CT8" s="65"/>
      <c r="CU8" s="39">
        <v>579.6</v>
      </c>
      <c r="CV8" s="46">
        <v>60</v>
      </c>
      <c r="CW8" s="40"/>
      <c r="CX8" s="63">
        <v>639.6</v>
      </c>
      <c r="CY8" s="128"/>
      <c r="CZ8" s="101" t="s">
        <v>190</v>
      </c>
      <c r="DA8" s="129" t="s">
        <v>176</v>
      </c>
      <c r="DB8" s="129">
        <v>160</v>
      </c>
      <c r="DC8" s="104"/>
      <c r="DD8" s="77"/>
      <c r="DE8" s="56"/>
      <c r="DF8" s="36"/>
      <c r="DI8" s="41">
        <v>1.1499999999999999</v>
      </c>
      <c r="DJ8" s="17" t="s">
        <v>196</v>
      </c>
      <c r="DK8" s="153">
        <v>165.24</v>
      </c>
      <c r="DL8" s="41">
        <v>165.24</v>
      </c>
      <c r="DM8" s="41">
        <v>9999</v>
      </c>
      <c r="DP8" s="41">
        <v>41</v>
      </c>
      <c r="DQ8" s="227">
        <v>0</v>
      </c>
      <c r="DR8" s="227">
        <v>0</v>
      </c>
      <c r="DS8" s="228">
        <v>71.2</v>
      </c>
      <c r="DT8" s="227">
        <v>0</v>
      </c>
      <c r="DU8" s="227">
        <v>0</v>
      </c>
      <c r="DV8" s="227">
        <v>39</v>
      </c>
      <c r="DW8" s="227">
        <v>0</v>
      </c>
      <c r="DX8" s="227">
        <v>60</v>
      </c>
      <c r="DY8" s="227">
        <v>366</v>
      </c>
      <c r="DZ8" s="227">
        <v>0</v>
      </c>
      <c r="EA8" s="227">
        <v>2</v>
      </c>
      <c r="EB8" s="227">
        <v>0</v>
      </c>
      <c r="EC8" s="228">
        <v>27.4</v>
      </c>
      <c r="ED8" s="227">
        <v>0</v>
      </c>
      <c r="EE8" s="227">
        <v>0</v>
      </c>
      <c r="EF8" s="227">
        <v>25</v>
      </c>
      <c r="EG8" s="227">
        <v>0</v>
      </c>
      <c r="EH8" s="228">
        <v>49</v>
      </c>
      <c r="EI8" s="227">
        <v>0</v>
      </c>
      <c r="EK8" s="41">
        <v>41</v>
      </c>
      <c r="EL8" s="227">
        <v>0</v>
      </c>
      <c r="EM8" s="227">
        <v>0</v>
      </c>
      <c r="EN8" s="227">
        <v>71.2</v>
      </c>
      <c r="EO8" s="227">
        <v>71.2</v>
      </c>
      <c r="EP8" s="227">
        <v>71.2</v>
      </c>
      <c r="EQ8" s="227">
        <v>110.2</v>
      </c>
      <c r="ER8" s="227">
        <v>110.2</v>
      </c>
      <c r="ES8" s="227">
        <v>170.2</v>
      </c>
      <c r="ET8" s="227">
        <v>536.20000000000005</v>
      </c>
      <c r="EU8" s="227">
        <v>536.20000000000005</v>
      </c>
      <c r="EV8" s="227">
        <v>538.20000000000005</v>
      </c>
      <c r="EW8" s="227">
        <v>538.20000000000005</v>
      </c>
      <c r="EX8" s="227">
        <v>565.6</v>
      </c>
      <c r="EY8" s="227">
        <v>565.6</v>
      </c>
      <c r="EZ8" s="227">
        <v>565.6</v>
      </c>
      <c r="FA8" s="227">
        <v>590.6</v>
      </c>
      <c r="FB8" s="227">
        <v>590.6</v>
      </c>
      <c r="FC8" s="227">
        <v>639.6</v>
      </c>
      <c r="FD8" s="227">
        <v>639.6</v>
      </c>
    </row>
    <row r="9" spans="1:160" s="41" customFormat="1" ht="13.5" thickBot="1" x14ac:dyDescent="0.25">
      <c r="A9" s="131"/>
      <c r="B9" s="34">
        <v>9</v>
      </c>
      <c r="C9" s="10">
        <v>9</v>
      </c>
      <c r="D9" s="37" t="s">
        <v>35</v>
      </c>
      <c r="E9" s="37" t="s">
        <v>99</v>
      </c>
      <c r="F9" s="37"/>
      <c r="G9" s="43">
        <v>0.297916666666667</v>
      </c>
      <c r="H9" s="47">
        <v>0.29791666666666666</v>
      </c>
      <c r="I9" s="58" t="s">
        <v>44</v>
      </c>
      <c r="J9" s="52">
        <v>0</v>
      </c>
      <c r="K9" s="43">
        <v>0.38124999999999998</v>
      </c>
      <c r="L9" s="47">
        <v>0.38124999999999798</v>
      </c>
      <c r="M9" s="42" t="s">
        <v>44</v>
      </c>
      <c r="N9" s="38">
        <v>0</v>
      </c>
      <c r="O9" s="73">
        <v>0.42291666666666666</v>
      </c>
      <c r="P9" s="42" t="s">
        <v>44</v>
      </c>
      <c r="Q9" s="38">
        <v>0</v>
      </c>
      <c r="R9" s="43">
        <v>0.42499999999999999</v>
      </c>
      <c r="S9" s="47">
        <v>0.42499999999999999</v>
      </c>
      <c r="T9" s="70">
        <v>38.5</v>
      </c>
      <c r="U9" s="71">
        <v>38.5</v>
      </c>
      <c r="V9" s="72"/>
      <c r="W9" s="115">
        <v>0.44374999999999998</v>
      </c>
      <c r="X9" s="42" t="s">
        <v>44</v>
      </c>
      <c r="Y9" s="38">
        <v>0</v>
      </c>
      <c r="Z9" s="49">
        <v>0.47847222222222219</v>
      </c>
      <c r="AA9" s="42" t="s">
        <v>44</v>
      </c>
      <c r="AB9" s="38">
        <v>0</v>
      </c>
      <c r="AC9" s="53">
        <v>0.48055555555555557</v>
      </c>
      <c r="AD9" s="61"/>
      <c r="AE9" s="55">
        <v>0.48440972222222217</v>
      </c>
      <c r="AF9" s="35">
        <v>3.854166666666603E-3</v>
      </c>
      <c r="AG9" s="35">
        <v>6.3751087742147661E-17</v>
      </c>
      <c r="AH9" s="44" t="s">
        <v>44</v>
      </c>
      <c r="AI9" s="45">
        <v>0</v>
      </c>
      <c r="AJ9" s="115">
        <v>0.50138888888888888</v>
      </c>
      <c r="AK9" s="42" t="s">
        <v>44</v>
      </c>
      <c r="AL9" s="38">
        <v>0</v>
      </c>
      <c r="AM9" s="73">
        <v>0.51180555555555551</v>
      </c>
      <c r="AN9" s="42" t="s">
        <v>44</v>
      </c>
      <c r="AO9" s="38">
        <v>0</v>
      </c>
      <c r="AP9" s="53">
        <v>0.51388888888888895</v>
      </c>
      <c r="AQ9" s="61"/>
      <c r="AR9" s="55">
        <v>0.52239583333333328</v>
      </c>
      <c r="AS9" s="35">
        <v>8.506944444444331E-3</v>
      </c>
      <c r="AT9" s="35">
        <v>1.7476851851850718E-3</v>
      </c>
      <c r="AU9" s="44" t="s">
        <v>223</v>
      </c>
      <c r="AV9" s="45">
        <v>151</v>
      </c>
      <c r="AW9" s="49">
        <v>0.54166666666666663</v>
      </c>
      <c r="AX9" s="42" t="s">
        <v>44</v>
      </c>
      <c r="AY9" s="38">
        <v>0</v>
      </c>
      <c r="AZ9" s="49">
        <v>0.54374999999999996</v>
      </c>
      <c r="BA9" s="61"/>
      <c r="BB9" s="55">
        <v>0.54880787037037038</v>
      </c>
      <c r="BC9" s="35">
        <v>5.0578703703704209E-3</v>
      </c>
      <c r="BD9" s="35">
        <v>5.7870370370420761E-5</v>
      </c>
      <c r="BE9" s="44" t="s">
        <v>223</v>
      </c>
      <c r="BF9" s="45">
        <v>5</v>
      </c>
      <c r="BG9" s="308">
        <v>0.5888888888888888</v>
      </c>
      <c r="BH9" s="42" t="s">
        <v>44</v>
      </c>
      <c r="BI9" s="38">
        <v>0</v>
      </c>
      <c r="BJ9" s="43">
        <v>0.58958333333333335</v>
      </c>
      <c r="BK9" s="47">
        <v>0.59027777777777779</v>
      </c>
      <c r="BL9" s="70">
        <v>27.8</v>
      </c>
      <c r="BM9" s="71">
        <v>27.8</v>
      </c>
      <c r="BN9" s="72"/>
      <c r="BO9" s="117" t="s">
        <v>226</v>
      </c>
      <c r="BP9" s="121"/>
      <c r="BQ9" s="124" t="s">
        <v>225</v>
      </c>
      <c r="BR9" s="125"/>
      <c r="BS9" s="49">
        <v>0.66527777777777775</v>
      </c>
      <c r="BT9" s="42" t="s">
        <v>44</v>
      </c>
      <c r="BU9" s="38">
        <v>0</v>
      </c>
      <c r="BV9" s="49">
        <v>0.66736111111111096</v>
      </c>
      <c r="BW9" s="61"/>
      <c r="BX9" s="55">
        <v>0.66990740740740751</v>
      </c>
      <c r="BY9" s="35">
        <v>2.5462962962965463E-3</v>
      </c>
      <c r="BZ9" s="35">
        <v>9.25925925928427E-5</v>
      </c>
      <c r="CA9" s="44" t="s">
        <v>223</v>
      </c>
      <c r="CB9" s="45">
        <v>8</v>
      </c>
      <c r="CC9" s="85">
        <v>0.67083333333333339</v>
      </c>
      <c r="CD9" s="86"/>
      <c r="CE9" s="87">
        <v>60</v>
      </c>
      <c r="CF9" s="88"/>
      <c r="CG9" s="85">
        <v>0.6791666666666667</v>
      </c>
      <c r="CH9" s="86"/>
      <c r="CI9" s="87">
        <v>0</v>
      </c>
      <c r="CJ9" s="88"/>
      <c r="CK9" s="43">
        <v>0.72291666666666676</v>
      </c>
      <c r="CL9" s="47">
        <v>0.72291666666666676</v>
      </c>
      <c r="CM9" s="70">
        <v>42.8</v>
      </c>
      <c r="CN9" s="71">
        <v>42.8</v>
      </c>
      <c r="CO9" s="72"/>
      <c r="CP9" s="91">
        <v>0.72291666666666676</v>
      </c>
      <c r="CQ9" s="95">
        <v>5.5555555555555601E-2</v>
      </c>
      <c r="CR9" s="42" t="s">
        <v>44</v>
      </c>
      <c r="CS9" s="38">
        <v>0</v>
      </c>
      <c r="CT9" s="64"/>
      <c r="CU9" s="39">
        <v>273.10000000000002</v>
      </c>
      <c r="CV9" s="46">
        <v>60</v>
      </c>
      <c r="CW9" s="40"/>
      <c r="CX9" s="63">
        <v>333.1</v>
      </c>
      <c r="CY9" s="43"/>
      <c r="CZ9" s="101" t="s">
        <v>189</v>
      </c>
      <c r="DA9" s="129" t="s">
        <v>177</v>
      </c>
      <c r="DB9" s="129">
        <v>78</v>
      </c>
      <c r="DC9" s="104" t="s">
        <v>182</v>
      </c>
      <c r="DD9" s="77"/>
      <c r="DE9" s="56"/>
      <c r="DF9" s="36"/>
      <c r="DI9" s="41">
        <v>1.06</v>
      </c>
      <c r="DJ9" s="41" t="s">
        <v>196</v>
      </c>
      <c r="DK9" s="153">
        <v>115.646</v>
      </c>
      <c r="DL9" s="41">
        <v>115.646</v>
      </c>
      <c r="DM9" s="41">
        <v>9999</v>
      </c>
      <c r="DP9" s="41">
        <v>9</v>
      </c>
      <c r="DQ9" s="227">
        <v>0</v>
      </c>
      <c r="DR9" s="227">
        <v>0</v>
      </c>
      <c r="DS9" s="228">
        <v>38.5</v>
      </c>
      <c r="DT9" s="227">
        <v>0</v>
      </c>
      <c r="DU9" s="227">
        <v>0</v>
      </c>
      <c r="DV9" s="227">
        <v>0</v>
      </c>
      <c r="DW9" s="227">
        <v>0</v>
      </c>
      <c r="DX9" s="227">
        <v>0</v>
      </c>
      <c r="DY9" s="227">
        <v>151</v>
      </c>
      <c r="DZ9" s="227">
        <v>0</v>
      </c>
      <c r="EA9" s="227">
        <v>5</v>
      </c>
      <c r="EB9" s="227">
        <v>0</v>
      </c>
      <c r="EC9" s="228">
        <v>27.8</v>
      </c>
      <c r="ED9" s="227">
        <v>0</v>
      </c>
      <c r="EE9" s="227">
        <v>0</v>
      </c>
      <c r="EF9" s="227">
        <v>8</v>
      </c>
      <c r="EG9" s="227">
        <v>60</v>
      </c>
      <c r="EH9" s="228">
        <v>42.8</v>
      </c>
      <c r="EI9" s="227">
        <v>0</v>
      </c>
      <c r="EK9" s="41">
        <v>9</v>
      </c>
      <c r="EL9" s="227">
        <v>0</v>
      </c>
      <c r="EM9" s="227">
        <v>0</v>
      </c>
      <c r="EN9" s="227">
        <v>38.5</v>
      </c>
      <c r="EO9" s="227">
        <v>38.5</v>
      </c>
      <c r="EP9" s="227">
        <v>38.5</v>
      </c>
      <c r="EQ9" s="227">
        <v>38.5</v>
      </c>
      <c r="ER9" s="227">
        <v>38.5</v>
      </c>
      <c r="ES9" s="227">
        <v>38.5</v>
      </c>
      <c r="ET9" s="227">
        <v>189.5</v>
      </c>
      <c r="EU9" s="227">
        <v>189.5</v>
      </c>
      <c r="EV9" s="227">
        <v>194.5</v>
      </c>
      <c r="EW9" s="227">
        <v>194.5</v>
      </c>
      <c r="EX9" s="227">
        <v>222.3</v>
      </c>
      <c r="EY9" s="227">
        <v>222.3</v>
      </c>
      <c r="EZ9" s="227">
        <v>222.3</v>
      </c>
      <c r="FA9" s="227">
        <v>230.3</v>
      </c>
      <c r="FB9" s="227">
        <v>290.3</v>
      </c>
      <c r="FC9" s="227">
        <v>333.1</v>
      </c>
      <c r="FD9" s="227">
        <v>333.1</v>
      </c>
    </row>
    <row r="10" spans="1:160" s="41" customFormat="1" ht="13.5" thickBot="1" x14ac:dyDescent="0.25">
      <c r="A10" s="131"/>
      <c r="B10" s="34">
        <v>5</v>
      </c>
      <c r="C10" s="10">
        <v>5</v>
      </c>
      <c r="D10" s="37" t="s">
        <v>203</v>
      </c>
      <c r="E10" s="37" t="s">
        <v>31</v>
      </c>
      <c r="F10" s="37"/>
      <c r="G10" s="43">
        <v>0.29513888888888901</v>
      </c>
      <c r="H10" s="47">
        <v>0.2951388888888889</v>
      </c>
      <c r="I10" s="58" t="s">
        <v>44</v>
      </c>
      <c r="J10" s="52">
        <v>0</v>
      </c>
      <c r="K10" s="43">
        <v>0.37847222222222199</v>
      </c>
      <c r="L10" s="47">
        <v>0.37847222222222199</v>
      </c>
      <c r="M10" s="42" t="s">
        <v>44</v>
      </c>
      <c r="N10" s="38">
        <v>0</v>
      </c>
      <c r="O10" s="73">
        <v>0.4201388888888889</v>
      </c>
      <c r="P10" s="42" t="s">
        <v>44</v>
      </c>
      <c r="Q10" s="38">
        <v>0</v>
      </c>
      <c r="R10" s="43">
        <v>0.42222222222222222</v>
      </c>
      <c r="S10" s="47">
        <v>0.42222222222222222</v>
      </c>
      <c r="T10" s="70">
        <v>36.799999999999997</v>
      </c>
      <c r="U10" s="71">
        <v>36.799999999999997</v>
      </c>
      <c r="V10" s="72"/>
      <c r="W10" s="115">
        <v>0.44097222222222221</v>
      </c>
      <c r="X10" s="42" t="s">
        <v>44</v>
      </c>
      <c r="Y10" s="38">
        <v>0</v>
      </c>
      <c r="Z10" s="49">
        <v>0.47569444444444442</v>
      </c>
      <c r="AA10" s="42" t="s">
        <v>44</v>
      </c>
      <c r="AB10" s="38">
        <v>0</v>
      </c>
      <c r="AC10" s="53">
        <v>0.4777777777777778</v>
      </c>
      <c r="AD10" s="61"/>
      <c r="AE10" s="55">
        <v>0.48182870370370368</v>
      </c>
      <c r="AF10" s="35">
        <v>4.0509259259258745E-3</v>
      </c>
      <c r="AG10" s="35">
        <v>1.9675925925920776E-4</v>
      </c>
      <c r="AH10" s="44" t="s">
        <v>223</v>
      </c>
      <c r="AI10" s="45">
        <v>17</v>
      </c>
      <c r="AJ10" s="115">
        <v>0.49861111111111112</v>
      </c>
      <c r="AK10" s="42" t="s">
        <v>44</v>
      </c>
      <c r="AL10" s="38">
        <v>0</v>
      </c>
      <c r="AM10" s="73">
        <v>0.50902777777777775</v>
      </c>
      <c r="AN10" s="42" t="s">
        <v>44</v>
      </c>
      <c r="AO10" s="38">
        <v>0</v>
      </c>
      <c r="AP10" s="53">
        <v>0.51111111111111118</v>
      </c>
      <c r="AQ10" s="61"/>
      <c r="AR10" s="55">
        <v>0.51785879629629628</v>
      </c>
      <c r="AS10" s="35">
        <v>6.7476851851850927E-3</v>
      </c>
      <c r="AT10" s="35">
        <v>1.1574074074166378E-5</v>
      </c>
      <c r="AU10" s="44" t="s">
        <v>45</v>
      </c>
      <c r="AV10" s="45">
        <v>1</v>
      </c>
      <c r="AW10" s="49">
        <v>0.53888888888888886</v>
      </c>
      <c r="AX10" s="42" t="s">
        <v>44</v>
      </c>
      <c r="AY10" s="38">
        <v>0</v>
      </c>
      <c r="AZ10" s="49">
        <v>0.54097222222222197</v>
      </c>
      <c r="BA10" s="61"/>
      <c r="BB10" s="55">
        <v>0.54604166666666665</v>
      </c>
      <c r="BC10" s="35">
        <v>5.0694444444446818E-3</v>
      </c>
      <c r="BD10" s="35">
        <v>6.9444444444681681E-5</v>
      </c>
      <c r="BE10" s="44" t="s">
        <v>223</v>
      </c>
      <c r="BF10" s="45">
        <v>6</v>
      </c>
      <c r="BG10" s="308">
        <v>0.58611111111111081</v>
      </c>
      <c r="BH10" s="42" t="s">
        <v>44</v>
      </c>
      <c r="BI10" s="38">
        <v>0</v>
      </c>
      <c r="BJ10" s="43">
        <v>0.58611111111111114</v>
      </c>
      <c r="BK10" s="47">
        <v>0.58750000000000002</v>
      </c>
      <c r="BL10" s="70">
        <v>26.1</v>
      </c>
      <c r="BM10" s="71">
        <v>26.1</v>
      </c>
      <c r="BN10" s="72"/>
      <c r="BO10" s="117" t="s">
        <v>226</v>
      </c>
      <c r="BP10" s="121"/>
      <c r="BQ10" s="124" t="s">
        <v>225</v>
      </c>
      <c r="BR10" s="125"/>
      <c r="BS10" s="49">
        <v>0.66249999999999998</v>
      </c>
      <c r="BT10" s="42" t="s">
        <v>44</v>
      </c>
      <c r="BU10" s="38">
        <v>0</v>
      </c>
      <c r="BV10" s="49">
        <v>0.66458333333333297</v>
      </c>
      <c r="BW10" s="61"/>
      <c r="BX10" s="55">
        <v>0.66703703703703709</v>
      </c>
      <c r="BY10" s="35">
        <v>2.4537037037041243E-3</v>
      </c>
      <c r="BZ10" s="35">
        <v>4.2067044292437572E-16</v>
      </c>
      <c r="CA10" s="44" t="s">
        <v>44</v>
      </c>
      <c r="CB10" s="45">
        <v>0</v>
      </c>
      <c r="CC10" s="85">
        <v>0.66805555555555562</v>
      </c>
      <c r="CD10" s="86"/>
      <c r="CE10" s="87">
        <v>60</v>
      </c>
      <c r="CF10" s="88"/>
      <c r="CG10" s="85">
        <v>0.67638888888888893</v>
      </c>
      <c r="CH10" s="86"/>
      <c r="CI10" s="87">
        <v>0</v>
      </c>
      <c r="CJ10" s="88"/>
      <c r="CK10" s="43">
        <v>0.71944444444444444</v>
      </c>
      <c r="CL10" s="47">
        <v>0.71944444444444444</v>
      </c>
      <c r="CM10" s="70">
        <v>46.2</v>
      </c>
      <c r="CN10" s="71">
        <v>46.2</v>
      </c>
      <c r="CO10" s="72"/>
      <c r="CP10" s="91">
        <v>0.72152777777777777</v>
      </c>
      <c r="CQ10" s="95">
        <v>5.5555555555555601E-2</v>
      </c>
      <c r="CR10" s="42" t="s">
        <v>44</v>
      </c>
      <c r="CS10" s="38">
        <v>0</v>
      </c>
      <c r="CT10" s="64"/>
      <c r="CU10" s="39">
        <v>133.1</v>
      </c>
      <c r="CV10" s="46">
        <v>60</v>
      </c>
      <c r="CW10" s="40"/>
      <c r="CX10" s="63">
        <v>193.1</v>
      </c>
      <c r="CY10" s="43"/>
      <c r="CZ10" s="101" t="s">
        <v>191</v>
      </c>
      <c r="DA10" s="129" t="s">
        <v>176</v>
      </c>
      <c r="DB10" s="129">
        <v>230</v>
      </c>
      <c r="DC10" s="104" t="s">
        <v>182</v>
      </c>
      <c r="DD10" s="77"/>
      <c r="DE10" s="56"/>
      <c r="DF10" s="36"/>
      <c r="DI10" s="41">
        <v>1.1499999999999999</v>
      </c>
      <c r="DJ10" s="41" t="s">
        <v>196</v>
      </c>
      <c r="DK10" s="153">
        <v>125.465</v>
      </c>
      <c r="DL10" s="41">
        <v>125.465</v>
      </c>
      <c r="DM10" s="41">
        <v>9999</v>
      </c>
      <c r="DP10" s="41">
        <v>5</v>
      </c>
      <c r="DQ10" s="227">
        <v>0</v>
      </c>
      <c r="DR10" s="227">
        <v>0</v>
      </c>
      <c r="DS10" s="228">
        <v>36.799999999999997</v>
      </c>
      <c r="DT10" s="227">
        <v>0</v>
      </c>
      <c r="DU10" s="227">
        <v>0</v>
      </c>
      <c r="DV10" s="227">
        <v>17</v>
      </c>
      <c r="DW10" s="227">
        <v>0</v>
      </c>
      <c r="DX10" s="227">
        <v>0</v>
      </c>
      <c r="DY10" s="227">
        <v>1</v>
      </c>
      <c r="DZ10" s="227">
        <v>0</v>
      </c>
      <c r="EA10" s="227">
        <v>6</v>
      </c>
      <c r="EB10" s="227">
        <v>0</v>
      </c>
      <c r="EC10" s="228">
        <v>26.1</v>
      </c>
      <c r="ED10" s="227">
        <v>0</v>
      </c>
      <c r="EE10" s="227">
        <v>0</v>
      </c>
      <c r="EF10" s="227">
        <v>0</v>
      </c>
      <c r="EG10" s="227">
        <v>60</v>
      </c>
      <c r="EH10" s="228">
        <v>46.2</v>
      </c>
      <c r="EI10" s="227">
        <v>0</v>
      </c>
      <c r="EK10" s="41">
        <v>5</v>
      </c>
      <c r="EL10" s="227">
        <v>0</v>
      </c>
      <c r="EM10" s="227">
        <v>0</v>
      </c>
      <c r="EN10" s="227">
        <v>36.799999999999997</v>
      </c>
      <c r="EO10" s="227">
        <v>36.799999999999997</v>
      </c>
      <c r="EP10" s="227">
        <v>36.799999999999997</v>
      </c>
      <c r="EQ10" s="227">
        <v>53.8</v>
      </c>
      <c r="ER10" s="227">
        <v>53.8</v>
      </c>
      <c r="ES10" s="227">
        <v>53.8</v>
      </c>
      <c r="ET10" s="227">
        <v>54.8</v>
      </c>
      <c r="EU10" s="227">
        <v>54.8</v>
      </c>
      <c r="EV10" s="227">
        <v>60.8</v>
      </c>
      <c r="EW10" s="227">
        <v>60.8</v>
      </c>
      <c r="EX10" s="227">
        <v>86.9</v>
      </c>
      <c r="EY10" s="227">
        <v>86.9</v>
      </c>
      <c r="EZ10" s="227">
        <v>86.9</v>
      </c>
      <c r="FA10" s="227">
        <v>86.9</v>
      </c>
      <c r="FB10" s="227">
        <v>146.9</v>
      </c>
      <c r="FC10" s="227">
        <v>193.1</v>
      </c>
      <c r="FD10" s="227">
        <v>193.1</v>
      </c>
    </row>
    <row r="11" spans="1:160" ht="13.5" thickBot="1" x14ac:dyDescent="0.25">
      <c r="A11" s="132"/>
      <c r="B11" s="34">
        <v>14</v>
      </c>
      <c r="C11" s="10">
        <v>14</v>
      </c>
      <c r="D11" s="37" t="s">
        <v>105</v>
      </c>
      <c r="E11" s="37" t="s">
        <v>222</v>
      </c>
      <c r="F11" s="37"/>
      <c r="G11" s="43">
        <v>0.30138888888888898</v>
      </c>
      <c r="H11" s="47">
        <v>0.2951388888888889</v>
      </c>
      <c r="I11" s="58" t="s">
        <v>44</v>
      </c>
      <c r="J11" s="52">
        <v>0</v>
      </c>
      <c r="K11" s="43">
        <v>0.38472222222222202</v>
      </c>
      <c r="L11" s="47">
        <v>0.38472222222221802</v>
      </c>
      <c r="M11" s="42" t="s">
        <v>44</v>
      </c>
      <c r="N11" s="38">
        <v>0</v>
      </c>
      <c r="O11" s="73">
        <v>0.42638888888888887</v>
      </c>
      <c r="P11" s="42" t="s">
        <v>44</v>
      </c>
      <c r="Q11" s="38">
        <v>0</v>
      </c>
      <c r="R11" s="43">
        <v>0.42986111111111108</v>
      </c>
      <c r="S11" s="47">
        <v>0.42986111111111108</v>
      </c>
      <c r="T11" s="70">
        <v>35.5</v>
      </c>
      <c r="U11" s="71">
        <v>35.5</v>
      </c>
      <c r="V11" s="72"/>
      <c r="W11" s="115">
        <v>0.44722222222222219</v>
      </c>
      <c r="X11" s="42" t="s">
        <v>44</v>
      </c>
      <c r="Y11" s="38">
        <v>0</v>
      </c>
      <c r="Z11" s="49">
        <v>0.48194444444444445</v>
      </c>
      <c r="AA11" s="42" t="s">
        <v>44</v>
      </c>
      <c r="AB11" s="38">
        <v>0</v>
      </c>
      <c r="AC11" s="53">
        <v>0.48402777777777778</v>
      </c>
      <c r="AD11" s="61"/>
      <c r="AE11" s="55">
        <v>0.48782407407407408</v>
      </c>
      <c r="AF11" s="35">
        <v>3.7962962962962976E-3</v>
      </c>
      <c r="AG11" s="35">
        <v>5.7870370370369153E-5</v>
      </c>
      <c r="AH11" s="44" t="s">
        <v>45</v>
      </c>
      <c r="AI11" s="45">
        <v>5</v>
      </c>
      <c r="AJ11" s="115">
        <v>0.50486111111111109</v>
      </c>
      <c r="AK11" s="42" t="s">
        <v>44</v>
      </c>
      <c r="AL11" s="38">
        <v>0</v>
      </c>
      <c r="AM11" s="73">
        <v>0.51527777777777783</v>
      </c>
      <c r="AN11" s="42" t="s">
        <v>44</v>
      </c>
      <c r="AO11" s="38">
        <v>0</v>
      </c>
      <c r="AP11" s="53">
        <v>0.51736111111111105</v>
      </c>
      <c r="AQ11" s="61"/>
      <c r="AR11" s="55">
        <v>0.52410879629629636</v>
      </c>
      <c r="AS11" s="35">
        <v>6.7476851851853148E-3</v>
      </c>
      <c r="AT11" s="35">
        <v>1.1574074073944333E-5</v>
      </c>
      <c r="AU11" s="44" t="s">
        <v>45</v>
      </c>
      <c r="AV11" s="45">
        <v>1</v>
      </c>
      <c r="AW11" s="49">
        <v>0.54513888888888895</v>
      </c>
      <c r="AX11" s="42" t="s">
        <v>44</v>
      </c>
      <c r="AY11" s="38">
        <v>0</v>
      </c>
      <c r="AZ11" s="49">
        <v>0.54722222222222205</v>
      </c>
      <c r="BA11" s="61"/>
      <c r="BB11" s="55">
        <v>0.55229166666666674</v>
      </c>
      <c r="BC11" s="35">
        <v>5.0694444444446818E-3</v>
      </c>
      <c r="BD11" s="35">
        <v>6.9444444444681681E-5</v>
      </c>
      <c r="BE11" s="44" t="s">
        <v>223</v>
      </c>
      <c r="BF11" s="45">
        <v>6</v>
      </c>
      <c r="BG11" s="308">
        <v>0.59236111111111089</v>
      </c>
      <c r="BH11" s="42" t="s">
        <v>44</v>
      </c>
      <c r="BI11" s="38">
        <v>0</v>
      </c>
      <c r="BJ11" s="43">
        <v>0.59305555555555556</v>
      </c>
      <c r="BK11" s="47">
        <v>0.59375</v>
      </c>
      <c r="BL11" s="70">
        <v>25.2</v>
      </c>
      <c r="BM11" s="71">
        <v>25.2</v>
      </c>
      <c r="BN11" s="72"/>
      <c r="BO11" s="117" t="s">
        <v>226</v>
      </c>
      <c r="BP11" s="121"/>
      <c r="BQ11" s="124" t="s">
        <v>225</v>
      </c>
      <c r="BR11" s="125"/>
      <c r="BS11" s="49">
        <v>0.66875000000000007</v>
      </c>
      <c r="BT11" s="42" t="s">
        <v>44</v>
      </c>
      <c r="BU11" s="38">
        <v>0</v>
      </c>
      <c r="BV11" s="49">
        <v>0.67152777777777795</v>
      </c>
      <c r="BW11" s="61"/>
      <c r="BX11" s="55">
        <v>0.67393518518518514</v>
      </c>
      <c r="BY11" s="35">
        <v>2.4074074074071916E-3</v>
      </c>
      <c r="BZ11" s="35">
        <v>4.6296296296511989E-5</v>
      </c>
      <c r="CA11" s="44" t="s">
        <v>45</v>
      </c>
      <c r="CB11" s="45">
        <v>4</v>
      </c>
      <c r="CC11" s="85">
        <v>0.67708333333333337</v>
      </c>
      <c r="CD11" s="86"/>
      <c r="CE11" s="87">
        <v>0</v>
      </c>
      <c r="CF11" s="88"/>
      <c r="CG11" s="85">
        <v>0.68402777777777779</v>
      </c>
      <c r="CH11" s="86"/>
      <c r="CI11" s="87">
        <v>0</v>
      </c>
      <c r="CJ11" s="88"/>
      <c r="CK11" s="43">
        <v>0.72361111111111109</v>
      </c>
      <c r="CL11" s="47">
        <v>0.72361111111111109</v>
      </c>
      <c r="CM11" s="70">
        <v>46.6</v>
      </c>
      <c r="CN11" s="71">
        <v>46.6</v>
      </c>
      <c r="CO11" s="72"/>
      <c r="CP11" s="91">
        <v>0.72499999999999998</v>
      </c>
      <c r="CQ11" s="95">
        <v>5.5555555555555601E-2</v>
      </c>
      <c r="CR11" s="42" t="s">
        <v>44</v>
      </c>
      <c r="CS11" s="38">
        <v>0</v>
      </c>
      <c r="CT11" s="65"/>
      <c r="CU11" s="39">
        <v>123.3</v>
      </c>
      <c r="CV11" s="46">
        <v>0</v>
      </c>
      <c r="CW11" s="40"/>
      <c r="CX11" s="63">
        <v>123.3</v>
      </c>
      <c r="CY11" s="128"/>
      <c r="CZ11" s="101" t="s">
        <v>189</v>
      </c>
      <c r="DA11" s="129" t="s">
        <v>176</v>
      </c>
      <c r="DB11" s="129">
        <v>265</v>
      </c>
      <c r="DC11" s="104" t="s">
        <v>183</v>
      </c>
      <c r="DD11" s="77"/>
      <c r="DE11" s="56"/>
      <c r="DF11" s="36"/>
      <c r="DI11" s="41">
        <v>1.1499999999999999</v>
      </c>
      <c r="DJ11" s="17" t="s">
        <v>196</v>
      </c>
      <c r="DK11" s="153">
        <v>123.395</v>
      </c>
      <c r="DL11" s="41">
        <v>123.395</v>
      </c>
      <c r="DM11" s="41">
        <v>9999</v>
      </c>
      <c r="DP11" s="41">
        <v>14</v>
      </c>
      <c r="DQ11" s="227">
        <v>0</v>
      </c>
      <c r="DR11" s="227">
        <v>0</v>
      </c>
      <c r="DS11" s="228">
        <v>35.5</v>
      </c>
      <c r="DT11" s="227">
        <v>0</v>
      </c>
      <c r="DU11" s="227">
        <v>0</v>
      </c>
      <c r="DV11" s="227">
        <v>5</v>
      </c>
      <c r="DW11" s="227">
        <v>0</v>
      </c>
      <c r="DX11" s="227">
        <v>0</v>
      </c>
      <c r="DY11" s="227">
        <v>1</v>
      </c>
      <c r="DZ11" s="227">
        <v>0</v>
      </c>
      <c r="EA11" s="227">
        <v>6</v>
      </c>
      <c r="EB11" s="227">
        <v>0</v>
      </c>
      <c r="EC11" s="228">
        <v>25.2</v>
      </c>
      <c r="ED11" s="227">
        <v>0</v>
      </c>
      <c r="EE11" s="227">
        <v>0</v>
      </c>
      <c r="EF11" s="227">
        <v>4</v>
      </c>
      <c r="EG11" s="227">
        <v>0</v>
      </c>
      <c r="EH11" s="228">
        <v>46.6</v>
      </c>
      <c r="EI11" s="227">
        <v>0</v>
      </c>
      <c r="EK11" s="41">
        <v>14</v>
      </c>
      <c r="EL11" s="227">
        <v>0</v>
      </c>
      <c r="EM11" s="227">
        <v>0</v>
      </c>
      <c r="EN11" s="227">
        <v>35.5</v>
      </c>
      <c r="EO11" s="227">
        <v>35.5</v>
      </c>
      <c r="EP11" s="227">
        <v>35.5</v>
      </c>
      <c r="EQ11" s="227">
        <v>40.5</v>
      </c>
      <c r="ER11" s="227">
        <v>40.5</v>
      </c>
      <c r="ES11" s="227">
        <v>40.5</v>
      </c>
      <c r="ET11" s="227">
        <v>41.5</v>
      </c>
      <c r="EU11" s="227">
        <v>41.5</v>
      </c>
      <c r="EV11" s="227">
        <v>47.5</v>
      </c>
      <c r="EW11" s="227">
        <v>47.5</v>
      </c>
      <c r="EX11" s="227">
        <v>72.7</v>
      </c>
      <c r="EY11" s="227">
        <v>72.7</v>
      </c>
      <c r="EZ11" s="227">
        <v>72.7</v>
      </c>
      <c r="FA11" s="227">
        <v>76.7</v>
      </c>
      <c r="FB11" s="227">
        <v>76.7</v>
      </c>
      <c r="FC11" s="227">
        <v>123.3</v>
      </c>
      <c r="FD11" s="227">
        <v>123.3</v>
      </c>
    </row>
    <row r="12" spans="1:160" ht="13.5" thickBot="1" x14ac:dyDescent="0.25">
      <c r="A12" s="132"/>
      <c r="B12" s="34">
        <v>46</v>
      </c>
      <c r="C12" s="10">
        <v>46</v>
      </c>
      <c r="D12" s="37" t="s">
        <v>38</v>
      </c>
      <c r="E12" s="37" t="s">
        <v>58</v>
      </c>
      <c r="F12" s="37"/>
      <c r="G12" s="43">
        <v>0.32361111111111102</v>
      </c>
      <c r="H12" s="47">
        <v>0.32361111111111113</v>
      </c>
      <c r="I12" s="58" t="s">
        <v>44</v>
      </c>
      <c r="J12" s="52">
        <v>0</v>
      </c>
      <c r="K12" s="43">
        <v>0.406944444444442</v>
      </c>
      <c r="L12" s="47">
        <v>0.40694444444442601</v>
      </c>
      <c r="M12" s="42" t="s">
        <v>44</v>
      </c>
      <c r="N12" s="38">
        <v>0</v>
      </c>
      <c r="O12" s="73">
        <v>0.44861111111111113</v>
      </c>
      <c r="P12" s="42" t="s">
        <v>44</v>
      </c>
      <c r="Q12" s="38">
        <v>0</v>
      </c>
      <c r="R12" s="43">
        <v>0.45763888888888887</v>
      </c>
      <c r="S12" s="47">
        <v>0.45763888888888887</v>
      </c>
      <c r="T12" s="70">
        <v>110</v>
      </c>
      <c r="U12" s="71">
        <v>110</v>
      </c>
      <c r="V12" s="72"/>
      <c r="W12" s="115">
        <v>0.46944444444444444</v>
      </c>
      <c r="X12" s="42" t="s">
        <v>44</v>
      </c>
      <c r="Y12" s="38">
        <v>0</v>
      </c>
      <c r="Z12" s="49">
        <v>0.50416666666666665</v>
      </c>
      <c r="AA12" s="42" t="s">
        <v>44</v>
      </c>
      <c r="AB12" s="38">
        <v>0</v>
      </c>
      <c r="AC12" s="53">
        <v>0.50763888888888886</v>
      </c>
      <c r="AD12" s="61"/>
      <c r="AE12" s="55">
        <v>0.5115277777777778</v>
      </c>
      <c r="AF12" s="35">
        <v>3.8888888888889417E-3</v>
      </c>
      <c r="AG12" s="35">
        <v>3.4722222222274921E-5</v>
      </c>
      <c r="AH12" s="44" t="s">
        <v>223</v>
      </c>
      <c r="AI12" s="45">
        <v>3</v>
      </c>
      <c r="AJ12" s="115">
        <v>0.52847222222222223</v>
      </c>
      <c r="AK12" s="42" t="s">
        <v>44</v>
      </c>
      <c r="AL12" s="38">
        <v>0</v>
      </c>
      <c r="AM12" s="73">
        <v>0.53888888888888886</v>
      </c>
      <c r="AN12" s="42" t="s">
        <v>44</v>
      </c>
      <c r="AO12" s="38">
        <v>0</v>
      </c>
      <c r="AP12" s="53">
        <v>0.54166666666666663</v>
      </c>
      <c r="AQ12" s="61"/>
      <c r="AR12" s="55">
        <v>0.54853009259259256</v>
      </c>
      <c r="AS12" s="35">
        <v>6.8634259259259256E-3</v>
      </c>
      <c r="AT12" s="35">
        <v>1.0416666666666647E-4</v>
      </c>
      <c r="AU12" s="44" t="s">
        <v>223</v>
      </c>
      <c r="AV12" s="45">
        <v>9</v>
      </c>
      <c r="AW12" s="49">
        <v>0.56944444444444442</v>
      </c>
      <c r="AX12" s="42" t="s">
        <v>44</v>
      </c>
      <c r="AY12" s="38">
        <v>0</v>
      </c>
      <c r="AZ12" s="49">
        <v>0.57152777777777797</v>
      </c>
      <c r="BA12" s="61"/>
      <c r="BB12" s="55">
        <v>0.57660879629629636</v>
      </c>
      <c r="BC12" s="35">
        <v>5.0810185185183876E-3</v>
      </c>
      <c r="BD12" s="35">
        <v>8.101851851838749E-5</v>
      </c>
      <c r="BE12" s="44" t="s">
        <v>223</v>
      </c>
      <c r="BF12" s="45">
        <v>7</v>
      </c>
      <c r="BG12" s="308">
        <v>0.61666666666666681</v>
      </c>
      <c r="BH12" s="42" t="s">
        <v>44</v>
      </c>
      <c r="BI12" s="38">
        <v>0</v>
      </c>
      <c r="BJ12" s="43">
        <v>0.6166666666666667</v>
      </c>
      <c r="BK12" s="47">
        <v>0.62777777777777777</v>
      </c>
      <c r="BL12" s="70">
        <v>29.5</v>
      </c>
      <c r="BM12" s="71">
        <v>29.5</v>
      </c>
      <c r="BN12" s="72"/>
      <c r="BO12" s="117" t="s">
        <v>226</v>
      </c>
      <c r="BP12" s="121"/>
      <c r="BQ12" s="124" t="s">
        <v>225</v>
      </c>
      <c r="BR12" s="125"/>
      <c r="BS12" s="49">
        <v>0.70416666666666661</v>
      </c>
      <c r="BT12" s="42" t="s">
        <v>44</v>
      </c>
      <c r="BU12" s="38">
        <v>0</v>
      </c>
      <c r="BV12" s="49">
        <v>0.70694444444444404</v>
      </c>
      <c r="BW12" s="61"/>
      <c r="BX12" s="55">
        <v>0.71023148148148152</v>
      </c>
      <c r="BY12" s="35">
        <v>3.2870370370374768E-3</v>
      </c>
      <c r="BZ12" s="35">
        <v>8.3333333333377325E-4</v>
      </c>
      <c r="CA12" s="44" t="s">
        <v>223</v>
      </c>
      <c r="CB12" s="45">
        <v>72</v>
      </c>
      <c r="CC12" s="85">
        <v>0.71319444444444446</v>
      </c>
      <c r="CD12" s="86"/>
      <c r="CE12" s="87">
        <v>0</v>
      </c>
      <c r="CF12" s="88"/>
      <c r="CG12" s="85">
        <v>0.72152777777777777</v>
      </c>
      <c r="CH12" s="86"/>
      <c r="CI12" s="87">
        <v>0</v>
      </c>
      <c r="CJ12" s="88"/>
      <c r="CK12" s="43">
        <v>0.76944444444444438</v>
      </c>
      <c r="CL12" s="47">
        <v>0.76944444444444438</v>
      </c>
      <c r="CM12" s="70">
        <v>58.1</v>
      </c>
      <c r="CN12" s="71">
        <v>58.1</v>
      </c>
      <c r="CO12" s="72"/>
      <c r="CP12" s="91">
        <v>0.77083333333333337</v>
      </c>
      <c r="CQ12" s="95">
        <v>5.5555555555555601E-2</v>
      </c>
      <c r="CR12" s="42" t="s">
        <v>223</v>
      </c>
      <c r="CS12" s="38">
        <v>120</v>
      </c>
      <c r="CT12" s="65"/>
      <c r="CU12" s="39">
        <v>288.60000000000002</v>
      </c>
      <c r="CV12" s="46">
        <v>120</v>
      </c>
      <c r="CW12" s="40"/>
      <c r="CX12" s="63">
        <v>408.6</v>
      </c>
      <c r="CY12" s="128"/>
      <c r="CZ12" s="101" t="s">
        <v>191</v>
      </c>
      <c r="DA12" s="129" t="s">
        <v>178</v>
      </c>
      <c r="DB12" s="129">
        <v>64</v>
      </c>
      <c r="DC12" s="104" t="s">
        <v>181</v>
      </c>
      <c r="DD12" s="77"/>
      <c r="DE12" s="56"/>
      <c r="DF12" s="36"/>
      <c r="DI12" s="41">
        <v>1</v>
      </c>
      <c r="DJ12" s="17" t="s">
        <v>196</v>
      </c>
      <c r="DK12" s="153">
        <v>197.6</v>
      </c>
      <c r="DL12" s="41">
        <v>197.6</v>
      </c>
      <c r="DM12" s="41">
        <v>9999</v>
      </c>
      <c r="DP12" s="41">
        <v>46</v>
      </c>
      <c r="DQ12" s="227">
        <v>0</v>
      </c>
      <c r="DR12" s="227">
        <v>0</v>
      </c>
      <c r="DS12" s="228">
        <v>110</v>
      </c>
      <c r="DT12" s="227">
        <v>0</v>
      </c>
      <c r="DU12" s="227">
        <v>0</v>
      </c>
      <c r="DV12" s="227">
        <v>3</v>
      </c>
      <c r="DW12" s="227">
        <v>0</v>
      </c>
      <c r="DX12" s="227">
        <v>0</v>
      </c>
      <c r="DY12" s="227">
        <v>9</v>
      </c>
      <c r="DZ12" s="227">
        <v>0</v>
      </c>
      <c r="EA12" s="227">
        <v>7</v>
      </c>
      <c r="EB12" s="227">
        <v>0</v>
      </c>
      <c r="EC12" s="228">
        <v>29.5</v>
      </c>
      <c r="ED12" s="227">
        <v>0</v>
      </c>
      <c r="EE12" s="227">
        <v>0</v>
      </c>
      <c r="EF12" s="227">
        <v>72</v>
      </c>
      <c r="EG12" s="227">
        <v>0</v>
      </c>
      <c r="EH12" s="228">
        <v>58.1</v>
      </c>
      <c r="EI12" s="227">
        <v>120</v>
      </c>
      <c r="EK12" s="41">
        <v>46</v>
      </c>
      <c r="EL12" s="227">
        <v>0</v>
      </c>
      <c r="EM12" s="227">
        <v>0</v>
      </c>
      <c r="EN12" s="227">
        <v>110</v>
      </c>
      <c r="EO12" s="227">
        <v>110</v>
      </c>
      <c r="EP12" s="227">
        <v>110</v>
      </c>
      <c r="EQ12" s="227">
        <v>113</v>
      </c>
      <c r="ER12" s="227">
        <v>113</v>
      </c>
      <c r="ES12" s="227">
        <v>113</v>
      </c>
      <c r="ET12" s="227">
        <v>122</v>
      </c>
      <c r="EU12" s="227">
        <v>122</v>
      </c>
      <c r="EV12" s="227">
        <v>129</v>
      </c>
      <c r="EW12" s="227">
        <v>129</v>
      </c>
      <c r="EX12" s="227">
        <v>158.5</v>
      </c>
      <c r="EY12" s="227">
        <v>158.5</v>
      </c>
      <c r="EZ12" s="227">
        <v>158.5</v>
      </c>
      <c r="FA12" s="227">
        <v>230.5</v>
      </c>
      <c r="FB12" s="227">
        <v>230.5</v>
      </c>
      <c r="FC12" s="227">
        <v>288.60000000000002</v>
      </c>
      <c r="FD12" s="227">
        <v>408.6</v>
      </c>
    </row>
    <row r="13" spans="1:160" s="41" customFormat="1" ht="13.5" collapsed="1" thickBot="1" x14ac:dyDescent="0.25">
      <c r="A13" s="131"/>
      <c r="B13" s="34">
        <v>10</v>
      </c>
      <c r="C13" s="10">
        <v>10</v>
      </c>
      <c r="D13" s="37" t="s">
        <v>70</v>
      </c>
      <c r="E13" s="37" t="s">
        <v>55</v>
      </c>
      <c r="F13" s="37"/>
      <c r="G13" s="43">
        <v>0.29861111111111099</v>
      </c>
      <c r="H13" s="47">
        <v>0.2986111111111111</v>
      </c>
      <c r="I13" s="58" t="s">
        <v>44</v>
      </c>
      <c r="J13" s="52">
        <v>0</v>
      </c>
      <c r="K13" s="43">
        <v>0.38194444444444398</v>
      </c>
      <c r="L13" s="47">
        <v>0.38194444444444198</v>
      </c>
      <c r="M13" s="42" t="s">
        <v>44</v>
      </c>
      <c r="N13" s="38">
        <v>0</v>
      </c>
      <c r="O13" s="73">
        <v>0.4236111111111111</v>
      </c>
      <c r="P13" s="42" t="s">
        <v>44</v>
      </c>
      <c r="Q13" s="38">
        <v>0</v>
      </c>
      <c r="R13" s="43">
        <v>0.42638888888888887</v>
      </c>
      <c r="S13" s="47">
        <v>0.42638888888888887</v>
      </c>
      <c r="T13" s="70">
        <v>36.5</v>
      </c>
      <c r="U13" s="71">
        <v>36.5</v>
      </c>
      <c r="V13" s="72">
        <v>30</v>
      </c>
      <c r="W13" s="115">
        <v>0.44444444444444442</v>
      </c>
      <c r="X13" s="42" t="s">
        <v>44</v>
      </c>
      <c r="Y13" s="38">
        <v>0</v>
      </c>
      <c r="Z13" s="49">
        <v>0.47916666666666669</v>
      </c>
      <c r="AA13" s="42" t="s">
        <v>44</v>
      </c>
      <c r="AB13" s="38">
        <v>0</v>
      </c>
      <c r="AC13" s="53">
        <v>0.48125000000000001</v>
      </c>
      <c r="AD13" s="61"/>
      <c r="AE13" s="55">
        <v>0.48515046296296299</v>
      </c>
      <c r="AF13" s="35">
        <v>3.9004629629629806E-3</v>
      </c>
      <c r="AG13" s="35">
        <v>4.6296296296313797E-5</v>
      </c>
      <c r="AH13" s="44" t="s">
        <v>223</v>
      </c>
      <c r="AI13" s="310">
        <v>4</v>
      </c>
      <c r="AJ13" s="115">
        <v>0.50208333333333333</v>
      </c>
      <c r="AK13" s="42" t="s">
        <v>44</v>
      </c>
      <c r="AL13" s="38">
        <v>0</v>
      </c>
      <c r="AM13" s="73">
        <v>0.51250000000000007</v>
      </c>
      <c r="AN13" s="42" t="s">
        <v>44</v>
      </c>
      <c r="AO13" s="38">
        <v>0</v>
      </c>
      <c r="AP13" s="53">
        <v>0.51458333333333328</v>
      </c>
      <c r="AQ13" s="61"/>
      <c r="AR13" s="55">
        <v>0.52209490740740738</v>
      </c>
      <c r="AS13" s="35">
        <v>7.511574074074101E-3</v>
      </c>
      <c r="AT13" s="35">
        <v>7.5231481481484192E-4</v>
      </c>
      <c r="AU13" s="44" t="s">
        <v>223</v>
      </c>
      <c r="AV13" s="310">
        <v>65</v>
      </c>
      <c r="AW13" s="49">
        <v>0.54236111111111118</v>
      </c>
      <c r="AX13" s="42" t="s">
        <v>44</v>
      </c>
      <c r="AY13" s="38">
        <v>0</v>
      </c>
      <c r="AZ13" s="49">
        <v>0.54444444444444395</v>
      </c>
      <c r="BA13" s="61"/>
      <c r="BB13" s="314">
        <v>0.54953703703703705</v>
      </c>
      <c r="BC13" s="35">
        <v>5.0925925925930926E-3</v>
      </c>
      <c r="BD13" s="35">
        <v>9.25925925930925E-5</v>
      </c>
      <c r="BE13" s="44" t="s">
        <v>223</v>
      </c>
      <c r="BF13" s="310">
        <v>8</v>
      </c>
      <c r="BG13" s="308">
        <v>0.58958333333333279</v>
      </c>
      <c r="BH13" s="42" t="s">
        <v>44</v>
      </c>
      <c r="BI13" s="38">
        <v>0</v>
      </c>
      <c r="BJ13" s="43">
        <v>0.59027777777777779</v>
      </c>
      <c r="BK13" s="47">
        <v>0.59097222222222223</v>
      </c>
      <c r="BL13" s="70">
        <v>26.7</v>
      </c>
      <c r="BM13" s="71">
        <v>26.7</v>
      </c>
      <c r="BN13" s="72"/>
      <c r="BO13" s="117" t="s">
        <v>226</v>
      </c>
      <c r="BP13" s="121"/>
      <c r="BQ13" s="124" t="s">
        <v>225</v>
      </c>
      <c r="BR13" s="125"/>
      <c r="BS13" s="49">
        <v>0.66597222222222219</v>
      </c>
      <c r="BT13" s="42" t="s">
        <v>44</v>
      </c>
      <c r="BU13" s="38">
        <v>0</v>
      </c>
      <c r="BV13" s="49">
        <v>0.66805555555555596</v>
      </c>
      <c r="BW13" s="61"/>
      <c r="BX13" s="55">
        <v>0.67087962962962966</v>
      </c>
      <c r="BY13" s="35">
        <v>2.8240740740737014E-3</v>
      </c>
      <c r="BZ13" s="35">
        <v>3.7037037036999777E-4</v>
      </c>
      <c r="CA13" s="44" t="s">
        <v>223</v>
      </c>
      <c r="CB13" s="310">
        <v>32</v>
      </c>
      <c r="CC13" s="85">
        <v>0.67222222222222217</v>
      </c>
      <c r="CD13" s="86"/>
      <c r="CE13" s="87">
        <v>0</v>
      </c>
      <c r="CF13" s="88"/>
      <c r="CG13" s="85">
        <v>0.67986111111111114</v>
      </c>
      <c r="CH13" s="86"/>
      <c r="CI13" s="87">
        <v>0</v>
      </c>
      <c r="CJ13" s="88"/>
      <c r="CK13" s="43">
        <v>0.72638888888888886</v>
      </c>
      <c r="CL13" s="47">
        <v>0.7284722222222223</v>
      </c>
      <c r="CM13" s="70">
        <v>46.5</v>
      </c>
      <c r="CN13" s="71">
        <v>46.5</v>
      </c>
      <c r="CO13" s="72"/>
      <c r="CP13" s="91">
        <v>0.73055555555555562</v>
      </c>
      <c r="CQ13" s="95">
        <v>5.5555555555555601E-2</v>
      </c>
      <c r="CR13" s="42" t="s">
        <v>44</v>
      </c>
      <c r="CS13" s="38">
        <v>0</v>
      </c>
      <c r="CT13" s="64"/>
      <c r="CU13" s="39">
        <v>248.7</v>
      </c>
      <c r="CV13" s="46">
        <v>0</v>
      </c>
      <c r="CW13" s="40"/>
      <c r="CX13" s="63">
        <v>248.7</v>
      </c>
      <c r="CY13" s="43"/>
      <c r="CZ13" s="101" t="s">
        <v>191</v>
      </c>
      <c r="DA13" s="129" t="s">
        <v>177</v>
      </c>
      <c r="DB13" s="129">
        <v>89</v>
      </c>
      <c r="DC13" s="104" t="s">
        <v>182</v>
      </c>
      <c r="DD13" s="77"/>
      <c r="DE13" s="56"/>
      <c r="DF13" s="36"/>
      <c r="DI13" s="41">
        <v>1.06</v>
      </c>
      <c r="DJ13" s="41" t="s">
        <v>196</v>
      </c>
      <c r="DK13" s="153">
        <v>146.28200000000001</v>
      </c>
      <c r="DL13" s="41">
        <v>146.28200000000001</v>
      </c>
      <c r="DM13" s="41">
        <v>9999</v>
      </c>
      <c r="DP13" s="41">
        <v>10</v>
      </c>
      <c r="DQ13" s="227">
        <v>0</v>
      </c>
      <c r="DR13" s="227">
        <v>0</v>
      </c>
      <c r="DS13" s="228">
        <v>66.5</v>
      </c>
      <c r="DT13" s="227">
        <v>0</v>
      </c>
      <c r="DU13" s="227">
        <v>0</v>
      </c>
      <c r="DV13" s="227">
        <v>4</v>
      </c>
      <c r="DW13" s="227">
        <v>0</v>
      </c>
      <c r="DX13" s="227">
        <v>0</v>
      </c>
      <c r="DY13" s="227">
        <v>65</v>
      </c>
      <c r="DZ13" s="227">
        <v>0</v>
      </c>
      <c r="EA13" s="227">
        <v>8</v>
      </c>
      <c r="EB13" s="227">
        <v>0</v>
      </c>
      <c r="EC13" s="228">
        <v>26.7</v>
      </c>
      <c r="ED13" s="227">
        <v>0</v>
      </c>
      <c r="EE13" s="227">
        <v>0</v>
      </c>
      <c r="EF13" s="227">
        <v>32</v>
      </c>
      <c r="EG13" s="227">
        <v>0</v>
      </c>
      <c r="EH13" s="228">
        <v>46.5</v>
      </c>
      <c r="EI13" s="227">
        <v>0</v>
      </c>
      <c r="EK13" s="41">
        <v>10</v>
      </c>
      <c r="EL13" s="227">
        <v>0</v>
      </c>
      <c r="EM13" s="227">
        <v>0</v>
      </c>
      <c r="EN13" s="227">
        <v>66.5</v>
      </c>
      <c r="EO13" s="227">
        <v>66.5</v>
      </c>
      <c r="EP13" s="227">
        <v>66.5</v>
      </c>
      <c r="EQ13" s="227">
        <v>70.5</v>
      </c>
      <c r="ER13" s="227">
        <v>70.5</v>
      </c>
      <c r="ES13" s="227">
        <v>70.5</v>
      </c>
      <c r="ET13" s="227">
        <v>135.5</v>
      </c>
      <c r="EU13" s="227">
        <v>135.5</v>
      </c>
      <c r="EV13" s="227">
        <v>143.5</v>
      </c>
      <c r="EW13" s="227">
        <v>143.5</v>
      </c>
      <c r="EX13" s="227">
        <v>170.2</v>
      </c>
      <c r="EY13" s="227">
        <v>170.2</v>
      </c>
      <c r="EZ13" s="227">
        <v>170.2</v>
      </c>
      <c r="FA13" s="227">
        <v>202.2</v>
      </c>
      <c r="FB13" s="227">
        <v>202.2</v>
      </c>
      <c r="FC13" s="227">
        <v>248.7</v>
      </c>
      <c r="FD13" s="227">
        <v>248.7</v>
      </c>
    </row>
    <row r="14" spans="1:160" ht="13.5" thickBot="1" x14ac:dyDescent="0.25">
      <c r="A14" s="132"/>
      <c r="B14" s="34">
        <v>13</v>
      </c>
      <c r="C14" s="10">
        <v>13</v>
      </c>
      <c r="D14" s="37" t="s">
        <v>104</v>
      </c>
      <c r="E14" s="37" t="s">
        <v>41</v>
      </c>
      <c r="F14" s="37"/>
      <c r="G14" s="43">
        <v>0.30069444444444399</v>
      </c>
      <c r="H14" s="47">
        <v>0.30069444444444443</v>
      </c>
      <c r="I14" s="58" t="s">
        <v>44</v>
      </c>
      <c r="J14" s="52">
        <v>0</v>
      </c>
      <c r="K14" s="43">
        <v>0.38402777777777702</v>
      </c>
      <c r="L14" s="47">
        <v>0.38402777777777403</v>
      </c>
      <c r="M14" s="42" t="s">
        <v>44</v>
      </c>
      <c r="N14" s="38">
        <v>0</v>
      </c>
      <c r="O14" s="73">
        <v>0.42569444444444443</v>
      </c>
      <c r="P14" s="42" t="s">
        <v>44</v>
      </c>
      <c r="Q14" s="38">
        <v>0</v>
      </c>
      <c r="R14" s="43">
        <v>0.4291666666666667</v>
      </c>
      <c r="S14" s="47">
        <v>0.4291666666666667</v>
      </c>
      <c r="T14" s="70">
        <v>39</v>
      </c>
      <c r="U14" s="71">
        <v>39</v>
      </c>
      <c r="V14" s="72"/>
      <c r="W14" s="115">
        <v>0.44652777777777775</v>
      </c>
      <c r="X14" s="42" t="s">
        <v>44</v>
      </c>
      <c r="Y14" s="38">
        <v>0</v>
      </c>
      <c r="Z14" s="49">
        <v>0.48125000000000001</v>
      </c>
      <c r="AA14" s="42" t="s">
        <v>44</v>
      </c>
      <c r="AB14" s="38">
        <v>0</v>
      </c>
      <c r="AC14" s="53">
        <v>0.48333333333333334</v>
      </c>
      <c r="AD14" s="61"/>
      <c r="AE14" s="55">
        <v>0.4871180555555556</v>
      </c>
      <c r="AF14" s="35">
        <v>3.7847222222222587E-3</v>
      </c>
      <c r="AG14" s="35">
        <v>6.9444444444408029E-5</v>
      </c>
      <c r="AH14" s="44" t="s">
        <v>45</v>
      </c>
      <c r="AI14" s="45">
        <v>6</v>
      </c>
      <c r="AJ14" s="115">
        <v>0.50416666666666665</v>
      </c>
      <c r="AK14" s="42" t="s">
        <v>44</v>
      </c>
      <c r="AL14" s="38">
        <v>0</v>
      </c>
      <c r="AM14" s="73">
        <v>0.51458333333333328</v>
      </c>
      <c r="AN14" s="42" t="s">
        <v>44</v>
      </c>
      <c r="AO14" s="38">
        <v>0</v>
      </c>
      <c r="AP14" s="53">
        <v>0.51666666666666672</v>
      </c>
      <c r="AQ14" s="61"/>
      <c r="AR14" s="55">
        <v>0.5272916666666666</v>
      </c>
      <c r="AS14" s="35">
        <v>1.0624999999999885E-2</v>
      </c>
      <c r="AT14" s="35">
        <v>3.8657407407406254E-3</v>
      </c>
      <c r="AU14" s="44" t="s">
        <v>223</v>
      </c>
      <c r="AV14" s="45">
        <v>334</v>
      </c>
      <c r="AW14" s="49">
        <v>0.5444444444444444</v>
      </c>
      <c r="AX14" s="42" t="s">
        <v>44</v>
      </c>
      <c r="AY14" s="38">
        <v>0</v>
      </c>
      <c r="AZ14" s="49">
        <v>0.54652777777777795</v>
      </c>
      <c r="BA14" s="61"/>
      <c r="BB14" s="55">
        <v>0.55143518518518519</v>
      </c>
      <c r="BC14" s="35">
        <v>4.9074074074072493E-3</v>
      </c>
      <c r="BD14" s="35">
        <v>9.259259259275076E-5</v>
      </c>
      <c r="BE14" s="44" t="s">
        <v>45</v>
      </c>
      <c r="BF14" s="45">
        <v>8</v>
      </c>
      <c r="BG14" s="308">
        <v>0.59166666666666679</v>
      </c>
      <c r="BH14" s="42" t="s">
        <v>44</v>
      </c>
      <c r="BI14" s="38">
        <v>0</v>
      </c>
      <c r="BJ14" s="43">
        <v>0.59236111111111112</v>
      </c>
      <c r="BK14" s="47">
        <v>0.59305555555555556</v>
      </c>
      <c r="BL14" s="70">
        <v>27.6</v>
      </c>
      <c r="BM14" s="71">
        <v>27.6</v>
      </c>
      <c r="BN14" s="72"/>
      <c r="BO14" s="117" t="s">
        <v>226</v>
      </c>
      <c r="BP14" s="121"/>
      <c r="BQ14" s="124" t="s">
        <v>225</v>
      </c>
      <c r="BR14" s="125"/>
      <c r="BS14" s="49">
        <v>0.66805555555555562</v>
      </c>
      <c r="BT14" s="42" t="s">
        <v>44</v>
      </c>
      <c r="BU14" s="38">
        <v>0</v>
      </c>
      <c r="BV14" s="49">
        <v>0.67083333333333295</v>
      </c>
      <c r="BW14" s="61"/>
      <c r="BX14" s="55">
        <v>0.67347222222222225</v>
      </c>
      <c r="BY14" s="35">
        <v>2.6388888888893014E-3</v>
      </c>
      <c r="BZ14" s="35">
        <v>1.851851851855978E-4</v>
      </c>
      <c r="CA14" s="44" t="s">
        <v>223</v>
      </c>
      <c r="CB14" s="45">
        <v>16</v>
      </c>
      <c r="CC14" s="85">
        <v>0.67569444444444438</v>
      </c>
      <c r="CD14" s="86"/>
      <c r="CE14" s="87">
        <v>0</v>
      </c>
      <c r="CF14" s="88"/>
      <c r="CG14" s="85">
        <v>0.68472222222222223</v>
      </c>
      <c r="CH14" s="86"/>
      <c r="CI14" s="87">
        <v>0</v>
      </c>
      <c r="CJ14" s="88"/>
      <c r="CK14" s="43">
        <v>0.73055555555555562</v>
      </c>
      <c r="CL14" s="47">
        <v>0.73055555555555562</v>
      </c>
      <c r="CM14" s="70">
        <v>48.6</v>
      </c>
      <c r="CN14" s="71">
        <v>48.6</v>
      </c>
      <c r="CO14" s="72"/>
      <c r="CP14" s="91">
        <v>0.7319444444444444</v>
      </c>
      <c r="CQ14" s="95">
        <v>5.5555555555555601E-2</v>
      </c>
      <c r="CR14" s="42" t="s">
        <v>44</v>
      </c>
      <c r="CS14" s="38">
        <v>0</v>
      </c>
      <c r="CT14" s="65"/>
      <c r="CU14" s="39">
        <v>479.2</v>
      </c>
      <c r="CV14" s="46">
        <v>0</v>
      </c>
      <c r="CW14" s="40"/>
      <c r="CX14" s="63">
        <v>479.2</v>
      </c>
      <c r="CY14" s="128"/>
      <c r="CZ14" s="101" t="s">
        <v>189</v>
      </c>
      <c r="DA14" s="129" t="s">
        <v>177</v>
      </c>
      <c r="DB14" s="129">
        <v>102</v>
      </c>
      <c r="DC14" s="104" t="s">
        <v>181</v>
      </c>
      <c r="DD14" s="77"/>
      <c r="DE14" s="56"/>
      <c r="DF14" s="36"/>
      <c r="DI14" s="41">
        <v>1.0900000000000001</v>
      </c>
      <c r="DJ14" s="17" t="s">
        <v>196</v>
      </c>
      <c r="DK14" s="153">
        <v>125.568</v>
      </c>
      <c r="DL14" s="41">
        <v>125.568</v>
      </c>
      <c r="DM14" s="41">
        <v>9999</v>
      </c>
      <c r="DP14" s="41">
        <v>13</v>
      </c>
      <c r="DQ14" s="227">
        <v>0</v>
      </c>
      <c r="DR14" s="227">
        <v>0</v>
      </c>
      <c r="DS14" s="228">
        <v>39</v>
      </c>
      <c r="DT14" s="227">
        <v>0</v>
      </c>
      <c r="DU14" s="227">
        <v>0</v>
      </c>
      <c r="DV14" s="227">
        <v>6</v>
      </c>
      <c r="DW14" s="227">
        <v>0</v>
      </c>
      <c r="DX14" s="227">
        <v>0</v>
      </c>
      <c r="DY14" s="227">
        <v>334</v>
      </c>
      <c r="DZ14" s="227">
        <v>0</v>
      </c>
      <c r="EA14" s="227">
        <v>8</v>
      </c>
      <c r="EB14" s="227">
        <v>0</v>
      </c>
      <c r="EC14" s="228">
        <v>27.6</v>
      </c>
      <c r="ED14" s="227">
        <v>0</v>
      </c>
      <c r="EE14" s="227">
        <v>0</v>
      </c>
      <c r="EF14" s="227">
        <v>16</v>
      </c>
      <c r="EG14" s="227">
        <v>0</v>
      </c>
      <c r="EH14" s="228">
        <v>48.6</v>
      </c>
      <c r="EI14" s="227">
        <v>0</v>
      </c>
      <c r="EK14" s="41">
        <v>13</v>
      </c>
      <c r="EL14" s="227">
        <v>0</v>
      </c>
      <c r="EM14" s="227">
        <v>0</v>
      </c>
      <c r="EN14" s="227">
        <v>39</v>
      </c>
      <c r="EO14" s="227">
        <v>39</v>
      </c>
      <c r="EP14" s="227">
        <v>39</v>
      </c>
      <c r="EQ14" s="227">
        <v>45</v>
      </c>
      <c r="ER14" s="227">
        <v>45</v>
      </c>
      <c r="ES14" s="227">
        <v>45</v>
      </c>
      <c r="ET14" s="227">
        <v>379</v>
      </c>
      <c r="EU14" s="227">
        <v>379</v>
      </c>
      <c r="EV14" s="227">
        <v>387</v>
      </c>
      <c r="EW14" s="227">
        <v>387</v>
      </c>
      <c r="EX14" s="227">
        <v>414.6</v>
      </c>
      <c r="EY14" s="227">
        <v>414.6</v>
      </c>
      <c r="EZ14" s="227">
        <v>414.6</v>
      </c>
      <c r="FA14" s="227">
        <v>430.6</v>
      </c>
      <c r="FB14" s="227">
        <v>430.6</v>
      </c>
      <c r="FC14" s="227">
        <v>479.2</v>
      </c>
      <c r="FD14" s="227">
        <v>479.2</v>
      </c>
    </row>
    <row r="15" spans="1:160" ht="13.5" thickBot="1" x14ac:dyDescent="0.25">
      <c r="A15" s="132"/>
      <c r="B15" s="34">
        <v>43</v>
      </c>
      <c r="C15" s="10">
        <v>43</v>
      </c>
      <c r="D15" s="37" t="s">
        <v>60</v>
      </c>
      <c r="E15" s="37" t="s">
        <v>51</v>
      </c>
      <c r="F15" s="37"/>
      <c r="G15" s="43">
        <v>0.32152777777777802</v>
      </c>
      <c r="H15" s="47">
        <v>0.33819444444444446</v>
      </c>
      <c r="I15" s="58" t="s">
        <v>44</v>
      </c>
      <c r="J15" s="52">
        <v>0</v>
      </c>
      <c r="K15" s="43">
        <v>0.40486111111110901</v>
      </c>
      <c r="L15" s="47">
        <v>0.40486111111109402</v>
      </c>
      <c r="M15" s="42" t="s">
        <v>44</v>
      </c>
      <c r="N15" s="38">
        <v>0</v>
      </c>
      <c r="O15" s="73">
        <v>0.4465277777777778</v>
      </c>
      <c r="P15" s="42" t="s">
        <v>44</v>
      </c>
      <c r="Q15" s="38">
        <v>0</v>
      </c>
      <c r="R15" s="43">
        <v>0.4548611111111111</v>
      </c>
      <c r="S15" s="47">
        <v>0.4548611111111111</v>
      </c>
      <c r="T15" s="70">
        <v>43.2</v>
      </c>
      <c r="U15" s="71">
        <v>43.2</v>
      </c>
      <c r="V15" s="72"/>
      <c r="W15" s="115">
        <v>0.46736111111111112</v>
      </c>
      <c r="X15" s="42" t="s">
        <v>44</v>
      </c>
      <c r="Y15" s="38">
        <v>0</v>
      </c>
      <c r="Z15" s="49">
        <v>0.50208333333333333</v>
      </c>
      <c r="AA15" s="42" t="s">
        <v>44</v>
      </c>
      <c r="AB15" s="38">
        <v>0</v>
      </c>
      <c r="AC15" s="53">
        <v>0.50486111111111109</v>
      </c>
      <c r="AD15" s="61"/>
      <c r="AE15" s="55">
        <v>0.5088773148148148</v>
      </c>
      <c r="AF15" s="35">
        <v>4.0162037037037024E-3</v>
      </c>
      <c r="AG15" s="35">
        <v>1.6203703703703562E-4</v>
      </c>
      <c r="AH15" s="44" t="s">
        <v>223</v>
      </c>
      <c r="AI15" s="45">
        <v>14</v>
      </c>
      <c r="AJ15" s="115">
        <v>0.52569444444444446</v>
      </c>
      <c r="AK15" s="42" t="s">
        <v>44</v>
      </c>
      <c r="AL15" s="38">
        <v>0</v>
      </c>
      <c r="AM15" s="73">
        <v>0.53611111111111109</v>
      </c>
      <c r="AN15" s="42" t="s">
        <v>44</v>
      </c>
      <c r="AO15" s="38">
        <v>0</v>
      </c>
      <c r="AP15" s="53">
        <v>0.53888888888888886</v>
      </c>
      <c r="AQ15" s="61"/>
      <c r="AR15" s="55">
        <v>0.54547453703703697</v>
      </c>
      <c r="AS15" s="35">
        <v>6.5856481481481044E-3</v>
      </c>
      <c r="AT15" s="35">
        <v>1.7361111111115473E-4</v>
      </c>
      <c r="AU15" s="44" t="s">
        <v>45</v>
      </c>
      <c r="AV15" s="45">
        <v>15</v>
      </c>
      <c r="AW15" s="49">
        <v>0.56666666666666665</v>
      </c>
      <c r="AX15" s="42" t="s">
        <v>44</v>
      </c>
      <c r="AY15" s="38">
        <v>0</v>
      </c>
      <c r="AZ15" s="49">
        <v>0.56944444444444398</v>
      </c>
      <c r="BA15" s="61"/>
      <c r="BB15" s="55">
        <v>0.57453703703703707</v>
      </c>
      <c r="BC15" s="35">
        <v>5.0925925925930926E-3</v>
      </c>
      <c r="BD15" s="35">
        <v>9.25925925930925E-5</v>
      </c>
      <c r="BE15" s="44" t="s">
        <v>223</v>
      </c>
      <c r="BF15" s="45">
        <v>8</v>
      </c>
      <c r="BG15" s="308">
        <v>0.61458333333333282</v>
      </c>
      <c r="BH15" s="42" t="s">
        <v>44</v>
      </c>
      <c r="BI15" s="38">
        <v>0</v>
      </c>
      <c r="BJ15" s="43">
        <v>0.61805555555555558</v>
      </c>
      <c r="BK15" s="47">
        <v>0.62569444444444444</v>
      </c>
      <c r="BL15" s="70">
        <v>28.7</v>
      </c>
      <c r="BM15" s="71">
        <v>28.7</v>
      </c>
      <c r="BN15" s="72"/>
      <c r="BO15" s="117" t="s">
        <v>226</v>
      </c>
      <c r="BP15" s="121"/>
      <c r="BQ15" s="124" t="s">
        <v>225</v>
      </c>
      <c r="BR15" s="125"/>
      <c r="BS15" s="49">
        <v>0.69097222222222221</v>
      </c>
      <c r="BT15" s="42" t="s">
        <v>44</v>
      </c>
      <c r="BU15" s="38">
        <v>0</v>
      </c>
      <c r="BV15" s="49">
        <v>0.69305555555555498</v>
      </c>
      <c r="BW15" s="61"/>
      <c r="BX15" s="55">
        <v>0.69598379629629636</v>
      </c>
      <c r="BY15" s="35">
        <v>2.9282407407413835E-3</v>
      </c>
      <c r="BZ15" s="35">
        <v>4.7453703703767992E-4</v>
      </c>
      <c r="CA15" s="44" t="s">
        <v>223</v>
      </c>
      <c r="CB15" s="45">
        <v>41</v>
      </c>
      <c r="CC15" s="85">
        <v>0.69861111111111107</v>
      </c>
      <c r="CD15" s="86"/>
      <c r="CE15" s="87">
        <v>0</v>
      </c>
      <c r="CF15" s="88"/>
      <c r="CG15" s="85">
        <v>0.7055555555555556</v>
      </c>
      <c r="CH15" s="86"/>
      <c r="CI15" s="87">
        <v>0</v>
      </c>
      <c r="CJ15" s="88"/>
      <c r="CK15" s="43">
        <v>0.74513888888888891</v>
      </c>
      <c r="CL15" s="47">
        <v>0.74930555555555556</v>
      </c>
      <c r="CM15" s="70">
        <v>46.9</v>
      </c>
      <c r="CN15" s="71">
        <v>46.9</v>
      </c>
      <c r="CO15" s="72"/>
      <c r="CP15" s="91">
        <v>0.75208333333333333</v>
      </c>
      <c r="CQ15" s="95">
        <v>5.5555555555555601E-2</v>
      </c>
      <c r="CR15" s="42" t="s">
        <v>44</v>
      </c>
      <c r="CS15" s="38">
        <v>0</v>
      </c>
      <c r="CT15" s="65"/>
      <c r="CU15" s="39">
        <v>196.8</v>
      </c>
      <c r="CV15" s="46">
        <v>0</v>
      </c>
      <c r="CW15" s="40"/>
      <c r="CX15" s="63">
        <v>196.8</v>
      </c>
      <c r="CY15" s="128"/>
      <c r="CZ15" s="101" t="s">
        <v>191</v>
      </c>
      <c r="DA15" s="129" t="s">
        <v>177</v>
      </c>
      <c r="DB15" s="129">
        <v>140</v>
      </c>
      <c r="DC15" s="104" t="s">
        <v>183</v>
      </c>
      <c r="DD15" s="77"/>
      <c r="DE15" s="56"/>
      <c r="DF15" s="36"/>
      <c r="DI15" s="41">
        <v>1.0900000000000001</v>
      </c>
      <c r="DJ15" s="17" t="s">
        <v>196</v>
      </c>
      <c r="DK15" s="153">
        <v>129.49200000000002</v>
      </c>
      <c r="DL15" s="41">
        <v>129.49200000000002</v>
      </c>
      <c r="DM15" s="41">
        <v>9999</v>
      </c>
      <c r="DP15" s="41">
        <v>43</v>
      </c>
      <c r="DQ15" s="227">
        <v>0</v>
      </c>
      <c r="DR15" s="227">
        <v>0</v>
      </c>
      <c r="DS15" s="228">
        <v>43.2</v>
      </c>
      <c r="DT15" s="227">
        <v>0</v>
      </c>
      <c r="DU15" s="227">
        <v>0</v>
      </c>
      <c r="DV15" s="227">
        <v>14</v>
      </c>
      <c r="DW15" s="227">
        <v>0</v>
      </c>
      <c r="DX15" s="227">
        <v>0</v>
      </c>
      <c r="DY15" s="227">
        <v>15</v>
      </c>
      <c r="DZ15" s="227">
        <v>0</v>
      </c>
      <c r="EA15" s="227">
        <v>8</v>
      </c>
      <c r="EB15" s="227">
        <v>0</v>
      </c>
      <c r="EC15" s="228">
        <v>28.7</v>
      </c>
      <c r="ED15" s="227">
        <v>0</v>
      </c>
      <c r="EE15" s="227">
        <v>0</v>
      </c>
      <c r="EF15" s="227">
        <v>41</v>
      </c>
      <c r="EG15" s="227">
        <v>0</v>
      </c>
      <c r="EH15" s="228">
        <v>46.9</v>
      </c>
      <c r="EI15" s="227">
        <v>0</v>
      </c>
      <c r="EK15" s="41">
        <v>43</v>
      </c>
      <c r="EL15" s="227">
        <v>0</v>
      </c>
      <c r="EM15" s="227">
        <v>0</v>
      </c>
      <c r="EN15" s="227">
        <v>43.2</v>
      </c>
      <c r="EO15" s="227">
        <v>43.2</v>
      </c>
      <c r="EP15" s="227">
        <v>43.2</v>
      </c>
      <c r="EQ15" s="227">
        <v>57.2</v>
      </c>
      <c r="ER15" s="227">
        <v>57.2</v>
      </c>
      <c r="ES15" s="227">
        <v>57.2</v>
      </c>
      <c r="ET15" s="227">
        <v>72.2</v>
      </c>
      <c r="EU15" s="227">
        <v>72.2</v>
      </c>
      <c r="EV15" s="227">
        <v>80.2</v>
      </c>
      <c r="EW15" s="227">
        <v>80.2</v>
      </c>
      <c r="EX15" s="227">
        <v>108.9</v>
      </c>
      <c r="EY15" s="227">
        <v>108.9</v>
      </c>
      <c r="EZ15" s="227">
        <v>108.9</v>
      </c>
      <c r="FA15" s="227">
        <v>149.9</v>
      </c>
      <c r="FB15" s="227">
        <v>149.9</v>
      </c>
      <c r="FC15" s="227">
        <v>196.8</v>
      </c>
      <c r="FD15" s="227">
        <v>196.8</v>
      </c>
    </row>
    <row r="16" spans="1:160" s="41" customFormat="1" ht="13.5" thickBot="1" x14ac:dyDescent="0.25">
      <c r="A16" s="131"/>
      <c r="B16" s="34">
        <v>3</v>
      </c>
      <c r="C16" s="10">
        <v>3</v>
      </c>
      <c r="D16" s="37" t="s">
        <v>92</v>
      </c>
      <c r="E16" s="37" t="s">
        <v>93</v>
      </c>
      <c r="F16" s="37"/>
      <c r="G16" s="43">
        <v>0.29375000000000001</v>
      </c>
      <c r="H16" s="47">
        <v>0.29375000000000001</v>
      </c>
      <c r="I16" s="58" t="s">
        <v>44</v>
      </c>
      <c r="J16" s="52">
        <v>0</v>
      </c>
      <c r="K16" s="43">
        <v>0.37708333333333299</v>
      </c>
      <c r="L16" s="47">
        <v>0.37708333333333299</v>
      </c>
      <c r="M16" s="42" t="s">
        <v>44</v>
      </c>
      <c r="N16" s="38">
        <v>0</v>
      </c>
      <c r="O16" s="73">
        <v>0.41875000000000001</v>
      </c>
      <c r="P16" s="42" t="s">
        <v>44</v>
      </c>
      <c r="Q16" s="38">
        <v>0</v>
      </c>
      <c r="R16" s="43">
        <v>0.42083333333333334</v>
      </c>
      <c r="S16" s="47">
        <v>0.42083333333333334</v>
      </c>
      <c r="T16" s="70">
        <v>36.9</v>
      </c>
      <c r="U16" s="71">
        <v>36.9</v>
      </c>
      <c r="V16" s="72"/>
      <c r="W16" s="115">
        <v>0.43958333333333333</v>
      </c>
      <c r="X16" s="42" t="s">
        <v>44</v>
      </c>
      <c r="Y16" s="38">
        <v>0</v>
      </c>
      <c r="Z16" s="49">
        <v>0.47430555555555554</v>
      </c>
      <c r="AA16" s="42" t="s">
        <v>44</v>
      </c>
      <c r="AB16" s="38">
        <v>0</v>
      </c>
      <c r="AC16" s="53">
        <v>0.47638888888888892</v>
      </c>
      <c r="AD16" s="61"/>
      <c r="AE16" s="55">
        <v>0.48048611111111111</v>
      </c>
      <c r="AF16" s="35">
        <v>4.0972222222221966E-3</v>
      </c>
      <c r="AG16" s="35">
        <v>2.430555555555298E-4</v>
      </c>
      <c r="AH16" s="44" t="s">
        <v>223</v>
      </c>
      <c r="AI16" s="45">
        <v>21</v>
      </c>
      <c r="AJ16" s="115">
        <v>0.49722222222222223</v>
      </c>
      <c r="AK16" s="42" t="s">
        <v>44</v>
      </c>
      <c r="AL16" s="38">
        <v>0</v>
      </c>
      <c r="AM16" s="73">
        <v>0.50763888888888886</v>
      </c>
      <c r="AN16" s="42" t="s">
        <v>44</v>
      </c>
      <c r="AO16" s="38">
        <v>0</v>
      </c>
      <c r="AP16" s="53">
        <v>0.50972222222222219</v>
      </c>
      <c r="AQ16" s="61"/>
      <c r="AR16" s="55">
        <v>0.51706018518518515</v>
      </c>
      <c r="AS16" s="35">
        <v>7.3379629629629628E-3</v>
      </c>
      <c r="AT16" s="35">
        <v>5.7870370370370367E-4</v>
      </c>
      <c r="AU16" s="44" t="s">
        <v>223</v>
      </c>
      <c r="AV16" s="45">
        <v>50</v>
      </c>
      <c r="AW16" s="49">
        <v>0.53749999999999998</v>
      </c>
      <c r="AX16" s="42" t="s">
        <v>44</v>
      </c>
      <c r="AY16" s="38">
        <v>0</v>
      </c>
      <c r="AZ16" s="49">
        <v>0.53958333333333297</v>
      </c>
      <c r="BA16" s="61"/>
      <c r="BB16" s="55">
        <v>0.54468749999999999</v>
      </c>
      <c r="BC16" s="35">
        <v>5.1041666666670205E-3</v>
      </c>
      <c r="BD16" s="35">
        <v>1.0416666666702035E-4</v>
      </c>
      <c r="BE16" s="44" t="s">
        <v>223</v>
      </c>
      <c r="BF16" s="45">
        <v>9</v>
      </c>
      <c r="BG16" s="308">
        <v>0.58472222222222181</v>
      </c>
      <c r="BH16" s="42" t="s">
        <v>44</v>
      </c>
      <c r="BI16" s="38">
        <v>0</v>
      </c>
      <c r="BJ16" s="43">
        <v>0.58472222222222225</v>
      </c>
      <c r="BK16" s="47">
        <v>0.5854166666666667</v>
      </c>
      <c r="BL16" s="70">
        <v>27.2</v>
      </c>
      <c r="BM16" s="71">
        <v>27.2</v>
      </c>
      <c r="BN16" s="72"/>
      <c r="BO16" s="117" t="s">
        <v>226</v>
      </c>
      <c r="BP16" s="121"/>
      <c r="BQ16" s="124" t="s">
        <v>225</v>
      </c>
      <c r="BR16" s="125"/>
      <c r="BS16" s="49">
        <v>0.66111111111111109</v>
      </c>
      <c r="BT16" s="42" t="s">
        <v>44</v>
      </c>
      <c r="BU16" s="38">
        <v>0</v>
      </c>
      <c r="BV16" s="49">
        <v>0.66319444444444398</v>
      </c>
      <c r="BW16" s="61"/>
      <c r="BX16" s="55">
        <v>0.66568287037037044</v>
      </c>
      <c r="BY16" s="35">
        <v>2.4884259259264629E-3</v>
      </c>
      <c r="BZ16" s="35">
        <v>3.4722222222759343E-5</v>
      </c>
      <c r="CA16" s="44" t="s">
        <v>223</v>
      </c>
      <c r="CB16" s="45">
        <v>3</v>
      </c>
      <c r="CC16" s="85">
        <v>0.66736111111111107</v>
      </c>
      <c r="CD16" s="86"/>
      <c r="CE16" s="87">
        <v>0</v>
      </c>
      <c r="CF16" s="88"/>
      <c r="CG16" s="85">
        <v>0.67569444444444438</v>
      </c>
      <c r="CH16" s="86"/>
      <c r="CI16" s="87">
        <v>0</v>
      </c>
      <c r="CJ16" s="88"/>
      <c r="CK16" s="43">
        <v>0.71875</v>
      </c>
      <c r="CL16" s="47">
        <v>0.71875</v>
      </c>
      <c r="CM16" s="70">
        <v>49.8</v>
      </c>
      <c r="CN16" s="71">
        <v>49.8</v>
      </c>
      <c r="CO16" s="72"/>
      <c r="CP16" s="91">
        <v>0.72013888888888899</v>
      </c>
      <c r="CQ16" s="95">
        <v>5.5555555555555601E-2</v>
      </c>
      <c r="CR16" s="42" t="s">
        <v>44</v>
      </c>
      <c r="CS16" s="38">
        <v>0</v>
      </c>
      <c r="CT16" s="64"/>
      <c r="CU16" s="39">
        <v>196.9</v>
      </c>
      <c r="CV16" s="46">
        <v>0</v>
      </c>
      <c r="CW16" s="40"/>
      <c r="CX16" s="63">
        <v>196.9</v>
      </c>
      <c r="CY16" s="43"/>
      <c r="CZ16" s="101" t="s">
        <v>190</v>
      </c>
      <c r="DA16" s="129" t="s">
        <v>177</v>
      </c>
      <c r="DB16" s="129">
        <v>140</v>
      </c>
      <c r="DC16" s="104" t="s">
        <v>181</v>
      </c>
      <c r="DD16" s="77"/>
      <c r="DE16" s="56"/>
      <c r="DF16" s="36"/>
      <c r="DI16" s="41">
        <v>1.0900000000000001</v>
      </c>
      <c r="DJ16" s="41" t="s">
        <v>196</v>
      </c>
      <c r="DK16" s="153">
        <v>124.151</v>
      </c>
      <c r="DL16" s="41">
        <v>124.151</v>
      </c>
      <c r="DM16" s="41">
        <v>9999</v>
      </c>
      <c r="DP16" s="41">
        <v>3</v>
      </c>
      <c r="DQ16" s="227">
        <v>0</v>
      </c>
      <c r="DR16" s="227">
        <v>0</v>
      </c>
      <c r="DS16" s="228">
        <v>36.9</v>
      </c>
      <c r="DT16" s="227">
        <v>0</v>
      </c>
      <c r="DU16" s="227">
        <v>0</v>
      </c>
      <c r="DV16" s="227">
        <v>21</v>
      </c>
      <c r="DW16" s="227">
        <v>0</v>
      </c>
      <c r="DX16" s="227">
        <v>0</v>
      </c>
      <c r="DY16" s="227">
        <v>50</v>
      </c>
      <c r="DZ16" s="227">
        <v>0</v>
      </c>
      <c r="EA16" s="227">
        <v>9</v>
      </c>
      <c r="EB16" s="227">
        <v>0</v>
      </c>
      <c r="EC16" s="228">
        <v>27.2</v>
      </c>
      <c r="ED16" s="227">
        <v>0</v>
      </c>
      <c r="EE16" s="227">
        <v>0</v>
      </c>
      <c r="EF16" s="227">
        <v>3</v>
      </c>
      <c r="EG16" s="227">
        <v>0</v>
      </c>
      <c r="EH16" s="228">
        <v>49.8</v>
      </c>
      <c r="EI16" s="227">
        <v>0</v>
      </c>
      <c r="EK16" s="41">
        <v>3</v>
      </c>
      <c r="EL16" s="227">
        <v>0</v>
      </c>
      <c r="EM16" s="227">
        <v>0</v>
      </c>
      <c r="EN16" s="227">
        <v>36.9</v>
      </c>
      <c r="EO16" s="227">
        <v>36.9</v>
      </c>
      <c r="EP16" s="227">
        <v>36.9</v>
      </c>
      <c r="EQ16" s="227">
        <v>57.9</v>
      </c>
      <c r="ER16" s="227">
        <v>57.9</v>
      </c>
      <c r="ES16" s="227">
        <v>57.9</v>
      </c>
      <c r="ET16" s="227">
        <v>107.9</v>
      </c>
      <c r="EU16" s="227">
        <v>107.9</v>
      </c>
      <c r="EV16" s="227">
        <v>116.9</v>
      </c>
      <c r="EW16" s="227">
        <v>116.9</v>
      </c>
      <c r="EX16" s="227">
        <v>144.1</v>
      </c>
      <c r="EY16" s="227">
        <v>144.1</v>
      </c>
      <c r="EZ16" s="227">
        <v>144.1</v>
      </c>
      <c r="FA16" s="227">
        <v>147.1</v>
      </c>
      <c r="FB16" s="227">
        <v>147.1</v>
      </c>
      <c r="FC16" s="227">
        <v>196.9</v>
      </c>
      <c r="FD16" s="227">
        <v>196.9</v>
      </c>
    </row>
    <row r="17" spans="1:160" s="41" customFormat="1" ht="13.5" collapsed="1" thickBot="1" x14ac:dyDescent="0.25">
      <c r="A17" s="131"/>
      <c r="B17" s="34">
        <v>11</v>
      </c>
      <c r="C17" s="10">
        <v>11</v>
      </c>
      <c r="D17" s="37" t="s">
        <v>100</v>
      </c>
      <c r="E17" s="37" t="s">
        <v>101</v>
      </c>
      <c r="F17" s="37"/>
      <c r="G17" s="43">
        <v>0.29930555555555599</v>
      </c>
      <c r="H17" s="47">
        <v>0.29930555555555555</v>
      </c>
      <c r="I17" s="58" t="s">
        <v>44</v>
      </c>
      <c r="J17" s="52">
        <v>0</v>
      </c>
      <c r="K17" s="43">
        <v>0.38263888888888797</v>
      </c>
      <c r="L17" s="47">
        <v>0.38263888888888598</v>
      </c>
      <c r="M17" s="42" t="s">
        <v>44</v>
      </c>
      <c r="N17" s="38">
        <v>0</v>
      </c>
      <c r="O17" s="73">
        <v>0.42430555555555555</v>
      </c>
      <c r="P17" s="42" t="s">
        <v>44</v>
      </c>
      <c r="Q17" s="38">
        <v>0</v>
      </c>
      <c r="R17" s="43">
        <v>0.42708333333333331</v>
      </c>
      <c r="S17" s="47">
        <v>0.42708333333333331</v>
      </c>
      <c r="T17" s="70">
        <v>43.6</v>
      </c>
      <c r="U17" s="71">
        <v>43.6</v>
      </c>
      <c r="V17" s="72">
        <v>300</v>
      </c>
      <c r="W17" s="115">
        <v>0.44513888888888886</v>
      </c>
      <c r="X17" s="42" t="s">
        <v>44</v>
      </c>
      <c r="Y17" s="38">
        <v>0</v>
      </c>
      <c r="Z17" s="49">
        <v>0.47986111111111113</v>
      </c>
      <c r="AA17" s="42" t="s">
        <v>44</v>
      </c>
      <c r="AB17" s="38">
        <v>0</v>
      </c>
      <c r="AC17" s="53">
        <v>0.48194444444444445</v>
      </c>
      <c r="AD17" s="61"/>
      <c r="AE17" s="55">
        <v>0.48592592592592593</v>
      </c>
      <c r="AF17" s="35">
        <v>3.9814814814814747E-3</v>
      </c>
      <c r="AG17" s="35">
        <v>1.2731481481480797E-4</v>
      </c>
      <c r="AH17" s="44" t="s">
        <v>223</v>
      </c>
      <c r="AI17" s="45">
        <v>11</v>
      </c>
      <c r="AJ17" s="115">
        <v>0.50277777777777777</v>
      </c>
      <c r="AK17" s="42" t="s">
        <v>44</v>
      </c>
      <c r="AL17" s="38">
        <v>0</v>
      </c>
      <c r="AM17" s="73">
        <v>0.5131944444444444</v>
      </c>
      <c r="AN17" s="42" t="s">
        <v>44</v>
      </c>
      <c r="AO17" s="38">
        <v>0</v>
      </c>
      <c r="AP17" s="53">
        <v>0.51527777777777783</v>
      </c>
      <c r="AQ17" s="61"/>
      <c r="AR17" s="55">
        <v>0.52187499999999998</v>
      </c>
      <c r="AS17" s="35">
        <v>6.5972222222221433E-3</v>
      </c>
      <c r="AT17" s="35">
        <v>1.6203703703711585E-4</v>
      </c>
      <c r="AU17" s="44" t="s">
        <v>45</v>
      </c>
      <c r="AV17" s="45">
        <v>14</v>
      </c>
      <c r="AW17" s="49">
        <v>0.54097222222222219</v>
      </c>
      <c r="AX17" s="42" t="s">
        <v>45</v>
      </c>
      <c r="AY17" s="38">
        <v>180</v>
      </c>
      <c r="AZ17" s="49">
        <v>0.54305555555555596</v>
      </c>
      <c r="BA17" s="61"/>
      <c r="BB17" s="55">
        <v>0.54792824074074076</v>
      </c>
      <c r="BC17" s="35">
        <v>4.8726851851847996E-3</v>
      </c>
      <c r="BD17" s="35">
        <v>1.2731481481520045E-4</v>
      </c>
      <c r="BE17" s="44" t="s">
        <v>45</v>
      </c>
      <c r="BF17" s="45">
        <v>11</v>
      </c>
      <c r="BG17" s="308">
        <v>0.5881944444444448</v>
      </c>
      <c r="BH17" s="42" t="s">
        <v>44</v>
      </c>
      <c r="BI17" s="38">
        <v>0</v>
      </c>
      <c r="BJ17" s="43">
        <v>0.59930555555555554</v>
      </c>
      <c r="BK17" s="47">
        <v>0.59930555555555554</v>
      </c>
      <c r="BL17" s="70">
        <v>27.7</v>
      </c>
      <c r="BM17" s="71">
        <v>27.7</v>
      </c>
      <c r="BN17" s="72">
        <v>10</v>
      </c>
      <c r="BO17" s="117" t="s">
        <v>226</v>
      </c>
      <c r="BP17" s="121"/>
      <c r="BQ17" s="124" t="s">
        <v>225</v>
      </c>
      <c r="BR17" s="125"/>
      <c r="BS17" s="49">
        <v>0.66736111111111107</v>
      </c>
      <c r="BT17" s="42" t="s">
        <v>223</v>
      </c>
      <c r="BU17" s="38">
        <v>240</v>
      </c>
      <c r="BV17" s="49">
        <v>0.67013888888888895</v>
      </c>
      <c r="BW17" s="61"/>
      <c r="BX17" s="55">
        <v>0.67267361111111112</v>
      </c>
      <c r="BY17" s="35">
        <v>2.5347222222221744E-3</v>
      </c>
      <c r="BZ17" s="35">
        <v>8.1018518518470757E-5</v>
      </c>
      <c r="CA17" s="44" t="s">
        <v>223</v>
      </c>
      <c r="CB17" s="45">
        <v>7</v>
      </c>
      <c r="CC17" s="85">
        <v>0.67499999999999993</v>
      </c>
      <c r="CD17" s="86"/>
      <c r="CE17" s="87">
        <v>0</v>
      </c>
      <c r="CF17" s="88"/>
      <c r="CG17" s="85">
        <v>0.68333333333333324</v>
      </c>
      <c r="CH17" s="86"/>
      <c r="CI17" s="87">
        <v>0</v>
      </c>
      <c r="CJ17" s="88"/>
      <c r="CK17" s="43">
        <v>0.72430555555555554</v>
      </c>
      <c r="CL17" s="47">
        <v>0.72430555555555554</v>
      </c>
      <c r="CM17" s="70">
        <v>48.7</v>
      </c>
      <c r="CN17" s="71">
        <v>48.7</v>
      </c>
      <c r="CO17" s="72"/>
      <c r="CP17" s="91">
        <v>0.7270833333333333</v>
      </c>
      <c r="CQ17" s="95">
        <v>5.5555555555555601E-2</v>
      </c>
      <c r="CR17" s="42" t="s">
        <v>44</v>
      </c>
      <c r="CS17" s="38">
        <v>0</v>
      </c>
      <c r="CT17" s="64"/>
      <c r="CU17" s="39">
        <v>473</v>
      </c>
      <c r="CV17" s="46">
        <v>420</v>
      </c>
      <c r="CW17" s="40"/>
      <c r="CX17" s="63">
        <v>893</v>
      </c>
      <c r="CY17" s="43"/>
      <c r="CZ17" s="101" t="s">
        <v>190</v>
      </c>
      <c r="DA17" s="129" t="s">
        <v>177</v>
      </c>
      <c r="DB17" s="129">
        <v>120</v>
      </c>
      <c r="DC17" s="104"/>
      <c r="DD17" s="77"/>
      <c r="DE17" s="56"/>
      <c r="DF17" s="36"/>
      <c r="DI17" s="41">
        <v>1.0900000000000001</v>
      </c>
      <c r="DJ17" s="41" t="s">
        <v>196</v>
      </c>
      <c r="DK17" s="153">
        <v>440.8</v>
      </c>
      <c r="DL17" s="41">
        <v>440.8</v>
      </c>
      <c r="DM17" s="41">
        <v>9999</v>
      </c>
      <c r="DP17" s="41">
        <v>11</v>
      </c>
      <c r="DQ17" s="227">
        <v>0</v>
      </c>
      <c r="DR17" s="227">
        <v>0</v>
      </c>
      <c r="DS17" s="228">
        <v>343.6</v>
      </c>
      <c r="DT17" s="227">
        <v>0</v>
      </c>
      <c r="DU17" s="227">
        <v>0</v>
      </c>
      <c r="DV17" s="227">
        <v>11</v>
      </c>
      <c r="DW17" s="227">
        <v>0</v>
      </c>
      <c r="DX17" s="227">
        <v>0</v>
      </c>
      <c r="DY17" s="227">
        <v>14</v>
      </c>
      <c r="DZ17" s="227">
        <v>180</v>
      </c>
      <c r="EA17" s="227">
        <v>11</v>
      </c>
      <c r="EB17" s="227">
        <v>0</v>
      </c>
      <c r="EC17" s="228">
        <v>37.700000000000003</v>
      </c>
      <c r="ED17" s="227">
        <v>0</v>
      </c>
      <c r="EE17" s="227">
        <v>240</v>
      </c>
      <c r="EF17" s="227">
        <v>7</v>
      </c>
      <c r="EG17" s="227">
        <v>0</v>
      </c>
      <c r="EH17" s="228">
        <v>48.7</v>
      </c>
      <c r="EI17" s="227">
        <v>0</v>
      </c>
      <c r="EK17" s="41">
        <v>11</v>
      </c>
      <c r="EL17" s="227">
        <v>0</v>
      </c>
      <c r="EM17" s="227">
        <v>0</v>
      </c>
      <c r="EN17" s="227">
        <v>343.6</v>
      </c>
      <c r="EO17" s="227">
        <v>343.6</v>
      </c>
      <c r="EP17" s="227">
        <v>343.6</v>
      </c>
      <c r="EQ17" s="227">
        <v>354.6</v>
      </c>
      <c r="ER17" s="227">
        <v>354.6</v>
      </c>
      <c r="ES17" s="227">
        <v>354.6</v>
      </c>
      <c r="ET17" s="227">
        <v>368.6</v>
      </c>
      <c r="EU17" s="227">
        <v>548.6</v>
      </c>
      <c r="EV17" s="227">
        <v>559.6</v>
      </c>
      <c r="EW17" s="227">
        <v>559.6</v>
      </c>
      <c r="EX17" s="227">
        <v>597.29999999999995</v>
      </c>
      <c r="EY17" s="227">
        <v>597.29999999999995</v>
      </c>
      <c r="EZ17" s="227">
        <v>837.3</v>
      </c>
      <c r="FA17" s="227">
        <v>844.3</v>
      </c>
      <c r="FB17" s="227">
        <v>844.3</v>
      </c>
      <c r="FC17" s="227">
        <v>893</v>
      </c>
      <c r="FD17" s="227">
        <v>893</v>
      </c>
    </row>
    <row r="18" spans="1:160" ht="13.5" thickBot="1" x14ac:dyDescent="0.25">
      <c r="A18" s="132"/>
      <c r="B18" s="34">
        <v>45</v>
      </c>
      <c r="C18" s="10">
        <v>45</v>
      </c>
      <c r="D18" s="37" t="s">
        <v>151</v>
      </c>
      <c r="E18" s="37" t="s">
        <v>152</v>
      </c>
      <c r="F18" s="37"/>
      <c r="G18" s="43">
        <v>0.32291666666666702</v>
      </c>
      <c r="H18" s="47">
        <v>0.32291666666666669</v>
      </c>
      <c r="I18" s="58" t="s">
        <v>44</v>
      </c>
      <c r="J18" s="52">
        <v>0</v>
      </c>
      <c r="K18" s="43">
        <v>0.406249999999998</v>
      </c>
      <c r="L18" s="47">
        <v>0.40624999999998201</v>
      </c>
      <c r="M18" s="42" t="s">
        <v>44</v>
      </c>
      <c r="N18" s="38">
        <v>0</v>
      </c>
      <c r="O18" s="73">
        <v>0.44791666666666669</v>
      </c>
      <c r="P18" s="42" t="s">
        <v>44</v>
      </c>
      <c r="Q18" s="38">
        <v>0</v>
      </c>
      <c r="R18" s="43">
        <v>0.45694444444444443</v>
      </c>
      <c r="S18" s="47">
        <v>0.45694444444444443</v>
      </c>
      <c r="T18" s="70">
        <v>45.9</v>
      </c>
      <c r="U18" s="71">
        <v>45.9</v>
      </c>
      <c r="V18" s="72"/>
      <c r="W18" s="115">
        <v>0.46875</v>
      </c>
      <c r="X18" s="42" t="s">
        <v>44</v>
      </c>
      <c r="Y18" s="38">
        <v>0</v>
      </c>
      <c r="Z18" s="49">
        <v>0.50347222222222221</v>
      </c>
      <c r="AA18" s="42" t="s">
        <v>44</v>
      </c>
      <c r="AB18" s="38">
        <v>0</v>
      </c>
      <c r="AC18" s="53">
        <v>0.50624999999999998</v>
      </c>
      <c r="AD18" s="61"/>
      <c r="AE18" s="55">
        <v>0.50998842592592586</v>
      </c>
      <c r="AF18" s="35">
        <v>3.7384259259258812E-3</v>
      </c>
      <c r="AG18" s="35">
        <v>1.1574074074078558E-4</v>
      </c>
      <c r="AH18" s="44" t="s">
        <v>45</v>
      </c>
      <c r="AI18" s="45">
        <v>10</v>
      </c>
      <c r="AJ18" s="115">
        <v>0.52708333333333335</v>
      </c>
      <c r="AK18" s="42" t="s">
        <v>44</v>
      </c>
      <c r="AL18" s="38">
        <v>0</v>
      </c>
      <c r="AM18" s="73">
        <v>0.53749999999999998</v>
      </c>
      <c r="AN18" s="42" t="s">
        <v>44</v>
      </c>
      <c r="AO18" s="38">
        <v>0</v>
      </c>
      <c r="AP18" s="53">
        <v>0.54097222222222219</v>
      </c>
      <c r="AQ18" s="61"/>
      <c r="AR18" s="55">
        <v>0.5496064814814815</v>
      </c>
      <c r="AS18" s="35">
        <v>8.6342592592593137E-3</v>
      </c>
      <c r="AT18" s="35">
        <v>1.8750000000000546E-3</v>
      </c>
      <c r="AU18" s="44" t="s">
        <v>223</v>
      </c>
      <c r="AV18" s="45">
        <v>162</v>
      </c>
      <c r="AW18" s="49">
        <v>0.56874999999999998</v>
      </c>
      <c r="AX18" s="42" t="s">
        <v>44</v>
      </c>
      <c r="AY18" s="38">
        <v>0</v>
      </c>
      <c r="AZ18" s="49">
        <v>0.57083333333333297</v>
      </c>
      <c r="BA18" s="61"/>
      <c r="BB18" s="55">
        <v>0.57596064814814818</v>
      </c>
      <c r="BC18" s="35">
        <v>5.1273148148152092E-3</v>
      </c>
      <c r="BD18" s="35">
        <v>1.2731481481520913E-4</v>
      </c>
      <c r="BE18" s="44" t="s">
        <v>223</v>
      </c>
      <c r="BF18" s="45">
        <v>11</v>
      </c>
      <c r="BG18" s="308">
        <v>0.61597222222222181</v>
      </c>
      <c r="BH18" s="42" t="s">
        <v>44</v>
      </c>
      <c r="BI18" s="38">
        <v>0</v>
      </c>
      <c r="BJ18" s="43">
        <v>0.61597222222222225</v>
      </c>
      <c r="BK18" s="47">
        <v>0.62638888888888888</v>
      </c>
      <c r="BL18" s="70">
        <v>27.4</v>
      </c>
      <c r="BM18" s="71">
        <v>27.4</v>
      </c>
      <c r="BN18" s="72"/>
      <c r="BO18" s="117" t="s">
        <v>226</v>
      </c>
      <c r="BP18" s="121"/>
      <c r="BQ18" s="124" t="s">
        <v>225</v>
      </c>
      <c r="BR18" s="125"/>
      <c r="BS18" s="49">
        <v>0.69236111111111109</v>
      </c>
      <c r="BT18" s="42" t="s">
        <v>44</v>
      </c>
      <c r="BU18" s="38">
        <v>0</v>
      </c>
      <c r="BV18" s="49">
        <v>0.69513888888888897</v>
      </c>
      <c r="BW18" s="61"/>
      <c r="BX18" s="55">
        <v>0.69788194444444451</v>
      </c>
      <c r="BY18" s="35">
        <v>2.7430555555555403E-3</v>
      </c>
      <c r="BZ18" s="35">
        <v>2.8935185185183666E-4</v>
      </c>
      <c r="CA18" s="44" t="s">
        <v>223</v>
      </c>
      <c r="CB18" s="45">
        <v>25</v>
      </c>
      <c r="CC18" s="85">
        <v>0.70000000000000007</v>
      </c>
      <c r="CD18" s="86"/>
      <c r="CE18" s="87">
        <v>0</v>
      </c>
      <c r="CF18" s="88"/>
      <c r="CG18" s="85">
        <v>0.70833333333333337</v>
      </c>
      <c r="CH18" s="86"/>
      <c r="CI18" s="87">
        <v>0</v>
      </c>
      <c r="CJ18" s="88"/>
      <c r="CK18" s="43">
        <v>0.75347222222222221</v>
      </c>
      <c r="CL18" s="47">
        <v>0.75486111111111109</v>
      </c>
      <c r="CM18" s="70">
        <v>59.4</v>
      </c>
      <c r="CN18" s="71">
        <v>59.4</v>
      </c>
      <c r="CO18" s="72">
        <v>30</v>
      </c>
      <c r="CP18" s="91">
        <v>0.75694444444444453</v>
      </c>
      <c r="CQ18" s="95">
        <v>5.5555555555555601E-2</v>
      </c>
      <c r="CR18" s="42" t="s">
        <v>44</v>
      </c>
      <c r="CS18" s="38">
        <v>0</v>
      </c>
      <c r="CT18" s="65"/>
      <c r="CU18" s="39">
        <v>370.7</v>
      </c>
      <c r="CV18" s="46">
        <v>0</v>
      </c>
      <c r="CW18" s="40"/>
      <c r="CX18" s="63">
        <v>370.7</v>
      </c>
      <c r="CY18" s="128"/>
      <c r="CZ18" s="101" t="s">
        <v>189</v>
      </c>
      <c r="DA18" s="129" t="s">
        <v>177</v>
      </c>
      <c r="DB18" s="129">
        <v>115</v>
      </c>
      <c r="DC18" s="104"/>
      <c r="DD18" s="77"/>
      <c r="DE18" s="56"/>
      <c r="DF18" s="36"/>
      <c r="DI18" s="41">
        <v>1.0900000000000001</v>
      </c>
      <c r="DJ18" s="17" t="s">
        <v>196</v>
      </c>
      <c r="DK18" s="153">
        <v>174.643</v>
      </c>
      <c r="DL18" s="41">
        <v>174.643</v>
      </c>
      <c r="DM18" s="41">
        <v>9999</v>
      </c>
      <c r="DP18" s="41">
        <v>45</v>
      </c>
      <c r="DQ18" s="227">
        <v>0</v>
      </c>
      <c r="DR18" s="227">
        <v>0</v>
      </c>
      <c r="DS18" s="228">
        <v>45.9</v>
      </c>
      <c r="DT18" s="227">
        <v>0</v>
      </c>
      <c r="DU18" s="227">
        <v>0</v>
      </c>
      <c r="DV18" s="227">
        <v>10</v>
      </c>
      <c r="DW18" s="227">
        <v>0</v>
      </c>
      <c r="DX18" s="227">
        <v>0</v>
      </c>
      <c r="DY18" s="227">
        <v>162</v>
      </c>
      <c r="DZ18" s="227">
        <v>0</v>
      </c>
      <c r="EA18" s="227">
        <v>11</v>
      </c>
      <c r="EB18" s="227">
        <v>0</v>
      </c>
      <c r="EC18" s="228">
        <v>27.4</v>
      </c>
      <c r="ED18" s="227">
        <v>0</v>
      </c>
      <c r="EE18" s="227">
        <v>0</v>
      </c>
      <c r="EF18" s="227">
        <v>25</v>
      </c>
      <c r="EG18" s="227">
        <v>0</v>
      </c>
      <c r="EH18" s="228">
        <v>89.4</v>
      </c>
      <c r="EI18" s="227">
        <v>0</v>
      </c>
      <c r="EK18" s="41">
        <v>45</v>
      </c>
      <c r="EL18" s="227">
        <v>0</v>
      </c>
      <c r="EM18" s="227">
        <v>0</v>
      </c>
      <c r="EN18" s="227">
        <v>45.9</v>
      </c>
      <c r="EO18" s="227">
        <v>45.9</v>
      </c>
      <c r="EP18" s="227">
        <v>45.9</v>
      </c>
      <c r="EQ18" s="227">
        <v>55.9</v>
      </c>
      <c r="ER18" s="227">
        <v>55.9</v>
      </c>
      <c r="ES18" s="227">
        <v>55.9</v>
      </c>
      <c r="ET18" s="227">
        <v>217.9</v>
      </c>
      <c r="EU18" s="227">
        <v>217.9</v>
      </c>
      <c r="EV18" s="227">
        <v>228.9</v>
      </c>
      <c r="EW18" s="227">
        <v>228.9</v>
      </c>
      <c r="EX18" s="227">
        <v>256.3</v>
      </c>
      <c r="EY18" s="227">
        <v>256.3</v>
      </c>
      <c r="EZ18" s="227">
        <v>256.3</v>
      </c>
      <c r="FA18" s="227">
        <v>281.3</v>
      </c>
      <c r="FB18" s="227">
        <v>281.3</v>
      </c>
      <c r="FC18" s="227">
        <v>370.7</v>
      </c>
      <c r="FD18" s="227">
        <v>370.7</v>
      </c>
    </row>
    <row r="19" spans="1:160" ht="13.5" thickBot="1" x14ac:dyDescent="0.25">
      <c r="A19" s="132"/>
      <c r="B19" s="34">
        <v>34</v>
      </c>
      <c r="C19" s="10">
        <v>34</v>
      </c>
      <c r="D19" s="37" t="s">
        <v>47</v>
      </c>
      <c r="E19" s="37" t="s">
        <v>138</v>
      </c>
      <c r="F19" s="37"/>
      <c r="G19" s="43">
        <v>0.31527777777777799</v>
      </c>
      <c r="H19" s="47">
        <v>0.31527777777777777</v>
      </c>
      <c r="I19" s="58" t="s">
        <v>44</v>
      </c>
      <c r="J19" s="52">
        <v>0</v>
      </c>
      <c r="K19" s="43">
        <v>0.39861111111110897</v>
      </c>
      <c r="L19" s="47">
        <v>0.39861111111109798</v>
      </c>
      <c r="M19" s="42" t="s">
        <v>44</v>
      </c>
      <c r="N19" s="38">
        <v>0</v>
      </c>
      <c r="O19" s="73">
        <v>0.44027777777777777</v>
      </c>
      <c r="P19" s="42" t="s">
        <v>44</v>
      </c>
      <c r="Q19" s="38">
        <v>0</v>
      </c>
      <c r="R19" s="43">
        <v>0.4465277777777778</v>
      </c>
      <c r="S19" s="47">
        <v>0.4465277777777778</v>
      </c>
      <c r="T19" s="70">
        <v>50.4</v>
      </c>
      <c r="U19" s="71">
        <v>50.4</v>
      </c>
      <c r="V19" s="72">
        <v>300</v>
      </c>
      <c r="W19" s="115">
        <v>0.46111111111111108</v>
      </c>
      <c r="X19" s="42" t="s">
        <v>44</v>
      </c>
      <c r="Y19" s="38">
        <v>0</v>
      </c>
      <c r="Z19" s="49">
        <v>0.49583333333333335</v>
      </c>
      <c r="AA19" s="42" t="s">
        <v>44</v>
      </c>
      <c r="AB19" s="38">
        <v>0</v>
      </c>
      <c r="AC19" s="53">
        <v>0.4993055555555555</v>
      </c>
      <c r="AD19" s="61"/>
      <c r="AE19" s="55">
        <v>0.50328703703703703</v>
      </c>
      <c r="AF19" s="35">
        <v>3.9814814814815302E-3</v>
      </c>
      <c r="AG19" s="35">
        <v>1.2731481481486348E-4</v>
      </c>
      <c r="AH19" s="44" t="s">
        <v>223</v>
      </c>
      <c r="AI19" s="45">
        <v>11</v>
      </c>
      <c r="AJ19" s="115">
        <v>0.52013888888888882</v>
      </c>
      <c r="AK19" s="42" t="s">
        <v>44</v>
      </c>
      <c r="AL19" s="38">
        <v>0</v>
      </c>
      <c r="AM19" s="73">
        <v>0.53055555555555556</v>
      </c>
      <c r="AN19" s="42" t="s">
        <v>44</v>
      </c>
      <c r="AO19" s="38">
        <v>0</v>
      </c>
      <c r="AP19" s="53">
        <v>0.53333333333333333</v>
      </c>
      <c r="AQ19" s="61"/>
      <c r="AR19" s="55">
        <v>0.54021990740740744</v>
      </c>
      <c r="AS19" s="35">
        <v>6.8865740740741144E-3</v>
      </c>
      <c r="AT19" s="35">
        <v>1.2731481481485524E-4</v>
      </c>
      <c r="AU19" s="44" t="s">
        <v>223</v>
      </c>
      <c r="AV19" s="45">
        <v>11</v>
      </c>
      <c r="AW19" s="49">
        <v>0.56111111111111112</v>
      </c>
      <c r="AX19" s="42" t="s">
        <v>44</v>
      </c>
      <c r="AY19" s="38">
        <v>0</v>
      </c>
      <c r="AZ19" s="49">
        <v>0.563194444444444</v>
      </c>
      <c r="BA19" s="61"/>
      <c r="BB19" s="55">
        <v>0.5683449074074074</v>
      </c>
      <c r="BC19" s="35">
        <v>5.150462962963398E-3</v>
      </c>
      <c r="BD19" s="35">
        <v>1.504629629633979E-4</v>
      </c>
      <c r="BE19" s="44" t="s">
        <v>223</v>
      </c>
      <c r="BF19" s="45">
        <v>13</v>
      </c>
      <c r="BG19" s="308">
        <v>0.60833333333333284</v>
      </c>
      <c r="BH19" s="42" t="s">
        <v>44</v>
      </c>
      <c r="BI19" s="38">
        <v>0</v>
      </c>
      <c r="BJ19" s="43">
        <v>0.60833333333333328</v>
      </c>
      <c r="BK19" s="47">
        <v>0.61736111111111114</v>
      </c>
      <c r="BL19" s="70">
        <v>34.5</v>
      </c>
      <c r="BM19" s="71">
        <v>34.5</v>
      </c>
      <c r="BN19" s="72"/>
      <c r="BO19" s="117"/>
      <c r="BP19" s="121"/>
      <c r="BQ19" s="124"/>
      <c r="BR19" s="125"/>
      <c r="BS19" s="49">
        <v>0.7055555555555556</v>
      </c>
      <c r="BT19" s="42" t="s">
        <v>223</v>
      </c>
      <c r="BU19" s="38">
        <v>1020</v>
      </c>
      <c r="BV19" s="49"/>
      <c r="BW19" s="61"/>
      <c r="BX19" s="55"/>
      <c r="BY19" s="35">
        <v>0</v>
      </c>
      <c r="BZ19" s="35">
        <v>2.4537037037037036E-3</v>
      </c>
      <c r="CA19" s="44" t="s">
        <v>45</v>
      </c>
      <c r="CB19" s="45" t="s">
        <v>231</v>
      </c>
      <c r="CC19" s="85"/>
      <c r="CD19" s="86"/>
      <c r="CE19" s="87"/>
      <c r="CF19" s="88"/>
      <c r="CG19" s="85"/>
      <c r="CH19" s="86"/>
      <c r="CI19" s="87"/>
      <c r="CJ19" s="88"/>
      <c r="CK19" s="43"/>
      <c r="CL19" s="47"/>
      <c r="CM19" s="317"/>
      <c r="CN19" s="310" t="s">
        <v>231</v>
      </c>
      <c r="CO19" s="72"/>
      <c r="CP19" s="91"/>
      <c r="CQ19" s="95">
        <v>5.5555555555555601E-2</v>
      </c>
      <c r="CR19" s="42" t="s">
        <v>44</v>
      </c>
      <c r="CS19" s="38"/>
      <c r="CT19" s="65"/>
      <c r="CU19" s="39" t="s">
        <v>231</v>
      </c>
      <c r="CV19" s="46" t="s">
        <v>231</v>
      </c>
      <c r="CW19" s="40"/>
      <c r="CX19" s="63" t="s">
        <v>231</v>
      </c>
      <c r="CY19" s="128"/>
      <c r="CZ19" s="101" t="s">
        <v>190</v>
      </c>
      <c r="DA19" s="129" t="s">
        <v>176</v>
      </c>
      <c r="DB19" s="129">
        <v>122</v>
      </c>
      <c r="DC19" s="104" t="s">
        <v>185</v>
      </c>
      <c r="DD19" s="77"/>
      <c r="DE19" s="56"/>
      <c r="DF19" s="36"/>
      <c r="DI19" s="41">
        <v>1.1200000000000001</v>
      </c>
      <c r="DJ19" s="17" t="s">
        <v>197</v>
      </c>
      <c r="DK19" s="153" t="e">
        <v>#REF!</v>
      </c>
      <c r="DL19" s="41">
        <v>9999</v>
      </c>
      <c r="DM19" s="41" t="e">
        <v>#REF!</v>
      </c>
      <c r="DP19" s="41">
        <v>34</v>
      </c>
      <c r="DQ19" s="227">
        <v>0</v>
      </c>
      <c r="DR19" s="227">
        <v>0</v>
      </c>
      <c r="DS19" s="228">
        <v>350.4</v>
      </c>
      <c r="DT19" s="227">
        <v>0</v>
      </c>
      <c r="DU19" s="227">
        <v>0</v>
      </c>
      <c r="DV19" s="227">
        <v>11</v>
      </c>
      <c r="DW19" s="227">
        <v>0</v>
      </c>
      <c r="DX19" s="227">
        <v>0</v>
      </c>
      <c r="DY19" s="227">
        <v>11</v>
      </c>
      <c r="DZ19" s="227">
        <v>0</v>
      </c>
      <c r="EA19" s="227">
        <v>13</v>
      </c>
      <c r="EB19" s="227">
        <v>0</v>
      </c>
      <c r="EC19" s="228">
        <v>34.5</v>
      </c>
      <c r="ED19" s="227">
        <v>0</v>
      </c>
      <c r="EE19" s="227">
        <v>1020</v>
      </c>
      <c r="EF19" s="227" t="e">
        <v>#VALUE!</v>
      </c>
      <c r="EG19" s="227">
        <v>0</v>
      </c>
      <c r="EH19" s="228" t="e">
        <v>#REF!</v>
      </c>
      <c r="EI19" s="227">
        <v>0</v>
      </c>
      <c r="EK19" s="41">
        <v>34</v>
      </c>
      <c r="EL19" s="227">
        <v>0</v>
      </c>
      <c r="EM19" s="227">
        <v>0</v>
      </c>
      <c r="EN19" s="227">
        <v>350.4</v>
      </c>
      <c r="EO19" s="227">
        <v>350.4</v>
      </c>
      <c r="EP19" s="227">
        <v>350.4</v>
      </c>
      <c r="EQ19" s="227">
        <v>361.4</v>
      </c>
      <c r="ER19" s="227">
        <v>361.4</v>
      </c>
      <c r="ES19" s="227">
        <v>361.4</v>
      </c>
      <c r="ET19" s="227">
        <v>372.4</v>
      </c>
      <c r="EU19" s="227">
        <v>372.4</v>
      </c>
      <c r="EV19" s="227">
        <v>385.4</v>
      </c>
      <c r="EW19" s="227">
        <v>385.4</v>
      </c>
      <c r="EX19" s="227">
        <v>419.9</v>
      </c>
      <c r="EY19" s="227">
        <v>419.9</v>
      </c>
      <c r="EZ19" s="227">
        <v>1439.9</v>
      </c>
      <c r="FA19" s="227" t="e">
        <v>#VALUE!</v>
      </c>
      <c r="FB19" s="227" t="e">
        <v>#VALUE!</v>
      </c>
      <c r="FC19" s="227" t="e">
        <v>#VALUE!</v>
      </c>
      <c r="FD19" s="227" t="e">
        <v>#VALUE!</v>
      </c>
    </row>
    <row r="20" spans="1:160" s="41" customFormat="1" ht="13.5" thickBot="1" x14ac:dyDescent="0.25">
      <c r="A20" s="131"/>
      <c r="B20" s="34">
        <v>0</v>
      </c>
      <c r="C20" s="10">
        <v>0</v>
      </c>
      <c r="D20" s="37" t="s">
        <v>88</v>
      </c>
      <c r="E20" s="37" t="s">
        <v>28</v>
      </c>
      <c r="F20" s="37"/>
      <c r="G20" s="43">
        <v>0.29166666666666669</v>
      </c>
      <c r="H20" s="47">
        <v>0.34236111111111112</v>
      </c>
      <c r="I20" s="58" t="s">
        <v>44</v>
      </c>
      <c r="J20" s="52">
        <v>0</v>
      </c>
      <c r="K20" s="43">
        <v>0.36805555555555558</v>
      </c>
      <c r="L20" s="47">
        <v>0.36805555555555558</v>
      </c>
      <c r="M20" s="42" t="s">
        <v>44</v>
      </c>
      <c r="N20" s="38">
        <v>0</v>
      </c>
      <c r="O20" s="73">
        <v>0.40972222222222227</v>
      </c>
      <c r="P20" s="42" t="s">
        <v>44</v>
      </c>
      <c r="Q20" s="38">
        <v>0</v>
      </c>
      <c r="R20" s="43">
        <v>0.41111111111111115</v>
      </c>
      <c r="S20" s="47">
        <v>0.41388888888888892</v>
      </c>
      <c r="T20" s="70">
        <v>45.4</v>
      </c>
      <c r="U20" s="71">
        <v>45.4</v>
      </c>
      <c r="V20" s="72"/>
      <c r="W20" s="115">
        <v>0.43055555555555558</v>
      </c>
      <c r="X20" s="42" t="s">
        <v>44</v>
      </c>
      <c r="Y20" s="38">
        <v>0</v>
      </c>
      <c r="Z20" s="49">
        <v>0.46527777777777773</v>
      </c>
      <c r="AA20" s="42" t="s">
        <v>44</v>
      </c>
      <c r="AB20" s="38">
        <v>0</v>
      </c>
      <c r="AC20" s="53">
        <v>0.46736111111111112</v>
      </c>
      <c r="AD20" s="61"/>
      <c r="AE20" s="55">
        <v>0.47143518518518518</v>
      </c>
      <c r="AF20" s="35">
        <v>4.0740740740740633E-3</v>
      </c>
      <c r="AG20" s="35">
        <v>2.1990740740739654E-4</v>
      </c>
      <c r="AH20" s="44" t="s">
        <v>223</v>
      </c>
      <c r="AI20" s="45">
        <v>19</v>
      </c>
      <c r="AJ20" s="115">
        <v>0.48819444444444443</v>
      </c>
      <c r="AK20" s="42" t="s">
        <v>44</v>
      </c>
      <c r="AL20" s="38">
        <v>0</v>
      </c>
      <c r="AM20" s="73">
        <v>0.49861111111111112</v>
      </c>
      <c r="AN20" s="42" t="s">
        <v>44</v>
      </c>
      <c r="AO20" s="38">
        <v>0</v>
      </c>
      <c r="AP20" s="53">
        <v>0.50069444444444444</v>
      </c>
      <c r="AQ20" s="61"/>
      <c r="AR20" s="55">
        <v>0.50752314814814814</v>
      </c>
      <c r="AS20" s="35">
        <v>6.8287037037036979E-3</v>
      </c>
      <c r="AT20" s="35">
        <v>6.944444444443882E-5</v>
      </c>
      <c r="AU20" s="44" t="s">
        <v>223</v>
      </c>
      <c r="AV20" s="45">
        <v>6</v>
      </c>
      <c r="AW20" s="49">
        <v>0.52847222222222223</v>
      </c>
      <c r="AX20" s="42" t="s">
        <v>44</v>
      </c>
      <c r="AY20" s="38">
        <v>0</v>
      </c>
      <c r="AZ20" s="49">
        <v>0.53055555555555556</v>
      </c>
      <c r="BA20" s="61"/>
      <c r="BB20" s="55">
        <v>0.53571759259259266</v>
      </c>
      <c r="BC20" s="35">
        <v>5.1620370370371038E-3</v>
      </c>
      <c r="BD20" s="35">
        <v>1.6203703703710371E-4</v>
      </c>
      <c r="BE20" s="44" t="s">
        <v>223</v>
      </c>
      <c r="BF20" s="45">
        <v>14</v>
      </c>
      <c r="BG20" s="308">
        <v>0.5756944444444444</v>
      </c>
      <c r="BH20" s="42" t="s">
        <v>44</v>
      </c>
      <c r="BI20" s="38">
        <v>0</v>
      </c>
      <c r="BJ20" s="43">
        <v>0.5756944444444444</v>
      </c>
      <c r="BK20" s="47">
        <v>0.57638888888888895</v>
      </c>
      <c r="BL20" s="70">
        <v>30.5</v>
      </c>
      <c r="BM20" s="71">
        <v>30.5</v>
      </c>
      <c r="BN20" s="72"/>
      <c r="BO20" s="117" t="s">
        <v>226</v>
      </c>
      <c r="BP20" s="121"/>
      <c r="BQ20" s="124" t="s">
        <v>225</v>
      </c>
      <c r="BR20" s="125"/>
      <c r="BS20" s="49">
        <v>0.65208333333333335</v>
      </c>
      <c r="BT20" s="42" t="s">
        <v>44</v>
      </c>
      <c r="BU20" s="38">
        <v>0</v>
      </c>
      <c r="BV20" s="49">
        <v>0.65416666666666667</v>
      </c>
      <c r="BW20" s="61"/>
      <c r="BX20" s="55">
        <v>0.65743055555555563</v>
      </c>
      <c r="BY20" s="35">
        <v>3.263888888888955E-3</v>
      </c>
      <c r="BZ20" s="35">
        <v>8.1018518518525141E-4</v>
      </c>
      <c r="CA20" s="44" t="s">
        <v>223</v>
      </c>
      <c r="CB20" s="45">
        <v>70</v>
      </c>
      <c r="CC20" s="85">
        <v>0.65902777777777777</v>
      </c>
      <c r="CD20" s="86"/>
      <c r="CE20" s="87">
        <v>0</v>
      </c>
      <c r="CF20" s="88"/>
      <c r="CG20" s="85">
        <v>0.66597222222222219</v>
      </c>
      <c r="CH20" s="86"/>
      <c r="CI20" s="87">
        <v>0</v>
      </c>
      <c r="CJ20" s="88"/>
      <c r="CK20" s="43">
        <v>0.70833333333333337</v>
      </c>
      <c r="CL20" s="47">
        <v>0.70833333333333337</v>
      </c>
      <c r="CM20" s="70">
        <v>78.599999999999994</v>
      </c>
      <c r="CN20" s="71">
        <v>78.599999999999994</v>
      </c>
      <c r="CO20" s="72"/>
      <c r="CP20" s="91">
        <v>0.70972222222222225</v>
      </c>
      <c r="CQ20" s="95">
        <v>5.5555555555555552E-2</v>
      </c>
      <c r="CR20" s="42" t="s">
        <v>44</v>
      </c>
      <c r="CS20" s="38">
        <v>0</v>
      </c>
      <c r="CT20" s="64"/>
      <c r="CU20" s="39">
        <v>263.5</v>
      </c>
      <c r="CV20" s="46">
        <v>0</v>
      </c>
      <c r="CW20" s="40"/>
      <c r="CX20" s="63">
        <v>263.5</v>
      </c>
      <c r="CY20" s="43"/>
      <c r="CZ20" s="101"/>
      <c r="DA20" s="129" t="s">
        <v>175</v>
      </c>
      <c r="DB20" s="129"/>
      <c r="DC20" s="104"/>
      <c r="DD20" s="77"/>
      <c r="DE20" s="56"/>
      <c r="DF20" s="36"/>
      <c r="DP20" s="41">
        <v>0</v>
      </c>
      <c r="DQ20" s="227">
        <v>0</v>
      </c>
      <c r="DR20" s="227">
        <v>0</v>
      </c>
      <c r="DS20" s="228">
        <v>45.4</v>
      </c>
      <c r="DT20" s="227">
        <v>0</v>
      </c>
      <c r="DU20" s="227">
        <v>0</v>
      </c>
      <c r="DV20" s="227">
        <v>19</v>
      </c>
      <c r="DW20" s="227">
        <v>0</v>
      </c>
      <c r="DX20" s="227">
        <v>0</v>
      </c>
      <c r="DY20" s="227">
        <v>6</v>
      </c>
      <c r="DZ20" s="227">
        <v>0</v>
      </c>
      <c r="EA20" s="227">
        <v>14</v>
      </c>
      <c r="EB20" s="227">
        <v>0</v>
      </c>
      <c r="EC20" s="228">
        <v>30.5</v>
      </c>
      <c r="ED20" s="227">
        <v>0</v>
      </c>
      <c r="EE20" s="227">
        <v>0</v>
      </c>
      <c r="EF20" s="227">
        <v>70</v>
      </c>
      <c r="EG20" s="227">
        <v>0</v>
      </c>
      <c r="EH20" s="228">
        <v>78.599999999999994</v>
      </c>
      <c r="EI20" s="227">
        <v>0</v>
      </c>
      <c r="EK20" s="41">
        <v>0</v>
      </c>
      <c r="EL20" s="227">
        <v>0</v>
      </c>
      <c r="EM20" s="227">
        <v>0</v>
      </c>
      <c r="EN20" s="227">
        <v>45.4</v>
      </c>
      <c r="EO20" s="227">
        <v>45.4</v>
      </c>
      <c r="EP20" s="227">
        <v>45.4</v>
      </c>
      <c r="EQ20" s="227">
        <v>64.400000000000006</v>
      </c>
      <c r="ER20" s="227">
        <v>64.400000000000006</v>
      </c>
      <c r="ES20" s="227">
        <v>64.400000000000006</v>
      </c>
      <c r="ET20" s="227">
        <v>70.400000000000006</v>
      </c>
      <c r="EU20" s="227">
        <v>70.400000000000006</v>
      </c>
      <c r="EV20" s="227">
        <v>84.4</v>
      </c>
      <c r="EW20" s="227">
        <v>84.4</v>
      </c>
      <c r="EX20" s="227">
        <v>114.9</v>
      </c>
      <c r="EY20" s="227">
        <v>114.9</v>
      </c>
      <c r="EZ20" s="227">
        <v>114.9</v>
      </c>
      <c r="FA20" s="227">
        <v>184.9</v>
      </c>
      <c r="FB20" s="227">
        <v>184.9</v>
      </c>
      <c r="FC20" s="227">
        <v>263.5</v>
      </c>
      <c r="FD20" s="227">
        <v>263.5</v>
      </c>
    </row>
    <row r="21" spans="1:160" ht="13.5" thickBot="1" x14ac:dyDescent="0.25">
      <c r="A21" s="132"/>
      <c r="B21" s="34">
        <v>16</v>
      </c>
      <c r="C21" s="10">
        <v>16</v>
      </c>
      <c r="D21" s="37" t="s">
        <v>108</v>
      </c>
      <c r="E21" s="37" t="s">
        <v>109</v>
      </c>
      <c r="F21" s="37"/>
      <c r="G21" s="43">
        <v>0.30277777777777798</v>
      </c>
      <c r="H21" s="47">
        <v>0.30277777777777776</v>
      </c>
      <c r="I21" s="58" t="s">
        <v>44</v>
      </c>
      <c r="J21" s="52">
        <v>0</v>
      </c>
      <c r="K21" s="43">
        <v>0.38611111111111002</v>
      </c>
      <c r="L21" s="47">
        <v>0.38611111111110602</v>
      </c>
      <c r="M21" s="42" t="s">
        <v>44</v>
      </c>
      <c r="N21" s="38">
        <v>0</v>
      </c>
      <c r="O21" s="73">
        <v>0.42777777777777781</v>
      </c>
      <c r="P21" s="42" t="s">
        <v>44</v>
      </c>
      <c r="Q21" s="38">
        <v>0</v>
      </c>
      <c r="R21" s="43">
        <v>0.43124999999999997</v>
      </c>
      <c r="S21" s="47">
        <v>0.43124999999999997</v>
      </c>
      <c r="T21" s="70">
        <v>39</v>
      </c>
      <c r="U21" s="71">
        <v>39</v>
      </c>
      <c r="V21" s="72">
        <v>300</v>
      </c>
      <c r="W21" s="115">
        <v>0.44861111111111113</v>
      </c>
      <c r="X21" s="42" t="s">
        <v>44</v>
      </c>
      <c r="Y21" s="38">
        <v>0</v>
      </c>
      <c r="Z21" s="49">
        <v>0.48333333333333334</v>
      </c>
      <c r="AA21" s="42" t="s">
        <v>44</v>
      </c>
      <c r="AB21" s="38">
        <v>0</v>
      </c>
      <c r="AC21" s="53">
        <v>0.48541666666666666</v>
      </c>
      <c r="AD21" s="61"/>
      <c r="AE21" s="55">
        <v>0.48931712962962964</v>
      </c>
      <c r="AF21" s="35">
        <v>3.9004629629629806E-3</v>
      </c>
      <c r="AG21" s="35">
        <v>4.6296296296313797E-5</v>
      </c>
      <c r="AH21" s="44" t="s">
        <v>223</v>
      </c>
      <c r="AI21" s="45">
        <v>4</v>
      </c>
      <c r="AJ21" s="115">
        <v>0.50624999999999998</v>
      </c>
      <c r="AK21" s="42" t="s">
        <v>44</v>
      </c>
      <c r="AL21" s="38">
        <v>0</v>
      </c>
      <c r="AM21" s="73">
        <v>0.51666666666666672</v>
      </c>
      <c r="AN21" s="42" t="s">
        <v>44</v>
      </c>
      <c r="AO21" s="38">
        <v>0</v>
      </c>
      <c r="AP21" s="53">
        <v>0.51874999999999993</v>
      </c>
      <c r="AQ21" s="61"/>
      <c r="AR21" s="55">
        <v>0.52538194444444442</v>
      </c>
      <c r="AS21" s="35">
        <v>6.6319444444444819E-3</v>
      </c>
      <c r="AT21" s="35">
        <v>1.2731481481477718E-4</v>
      </c>
      <c r="AU21" s="44" t="s">
        <v>45</v>
      </c>
      <c r="AV21" s="45">
        <v>11</v>
      </c>
      <c r="AW21" s="49">
        <v>0.54652777777777783</v>
      </c>
      <c r="AX21" s="42" t="s">
        <v>44</v>
      </c>
      <c r="AY21" s="38">
        <v>0</v>
      </c>
      <c r="AZ21" s="49">
        <v>0.54861111111111105</v>
      </c>
      <c r="BA21" s="61"/>
      <c r="BB21" s="55">
        <v>0.55344907407407407</v>
      </c>
      <c r="BC21" s="35">
        <v>4.8379629629630161E-3</v>
      </c>
      <c r="BD21" s="35">
        <v>1.6203703703698401E-4</v>
      </c>
      <c r="BE21" s="44" t="s">
        <v>45</v>
      </c>
      <c r="BF21" s="45">
        <v>14</v>
      </c>
      <c r="BG21" s="308">
        <v>0.59375</v>
      </c>
      <c r="BH21" s="42" t="s">
        <v>44</v>
      </c>
      <c r="BI21" s="38">
        <v>0</v>
      </c>
      <c r="BJ21" s="43">
        <v>0.59444444444444444</v>
      </c>
      <c r="BK21" s="47">
        <v>0.59513888888888888</v>
      </c>
      <c r="BL21" s="70">
        <v>26.6</v>
      </c>
      <c r="BM21" s="71">
        <v>26.6</v>
      </c>
      <c r="BN21" s="72"/>
      <c r="BO21" s="117" t="s">
        <v>226</v>
      </c>
      <c r="BP21" s="121"/>
      <c r="BQ21" s="124" t="s">
        <v>225</v>
      </c>
      <c r="BR21" s="125"/>
      <c r="BS21" s="49">
        <v>0.67013888888888884</v>
      </c>
      <c r="BT21" s="42" t="s">
        <v>44</v>
      </c>
      <c r="BU21" s="38">
        <v>0</v>
      </c>
      <c r="BV21" s="49">
        <v>0.67291666666666705</v>
      </c>
      <c r="BW21" s="61"/>
      <c r="BX21" s="55">
        <v>0.67543981481481474</v>
      </c>
      <c r="BY21" s="35">
        <v>2.5231481481476914E-3</v>
      </c>
      <c r="BZ21" s="35">
        <v>6.9444444443987792E-5</v>
      </c>
      <c r="CA21" s="44" t="s">
        <v>223</v>
      </c>
      <c r="CB21" s="45">
        <v>6</v>
      </c>
      <c r="CC21" s="85">
        <v>0.67708333333333337</v>
      </c>
      <c r="CD21" s="86"/>
      <c r="CE21" s="87">
        <v>0</v>
      </c>
      <c r="CF21" s="88"/>
      <c r="CG21" s="85">
        <v>0.68402777777777779</v>
      </c>
      <c r="CH21" s="86"/>
      <c r="CI21" s="87">
        <v>60</v>
      </c>
      <c r="CJ21" s="88"/>
      <c r="CK21" s="43">
        <v>0.7270833333333333</v>
      </c>
      <c r="CL21" s="47">
        <v>0.7270833333333333</v>
      </c>
      <c r="CM21" s="70">
        <v>44.3</v>
      </c>
      <c r="CN21" s="71">
        <v>44.3</v>
      </c>
      <c r="CO21" s="72">
        <v>30</v>
      </c>
      <c r="CP21" s="91">
        <v>0.7284722222222223</v>
      </c>
      <c r="CQ21" s="95">
        <v>5.5555555555555601E-2</v>
      </c>
      <c r="CR21" s="42" t="s">
        <v>44</v>
      </c>
      <c r="CS21" s="38">
        <v>0</v>
      </c>
      <c r="CT21" s="65"/>
      <c r="CU21" s="39">
        <v>474.9</v>
      </c>
      <c r="CV21" s="46">
        <v>60</v>
      </c>
      <c r="CW21" s="40"/>
      <c r="CX21" s="63">
        <v>534.9</v>
      </c>
      <c r="CY21" s="128"/>
      <c r="CZ21" s="101" t="s">
        <v>191</v>
      </c>
      <c r="DA21" s="129" t="s">
        <v>177</v>
      </c>
      <c r="DB21" s="129">
        <v>77</v>
      </c>
      <c r="DC21" s="104" t="s">
        <v>184</v>
      </c>
      <c r="DD21" s="77"/>
      <c r="DE21" s="56"/>
      <c r="DF21" s="36"/>
      <c r="DI21" s="41">
        <v>1.06</v>
      </c>
      <c r="DJ21" s="17" t="s">
        <v>196</v>
      </c>
      <c r="DK21" s="153">
        <v>446.49400000000003</v>
      </c>
      <c r="DL21" s="41">
        <v>446.49400000000003</v>
      </c>
      <c r="DM21" s="41">
        <v>9999</v>
      </c>
      <c r="DP21" s="41">
        <v>16</v>
      </c>
      <c r="DQ21" s="227">
        <v>0</v>
      </c>
      <c r="DR21" s="227">
        <v>0</v>
      </c>
      <c r="DS21" s="228">
        <v>339</v>
      </c>
      <c r="DT21" s="227">
        <v>0</v>
      </c>
      <c r="DU21" s="227">
        <v>0</v>
      </c>
      <c r="DV21" s="227">
        <v>4</v>
      </c>
      <c r="DW21" s="227">
        <v>0</v>
      </c>
      <c r="DX21" s="227">
        <v>0</v>
      </c>
      <c r="DY21" s="227">
        <v>11</v>
      </c>
      <c r="DZ21" s="227">
        <v>0</v>
      </c>
      <c r="EA21" s="227">
        <v>14</v>
      </c>
      <c r="EB21" s="227">
        <v>0</v>
      </c>
      <c r="EC21" s="228">
        <v>26.6</v>
      </c>
      <c r="ED21" s="227">
        <v>0</v>
      </c>
      <c r="EE21" s="227">
        <v>0</v>
      </c>
      <c r="EF21" s="227">
        <v>6</v>
      </c>
      <c r="EG21" s="227">
        <v>60</v>
      </c>
      <c r="EH21" s="228">
        <v>74.3</v>
      </c>
      <c r="EI21" s="227">
        <v>0</v>
      </c>
      <c r="EK21" s="41">
        <v>16</v>
      </c>
      <c r="EL21" s="227">
        <v>0</v>
      </c>
      <c r="EM21" s="227">
        <v>0</v>
      </c>
      <c r="EN21" s="227">
        <v>339</v>
      </c>
      <c r="EO21" s="227">
        <v>339</v>
      </c>
      <c r="EP21" s="227">
        <v>339</v>
      </c>
      <c r="EQ21" s="227">
        <v>343</v>
      </c>
      <c r="ER21" s="227">
        <v>343</v>
      </c>
      <c r="ES21" s="227">
        <v>343</v>
      </c>
      <c r="ET21" s="227">
        <v>354</v>
      </c>
      <c r="EU21" s="227">
        <v>354</v>
      </c>
      <c r="EV21" s="227">
        <v>368</v>
      </c>
      <c r="EW21" s="227">
        <v>368</v>
      </c>
      <c r="EX21" s="227">
        <v>394.6</v>
      </c>
      <c r="EY21" s="227">
        <v>394.6</v>
      </c>
      <c r="EZ21" s="227">
        <v>394.6</v>
      </c>
      <c r="FA21" s="227">
        <v>400.6</v>
      </c>
      <c r="FB21" s="227">
        <v>460.6</v>
      </c>
      <c r="FC21" s="227">
        <v>534.9</v>
      </c>
      <c r="FD21" s="227">
        <v>534.9</v>
      </c>
    </row>
    <row r="22" spans="1:160" ht="13.5" thickBot="1" x14ac:dyDescent="0.25">
      <c r="A22" s="132"/>
      <c r="B22" s="34">
        <v>27</v>
      </c>
      <c r="C22" s="10">
        <v>27</v>
      </c>
      <c r="D22" s="37" t="s">
        <v>127</v>
      </c>
      <c r="E22" s="37" t="s">
        <v>128</v>
      </c>
      <c r="F22" s="37"/>
      <c r="G22" s="43">
        <v>0.31041666666666701</v>
      </c>
      <c r="H22" s="47">
        <v>0.31041666666666667</v>
      </c>
      <c r="I22" s="58" t="s">
        <v>44</v>
      </c>
      <c r="J22" s="52">
        <v>0</v>
      </c>
      <c r="K22" s="43">
        <v>0.39374999999999799</v>
      </c>
      <c r="L22" s="47">
        <v>0.39374999999999</v>
      </c>
      <c r="M22" s="42" t="s">
        <v>44</v>
      </c>
      <c r="N22" s="38">
        <v>0</v>
      </c>
      <c r="O22" s="73">
        <v>0.43541666666666662</v>
      </c>
      <c r="P22" s="42" t="s">
        <v>44</v>
      </c>
      <c r="Q22" s="38">
        <v>0</v>
      </c>
      <c r="R22" s="43">
        <v>0.43958333333333338</v>
      </c>
      <c r="S22" s="47">
        <v>0.43958333333333338</v>
      </c>
      <c r="T22" s="70">
        <v>47.6</v>
      </c>
      <c r="U22" s="71">
        <v>47.6</v>
      </c>
      <c r="V22" s="72">
        <v>30</v>
      </c>
      <c r="W22" s="115">
        <v>0.45624999999999999</v>
      </c>
      <c r="X22" s="42" t="s">
        <v>44</v>
      </c>
      <c r="Y22" s="38">
        <v>0</v>
      </c>
      <c r="Z22" s="49">
        <v>0.4909722222222222</v>
      </c>
      <c r="AA22" s="42" t="s">
        <v>44</v>
      </c>
      <c r="AB22" s="38">
        <v>0</v>
      </c>
      <c r="AC22" s="53">
        <v>0.49305555555555558</v>
      </c>
      <c r="AD22" s="61"/>
      <c r="AE22" s="55">
        <v>0.49851851851851853</v>
      </c>
      <c r="AF22" s="35">
        <v>5.4629629629629473E-3</v>
      </c>
      <c r="AG22" s="35">
        <v>1.6087962962962805E-3</v>
      </c>
      <c r="AH22" s="44" t="s">
        <v>223</v>
      </c>
      <c r="AI22" s="45">
        <v>139</v>
      </c>
      <c r="AJ22" s="115">
        <v>0.51388888888888895</v>
      </c>
      <c r="AK22" s="42" t="s">
        <v>44</v>
      </c>
      <c r="AL22" s="38">
        <v>0</v>
      </c>
      <c r="AM22" s="73">
        <v>0.52430555555555558</v>
      </c>
      <c r="AN22" s="42" t="s">
        <v>44</v>
      </c>
      <c r="AO22" s="38">
        <v>0</v>
      </c>
      <c r="AP22" s="53">
        <v>0.52708333333333335</v>
      </c>
      <c r="AQ22" s="61"/>
      <c r="AR22" s="55">
        <v>0.53449074074074077</v>
      </c>
      <c r="AS22" s="35">
        <v>7.4074074074074181E-3</v>
      </c>
      <c r="AT22" s="35">
        <v>6.4814814814815897E-4</v>
      </c>
      <c r="AU22" s="44" t="s">
        <v>223</v>
      </c>
      <c r="AV22" s="45">
        <v>56</v>
      </c>
      <c r="AW22" s="49">
        <v>0.55486111111111114</v>
      </c>
      <c r="AX22" s="42" t="s">
        <v>44</v>
      </c>
      <c r="AY22" s="38">
        <v>0</v>
      </c>
      <c r="AZ22" s="49">
        <v>0.55763888888888902</v>
      </c>
      <c r="BA22" s="61"/>
      <c r="BB22" s="55">
        <v>0.56281250000000005</v>
      </c>
      <c r="BC22" s="35">
        <v>5.1736111111110317E-3</v>
      </c>
      <c r="BD22" s="35">
        <v>1.7361111111103156E-4</v>
      </c>
      <c r="BE22" s="44" t="s">
        <v>223</v>
      </c>
      <c r="BF22" s="45">
        <v>15</v>
      </c>
      <c r="BG22" s="308">
        <v>0.60277777777777786</v>
      </c>
      <c r="BH22" s="42" t="s">
        <v>44</v>
      </c>
      <c r="BI22" s="38">
        <v>0</v>
      </c>
      <c r="BJ22" s="43">
        <v>0.60902777777777783</v>
      </c>
      <c r="BK22" s="47">
        <v>0.61041666666666672</v>
      </c>
      <c r="BL22" s="70">
        <v>25.6</v>
      </c>
      <c r="BM22" s="71">
        <v>25.6</v>
      </c>
      <c r="BN22" s="72">
        <v>300</v>
      </c>
      <c r="BO22" s="117" t="s">
        <v>229</v>
      </c>
      <c r="BP22" s="121">
        <v>3600</v>
      </c>
      <c r="BQ22" s="124" t="s">
        <v>225</v>
      </c>
      <c r="BR22" s="125"/>
      <c r="BS22" s="49">
        <v>0.69652777777777775</v>
      </c>
      <c r="BT22" s="42" t="s">
        <v>223</v>
      </c>
      <c r="BU22" s="38">
        <v>1380</v>
      </c>
      <c r="BV22" s="49">
        <v>0.69861111111111096</v>
      </c>
      <c r="BW22" s="61"/>
      <c r="BX22" s="55">
        <v>0.70210648148148147</v>
      </c>
      <c r="BY22" s="35">
        <v>3.4953703703705097E-3</v>
      </c>
      <c r="BZ22" s="35">
        <v>1.0416666666668061E-3</v>
      </c>
      <c r="CA22" s="44" t="s">
        <v>223</v>
      </c>
      <c r="CB22" s="45">
        <v>90</v>
      </c>
      <c r="CC22" s="85">
        <v>0.70277777777777783</v>
      </c>
      <c r="CD22" s="86"/>
      <c r="CE22" s="87">
        <v>0</v>
      </c>
      <c r="CF22" s="88"/>
      <c r="CG22" s="85">
        <v>0.7104166666666667</v>
      </c>
      <c r="CH22" s="86"/>
      <c r="CI22" s="87">
        <v>0</v>
      </c>
      <c r="CJ22" s="88"/>
      <c r="CK22" s="43">
        <v>0.75486111111111109</v>
      </c>
      <c r="CL22" s="47">
        <v>0.75624999999999998</v>
      </c>
      <c r="CM22" s="70">
        <v>57.6</v>
      </c>
      <c r="CN22" s="71">
        <v>57.6</v>
      </c>
      <c r="CO22" s="72"/>
      <c r="CP22" s="91">
        <v>0.7583333333333333</v>
      </c>
      <c r="CQ22" s="95">
        <v>5.5555555555555601E-2</v>
      </c>
      <c r="CR22" s="42" t="s">
        <v>44</v>
      </c>
      <c r="CS22" s="38">
        <v>0</v>
      </c>
      <c r="CT22" s="65"/>
      <c r="CU22" s="39">
        <v>760.8</v>
      </c>
      <c r="CV22" s="46">
        <v>4980</v>
      </c>
      <c r="CW22" s="40"/>
      <c r="CX22" s="63">
        <v>5740.8</v>
      </c>
      <c r="CY22" s="128"/>
      <c r="CZ22" s="101" t="s">
        <v>190</v>
      </c>
      <c r="DA22" s="129" t="s">
        <v>176</v>
      </c>
      <c r="DB22" s="129">
        <v>238</v>
      </c>
      <c r="DC22" s="104" t="s">
        <v>186</v>
      </c>
      <c r="DD22" s="77"/>
      <c r="DE22" s="56"/>
      <c r="DF22" s="36"/>
      <c r="DI22" s="41">
        <v>1.1499999999999999</v>
      </c>
      <c r="DJ22" s="17" t="s">
        <v>196</v>
      </c>
      <c r="DK22" s="153">
        <v>480.42</v>
      </c>
      <c r="DL22" s="41">
        <v>480.42</v>
      </c>
      <c r="DM22" s="41">
        <v>9999</v>
      </c>
      <c r="DP22" s="41">
        <v>27</v>
      </c>
      <c r="DQ22" s="227">
        <v>0</v>
      </c>
      <c r="DR22" s="227">
        <v>0</v>
      </c>
      <c r="DS22" s="228">
        <v>77.599999999999994</v>
      </c>
      <c r="DT22" s="227">
        <v>0</v>
      </c>
      <c r="DU22" s="227">
        <v>0</v>
      </c>
      <c r="DV22" s="227">
        <v>139</v>
      </c>
      <c r="DW22" s="227">
        <v>0</v>
      </c>
      <c r="DX22" s="227">
        <v>0</v>
      </c>
      <c r="DY22" s="227">
        <v>56</v>
      </c>
      <c r="DZ22" s="227">
        <v>0</v>
      </c>
      <c r="EA22" s="227">
        <v>15</v>
      </c>
      <c r="EB22" s="227">
        <v>0</v>
      </c>
      <c r="EC22" s="228">
        <v>325.60000000000002</v>
      </c>
      <c r="ED22" s="227">
        <v>3600</v>
      </c>
      <c r="EE22" s="227">
        <v>1380</v>
      </c>
      <c r="EF22" s="227">
        <v>90</v>
      </c>
      <c r="EG22" s="227">
        <v>0</v>
      </c>
      <c r="EH22" s="228">
        <v>57.6</v>
      </c>
      <c r="EI22" s="227">
        <v>0</v>
      </c>
      <c r="EK22" s="41">
        <v>27</v>
      </c>
      <c r="EL22" s="227">
        <v>0</v>
      </c>
      <c r="EM22" s="227">
        <v>0</v>
      </c>
      <c r="EN22" s="227">
        <v>77.599999999999994</v>
      </c>
      <c r="EO22" s="227">
        <v>77.599999999999994</v>
      </c>
      <c r="EP22" s="227">
        <v>77.599999999999994</v>
      </c>
      <c r="EQ22" s="227">
        <v>216.6</v>
      </c>
      <c r="ER22" s="227">
        <v>216.6</v>
      </c>
      <c r="ES22" s="227">
        <v>216.6</v>
      </c>
      <c r="ET22" s="227">
        <v>272.60000000000002</v>
      </c>
      <c r="EU22" s="227">
        <v>272.60000000000002</v>
      </c>
      <c r="EV22" s="227">
        <v>287.60000000000002</v>
      </c>
      <c r="EW22" s="227">
        <v>287.60000000000002</v>
      </c>
      <c r="EX22" s="227">
        <v>613.20000000000005</v>
      </c>
      <c r="EY22" s="227">
        <v>4213.2</v>
      </c>
      <c r="EZ22" s="227">
        <v>5593.2</v>
      </c>
      <c r="FA22" s="227">
        <v>5683.2</v>
      </c>
      <c r="FB22" s="227">
        <v>5683.2</v>
      </c>
      <c r="FC22" s="227">
        <v>5740.8</v>
      </c>
      <c r="FD22" s="227">
        <v>5740.8</v>
      </c>
    </row>
    <row r="23" spans="1:160" ht="13.5" thickBot="1" x14ac:dyDescent="0.25">
      <c r="A23" s="132"/>
      <c r="B23" s="34">
        <v>42</v>
      </c>
      <c r="C23" s="10">
        <v>42</v>
      </c>
      <c r="D23" s="37" t="s">
        <v>148</v>
      </c>
      <c r="E23" s="37" t="s">
        <v>149</v>
      </c>
      <c r="F23" s="37"/>
      <c r="G23" s="43">
        <v>0.32083333333333303</v>
      </c>
      <c r="H23" s="47">
        <v>0.32083333333333336</v>
      </c>
      <c r="I23" s="58" t="s">
        <v>44</v>
      </c>
      <c r="J23" s="52">
        <v>0</v>
      </c>
      <c r="K23" s="43">
        <v>0.40416666666666401</v>
      </c>
      <c r="L23" s="47">
        <v>0.40416666666665002</v>
      </c>
      <c r="M23" s="42" t="s">
        <v>44</v>
      </c>
      <c r="N23" s="38">
        <v>0</v>
      </c>
      <c r="O23" s="73">
        <v>0.4458333333333333</v>
      </c>
      <c r="P23" s="42" t="s">
        <v>44</v>
      </c>
      <c r="Q23" s="38">
        <v>0</v>
      </c>
      <c r="R23" s="43">
        <v>0.45416666666666666</v>
      </c>
      <c r="S23" s="47">
        <v>0.45416666666666666</v>
      </c>
      <c r="T23" s="70">
        <v>47.1</v>
      </c>
      <c r="U23" s="71">
        <v>47.1</v>
      </c>
      <c r="V23" s="72"/>
      <c r="W23" s="115">
        <v>0.46666666666666662</v>
      </c>
      <c r="X23" s="42" t="s">
        <v>44</v>
      </c>
      <c r="Y23" s="38">
        <v>0</v>
      </c>
      <c r="Z23" s="49">
        <v>0.50138888888888888</v>
      </c>
      <c r="AA23" s="42" t="s">
        <v>44</v>
      </c>
      <c r="AB23" s="38">
        <v>0</v>
      </c>
      <c r="AC23" s="53">
        <v>0.50416666666666665</v>
      </c>
      <c r="AD23" s="61"/>
      <c r="AE23" s="55">
        <v>0.50790509259259264</v>
      </c>
      <c r="AF23" s="35">
        <v>3.7384259259259922E-3</v>
      </c>
      <c r="AG23" s="35">
        <v>1.1574074074067455E-4</v>
      </c>
      <c r="AH23" s="44" t="s">
        <v>45</v>
      </c>
      <c r="AI23" s="45">
        <v>10</v>
      </c>
      <c r="AJ23" s="115">
        <v>0.52500000000000002</v>
      </c>
      <c r="AK23" s="42" t="s">
        <v>44</v>
      </c>
      <c r="AL23" s="38">
        <v>0</v>
      </c>
      <c r="AM23" s="73">
        <v>0.53541666666666665</v>
      </c>
      <c r="AN23" s="42" t="s">
        <v>44</v>
      </c>
      <c r="AO23" s="38">
        <v>0</v>
      </c>
      <c r="AP23" s="53">
        <v>0.53819444444444442</v>
      </c>
      <c r="AQ23" s="61"/>
      <c r="AR23" s="55">
        <v>0.5440625</v>
      </c>
      <c r="AS23" s="35">
        <v>5.8680555555555847E-3</v>
      </c>
      <c r="AT23" s="35">
        <v>8.9120370370367446E-4</v>
      </c>
      <c r="AU23" s="44" t="s">
        <v>45</v>
      </c>
      <c r="AV23" s="45">
        <v>77</v>
      </c>
      <c r="AW23" s="49">
        <v>0.56597222222222221</v>
      </c>
      <c r="AX23" s="42" t="s">
        <v>44</v>
      </c>
      <c r="AY23" s="38">
        <v>0</v>
      </c>
      <c r="AZ23" s="49">
        <v>0.56805555555555498</v>
      </c>
      <c r="BA23" s="61"/>
      <c r="BB23" s="55">
        <v>0.57324074074074072</v>
      </c>
      <c r="BC23" s="35">
        <v>5.1851851851857367E-3</v>
      </c>
      <c r="BD23" s="35">
        <v>1.8518518518573657E-4</v>
      </c>
      <c r="BE23" s="44" t="s">
        <v>223</v>
      </c>
      <c r="BF23" s="45">
        <v>16</v>
      </c>
      <c r="BG23" s="308">
        <v>0.61319444444444382</v>
      </c>
      <c r="BH23" s="42" t="s">
        <v>44</v>
      </c>
      <c r="BI23" s="38">
        <v>0</v>
      </c>
      <c r="BJ23" s="43">
        <v>0.61319444444444449</v>
      </c>
      <c r="BK23" s="47">
        <v>0.62291666666666667</v>
      </c>
      <c r="BL23" s="70">
        <v>26.6</v>
      </c>
      <c r="BM23" s="71">
        <v>26.6</v>
      </c>
      <c r="BN23" s="72"/>
      <c r="BO23" s="117" t="s">
        <v>226</v>
      </c>
      <c r="BP23" s="121"/>
      <c r="BQ23" s="124" t="s">
        <v>225</v>
      </c>
      <c r="BR23" s="125"/>
      <c r="BS23" s="49">
        <v>0.68958333333333333</v>
      </c>
      <c r="BT23" s="42" t="s">
        <v>44</v>
      </c>
      <c r="BU23" s="38">
        <v>0</v>
      </c>
      <c r="BV23" s="49">
        <v>0.69166666666666698</v>
      </c>
      <c r="BW23" s="61"/>
      <c r="BX23" s="55">
        <v>0.69467592592592586</v>
      </c>
      <c r="BY23" s="35">
        <v>3.0092592592588785E-3</v>
      </c>
      <c r="BZ23" s="35">
        <v>5.5555555555517489E-4</v>
      </c>
      <c r="CA23" s="44" t="s">
        <v>223</v>
      </c>
      <c r="CB23" s="45">
        <v>48</v>
      </c>
      <c r="CC23" s="85">
        <v>0.6958333333333333</v>
      </c>
      <c r="CD23" s="86"/>
      <c r="CE23" s="87">
        <v>0</v>
      </c>
      <c r="CF23" s="88"/>
      <c r="CG23" s="85">
        <v>0.70347222222222217</v>
      </c>
      <c r="CH23" s="86"/>
      <c r="CI23" s="87">
        <v>0</v>
      </c>
      <c r="CJ23" s="88"/>
      <c r="CK23" s="43">
        <v>0.74583333333333324</v>
      </c>
      <c r="CL23" s="47">
        <v>0.74791666666666667</v>
      </c>
      <c r="CM23" s="70">
        <v>53.2</v>
      </c>
      <c r="CN23" s="71">
        <v>53.2</v>
      </c>
      <c r="CO23" s="72"/>
      <c r="CP23" s="91">
        <v>0.75</v>
      </c>
      <c r="CQ23" s="95">
        <v>5.5555555555555601E-2</v>
      </c>
      <c r="CR23" s="42" t="s">
        <v>44</v>
      </c>
      <c r="CS23" s="38">
        <v>0</v>
      </c>
      <c r="CT23" s="65"/>
      <c r="CU23" s="39">
        <v>277.89999999999998</v>
      </c>
      <c r="CV23" s="46">
        <v>0</v>
      </c>
      <c r="CW23" s="40"/>
      <c r="CX23" s="63">
        <v>277.89999999999998</v>
      </c>
      <c r="CZ23" s="101" t="s">
        <v>189</v>
      </c>
      <c r="DA23" s="129" t="s">
        <v>177</v>
      </c>
      <c r="DB23" s="129">
        <v>102</v>
      </c>
      <c r="DC23" s="104"/>
      <c r="DD23" s="77"/>
      <c r="DE23" s="56"/>
      <c r="DF23" s="36"/>
      <c r="DI23" s="41">
        <v>1.0900000000000001</v>
      </c>
      <c r="DJ23" s="17" t="s">
        <v>196</v>
      </c>
      <c r="DK23" s="153">
        <v>138.32100000000003</v>
      </c>
      <c r="DL23" s="41">
        <v>138.32100000000003</v>
      </c>
      <c r="DM23" s="41">
        <v>9999</v>
      </c>
      <c r="DP23" s="41">
        <v>42</v>
      </c>
      <c r="DQ23" s="227">
        <v>0</v>
      </c>
      <c r="DR23" s="227">
        <v>0</v>
      </c>
      <c r="DS23" s="228">
        <v>47.1</v>
      </c>
      <c r="DT23" s="227">
        <v>0</v>
      </c>
      <c r="DU23" s="227">
        <v>0</v>
      </c>
      <c r="DV23" s="227">
        <v>10</v>
      </c>
      <c r="DW23" s="227">
        <v>0</v>
      </c>
      <c r="DX23" s="227">
        <v>0</v>
      </c>
      <c r="DY23" s="227">
        <v>77</v>
      </c>
      <c r="DZ23" s="227">
        <v>0</v>
      </c>
      <c r="EA23" s="227">
        <v>16</v>
      </c>
      <c r="EB23" s="227">
        <v>0</v>
      </c>
      <c r="EC23" s="228">
        <v>26.6</v>
      </c>
      <c r="ED23" s="227">
        <v>0</v>
      </c>
      <c r="EE23" s="227">
        <v>0</v>
      </c>
      <c r="EF23" s="227">
        <v>48</v>
      </c>
      <c r="EG23" s="227">
        <v>0</v>
      </c>
      <c r="EH23" s="228">
        <v>53.2</v>
      </c>
      <c r="EI23" s="227">
        <v>0</v>
      </c>
      <c r="EK23" s="41">
        <v>42</v>
      </c>
      <c r="EL23" s="227">
        <v>0</v>
      </c>
      <c r="EM23" s="227">
        <v>0</v>
      </c>
      <c r="EN23" s="227">
        <v>47.1</v>
      </c>
      <c r="EO23" s="227">
        <v>47.1</v>
      </c>
      <c r="EP23" s="227">
        <v>47.1</v>
      </c>
      <c r="EQ23" s="227">
        <v>57.1</v>
      </c>
      <c r="ER23" s="227">
        <v>57.1</v>
      </c>
      <c r="ES23" s="227">
        <v>57.1</v>
      </c>
      <c r="ET23" s="227">
        <v>134.1</v>
      </c>
      <c r="EU23" s="227">
        <v>134.1</v>
      </c>
      <c r="EV23" s="227">
        <v>150.1</v>
      </c>
      <c r="EW23" s="227">
        <v>150.1</v>
      </c>
      <c r="EX23" s="227">
        <v>176.7</v>
      </c>
      <c r="EY23" s="227">
        <v>176.7</v>
      </c>
      <c r="EZ23" s="227">
        <v>176.7</v>
      </c>
      <c r="FA23" s="227">
        <v>224.7</v>
      </c>
      <c r="FB23" s="227">
        <v>224.7</v>
      </c>
      <c r="FC23" s="227">
        <v>277.89999999999998</v>
      </c>
      <c r="FD23" s="227">
        <v>277.89999999999998</v>
      </c>
    </row>
    <row r="24" spans="1:160" s="41" customFormat="1" ht="13.5" collapsed="1" thickBot="1" x14ac:dyDescent="0.25">
      <c r="A24" s="131"/>
      <c r="B24" s="34">
        <v>12</v>
      </c>
      <c r="C24" s="10">
        <v>12</v>
      </c>
      <c r="D24" s="37" t="s">
        <v>102</v>
      </c>
      <c r="E24" s="37" t="s">
        <v>103</v>
      </c>
      <c r="F24" s="37"/>
      <c r="G24" s="43">
        <v>0.3</v>
      </c>
      <c r="H24" s="47">
        <v>0.3</v>
      </c>
      <c r="I24" s="58" t="s">
        <v>44</v>
      </c>
      <c r="J24" s="52">
        <v>0</v>
      </c>
      <c r="K24" s="43">
        <v>0.38333333333333303</v>
      </c>
      <c r="L24" s="47">
        <v>0.38333333333332997</v>
      </c>
      <c r="M24" s="42" t="s">
        <v>44</v>
      </c>
      <c r="N24" s="38">
        <v>0</v>
      </c>
      <c r="O24" s="73">
        <v>0.42499999999999999</v>
      </c>
      <c r="P24" s="42" t="s">
        <v>44</v>
      </c>
      <c r="Q24" s="38">
        <v>0</v>
      </c>
      <c r="R24" s="43">
        <v>0.42777777777777781</v>
      </c>
      <c r="S24" s="47">
        <v>0.42777777777777781</v>
      </c>
      <c r="T24" s="70">
        <v>44</v>
      </c>
      <c r="U24" s="71">
        <v>44</v>
      </c>
      <c r="V24" s="72"/>
      <c r="W24" s="115">
        <v>0.4458333333333333</v>
      </c>
      <c r="X24" s="42" t="s">
        <v>44</v>
      </c>
      <c r="Y24" s="38">
        <v>0</v>
      </c>
      <c r="Z24" s="49">
        <v>0.48055555555555557</v>
      </c>
      <c r="AA24" s="42" t="s">
        <v>44</v>
      </c>
      <c r="AB24" s="38">
        <v>0</v>
      </c>
      <c r="AC24" s="53">
        <v>0.4826388888888889</v>
      </c>
      <c r="AD24" s="61"/>
      <c r="AE24" s="55">
        <v>0.48674768518518513</v>
      </c>
      <c r="AF24" s="35">
        <v>4.1087962962962354E-3</v>
      </c>
      <c r="AG24" s="35">
        <v>2.5462962962956867E-4</v>
      </c>
      <c r="AH24" s="44" t="s">
        <v>223</v>
      </c>
      <c r="AI24" s="45">
        <v>22</v>
      </c>
      <c r="AJ24" s="115">
        <v>0.50347222222222221</v>
      </c>
      <c r="AK24" s="42" t="s">
        <v>44</v>
      </c>
      <c r="AL24" s="38">
        <v>0</v>
      </c>
      <c r="AM24" s="73">
        <v>0.51388888888888895</v>
      </c>
      <c r="AN24" s="42" t="s">
        <v>44</v>
      </c>
      <c r="AO24" s="38">
        <v>0</v>
      </c>
      <c r="AP24" s="53">
        <v>0.51597222222222217</v>
      </c>
      <c r="AQ24" s="61"/>
      <c r="AR24" s="55">
        <v>0.52298611111111104</v>
      </c>
      <c r="AS24" s="35">
        <v>7.0138888888888751E-3</v>
      </c>
      <c r="AT24" s="35">
        <v>2.5462962962961595E-4</v>
      </c>
      <c r="AU24" s="44" t="s">
        <v>223</v>
      </c>
      <c r="AV24" s="45">
        <v>22</v>
      </c>
      <c r="AW24" s="49">
        <v>0.54375000000000007</v>
      </c>
      <c r="AX24" s="42" t="s">
        <v>44</v>
      </c>
      <c r="AY24" s="38">
        <v>0</v>
      </c>
      <c r="AZ24" s="49">
        <v>0.54583333333333295</v>
      </c>
      <c r="BA24" s="61"/>
      <c r="BB24" s="55">
        <v>0.55104166666666665</v>
      </c>
      <c r="BC24" s="35">
        <v>5.2083333333337034E-3</v>
      </c>
      <c r="BD24" s="35">
        <v>2.083333333337033E-4</v>
      </c>
      <c r="BE24" s="44" t="s">
        <v>223</v>
      </c>
      <c r="BF24" s="45">
        <v>18</v>
      </c>
      <c r="BG24" s="308">
        <v>0.59097222222222179</v>
      </c>
      <c r="BH24" s="42" t="s">
        <v>44</v>
      </c>
      <c r="BI24" s="38">
        <v>0</v>
      </c>
      <c r="BJ24" s="43">
        <v>0.59097222222222223</v>
      </c>
      <c r="BK24" s="47">
        <v>0.59166666666666667</v>
      </c>
      <c r="BL24" s="70">
        <v>29.4</v>
      </c>
      <c r="BM24" s="71">
        <v>29.4</v>
      </c>
      <c r="BN24" s="72"/>
      <c r="BO24" s="117" t="s">
        <v>226</v>
      </c>
      <c r="BP24" s="121"/>
      <c r="BQ24" s="124" t="s">
        <v>225</v>
      </c>
      <c r="BR24" s="125"/>
      <c r="BS24" s="49">
        <v>0.66736111111111107</v>
      </c>
      <c r="BT24" s="42" t="s">
        <v>44</v>
      </c>
      <c r="BU24" s="38">
        <v>0</v>
      </c>
      <c r="BV24" s="49">
        <v>0.66944444444444395</v>
      </c>
      <c r="BW24" s="61"/>
      <c r="BX24" s="55">
        <v>0.67207175925925933</v>
      </c>
      <c r="BY24" s="35">
        <v>2.6273148148153735E-3</v>
      </c>
      <c r="BZ24" s="35">
        <v>1.7361111111166994E-4</v>
      </c>
      <c r="CA24" s="44" t="s">
        <v>223</v>
      </c>
      <c r="CB24" s="45">
        <v>15</v>
      </c>
      <c r="CC24" s="85">
        <v>0.67499999999999993</v>
      </c>
      <c r="CD24" s="86"/>
      <c r="CE24" s="87">
        <v>0</v>
      </c>
      <c r="CF24" s="88"/>
      <c r="CG24" s="85">
        <v>0.68194444444444446</v>
      </c>
      <c r="CH24" s="86"/>
      <c r="CI24" s="87">
        <v>0</v>
      </c>
      <c r="CJ24" s="88"/>
      <c r="CK24" s="43">
        <v>0.72569444444444453</v>
      </c>
      <c r="CL24" s="47">
        <v>0.72569444444444453</v>
      </c>
      <c r="CM24" s="70">
        <v>57</v>
      </c>
      <c r="CN24" s="71">
        <v>57</v>
      </c>
      <c r="CO24" s="72"/>
      <c r="CP24" s="91">
        <v>0.7270833333333333</v>
      </c>
      <c r="CQ24" s="95">
        <v>5.5555555555555601E-2</v>
      </c>
      <c r="CR24" s="42" t="s">
        <v>44</v>
      </c>
      <c r="CS24" s="38">
        <v>0</v>
      </c>
      <c r="CT24" s="284"/>
      <c r="CU24" s="39">
        <v>207.4</v>
      </c>
      <c r="CV24" s="46">
        <v>0</v>
      </c>
      <c r="CW24" s="40"/>
      <c r="CX24" s="63">
        <v>207.4</v>
      </c>
      <c r="CY24" s="284"/>
      <c r="CZ24" s="101" t="s">
        <v>189</v>
      </c>
      <c r="DA24" s="129" t="s">
        <v>177</v>
      </c>
      <c r="DB24" s="129">
        <v>77</v>
      </c>
      <c r="DC24" s="104" t="s">
        <v>182</v>
      </c>
      <c r="DD24" s="77"/>
      <c r="DE24" s="56"/>
      <c r="DF24" s="36"/>
      <c r="DI24" s="41">
        <v>1.06</v>
      </c>
      <c r="DJ24" s="41" t="s">
        <v>196</v>
      </c>
      <c r="DK24" s="153">
        <v>138.22400000000002</v>
      </c>
      <c r="DL24" s="41">
        <v>138.22400000000002</v>
      </c>
      <c r="DM24" s="41">
        <v>9999</v>
      </c>
      <c r="DP24" s="41">
        <v>12</v>
      </c>
      <c r="DQ24" s="227">
        <v>0</v>
      </c>
      <c r="DR24" s="227">
        <v>0</v>
      </c>
      <c r="DS24" s="228">
        <v>44</v>
      </c>
      <c r="DT24" s="227">
        <v>0</v>
      </c>
      <c r="DU24" s="227">
        <v>0</v>
      </c>
      <c r="DV24" s="227">
        <v>22</v>
      </c>
      <c r="DW24" s="227">
        <v>0</v>
      </c>
      <c r="DX24" s="227">
        <v>0</v>
      </c>
      <c r="DY24" s="227">
        <v>22</v>
      </c>
      <c r="DZ24" s="227">
        <v>0</v>
      </c>
      <c r="EA24" s="227">
        <v>18</v>
      </c>
      <c r="EB24" s="227">
        <v>0</v>
      </c>
      <c r="EC24" s="228">
        <v>29.4</v>
      </c>
      <c r="ED24" s="227">
        <v>0</v>
      </c>
      <c r="EE24" s="227">
        <v>0</v>
      </c>
      <c r="EF24" s="227">
        <v>15</v>
      </c>
      <c r="EG24" s="227">
        <v>0</v>
      </c>
      <c r="EH24" s="228">
        <v>57</v>
      </c>
      <c r="EI24" s="227">
        <v>0</v>
      </c>
      <c r="EK24" s="41">
        <v>12</v>
      </c>
      <c r="EL24" s="227">
        <v>0</v>
      </c>
      <c r="EM24" s="227">
        <v>0</v>
      </c>
      <c r="EN24" s="227">
        <v>44</v>
      </c>
      <c r="EO24" s="227">
        <v>44</v>
      </c>
      <c r="EP24" s="227">
        <v>44</v>
      </c>
      <c r="EQ24" s="227">
        <v>66</v>
      </c>
      <c r="ER24" s="227">
        <v>66</v>
      </c>
      <c r="ES24" s="227">
        <v>66</v>
      </c>
      <c r="ET24" s="227">
        <v>88</v>
      </c>
      <c r="EU24" s="227">
        <v>88</v>
      </c>
      <c r="EV24" s="227">
        <v>106</v>
      </c>
      <c r="EW24" s="227">
        <v>106</v>
      </c>
      <c r="EX24" s="227">
        <v>135.4</v>
      </c>
      <c r="EY24" s="227">
        <v>135.4</v>
      </c>
      <c r="EZ24" s="227">
        <v>135.4</v>
      </c>
      <c r="FA24" s="227">
        <v>150.4</v>
      </c>
      <c r="FB24" s="227">
        <v>150.4</v>
      </c>
      <c r="FC24" s="227">
        <v>207.4</v>
      </c>
      <c r="FD24" s="227">
        <v>207.4</v>
      </c>
    </row>
    <row r="25" spans="1:160" ht="13.5" thickBot="1" x14ac:dyDescent="0.25">
      <c r="A25" s="132"/>
      <c r="B25" s="34">
        <v>33</v>
      </c>
      <c r="C25" s="10">
        <v>33</v>
      </c>
      <c r="D25" s="37" t="s">
        <v>36</v>
      </c>
      <c r="E25" s="37" t="s">
        <v>37</v>
      </c>
      <c r="F25" s="37"/>
      <c r="G25" s="43">
        <v>0.31458333333333299</v>
      </c>
      <c r="H25" s="47">
        <v>0.31458333333333333</v>
      </c>
      <c r="I25" s="58" t="s">
        <v>44</v>
      </c>
      <c r="J25" s="52">
        <v>0</v>
      </c>
      <c r="K25" s="43">
        <v>0.39791666666666498</v>
      </c>
      <c r="L25" s="47">
        <v>0.39791666666665398</v>
      </c>
      <c r="M25" s="42" t="s">
        <v>44</v>
      </c>
      <c r="N25" s="38">
        <v>0</v>
      </c>
      <c r="O25" s="73">
        <v>0.43958333333333338</v>
      </c>
      <c r="P25" s="42" t="s">
        <v>44</v>
      </c>
      <c r="Q25" s="38">
        <v>0</v>
      </c>
      <c r="R25" s="43">
        <v>0.4458333333333333</v>
      </c>
      <c r="S25" s="47">
        <v>0.4458333333333333</v>
      </c>
      <c r="T25" s="70">
        <v>44.7</v>
      </c>
      <c r="U25" s="71">
        <v>44.7</v>
      </c>
      <c r="V25" s="72"/>
      <c r="W25" s="115">
        <v>0.4604166666666667</v>
      </c>
      <c r="X25" s="42" t="s">
        <v>44</v>
      </c>
      <c r="Y25" s="38">
        <v>0</v>
      </c>
      <c r="Z25" s="49">
        <v>0.49513888888888885</v>
      </c>
      <c r="AA25" s="42" t="s">
        <v>44</v>
      </c>
      <c r="AB25" s="38">
        <v>0</v>
      </c>
      <c r="AC25" s="53">
        <v>0.49722222222222223</v>
      </c>
      <c r="AD25" s="61"/>
      <c r="AE25" s="55">
        <v>0.50094907407407407</v>
      </c>
      <c r="AF25" s="35">
        <v>3.7268518518518423E-3</v>
      </c>
      <c r="AG25" s="35">
        <v>1.2731481481482445E-4</v>
      </c>
      <c r="AH25" s="44" t="s">
        <v>45</v>
      </c>
      <c r="AI25" s="45">
        <v>11</v>
      </c>
      <c r="AJ25" s="115">
        <v>0.5180555555555556</v>
      </c>
      <c r="AK25" s="42" t="s">
        <v>44</v>
      </c>
      <c r="AL25" s="38">
        <v>0</v>
      </c>
      <c r="AM25" s="73">
        <v>0.52847222222222223</v>
      </c>
      <c r="AN25" s="42" t="s">
        <v>44</v>
      </c>
      <c r="AO25" s="38">
        <v>0</v>
      </c>
      <c r="AP25" s="53">
        <v>0.53055555555555556</v>
      </c>
      <c r="AQ25" s="61"/>
      <c r="AR25" s="55">
        <v>0.53733796296296299</v>
      </c>
      <c r="AS25" s="35">
        <v>6.7824074074074314E-3</v>
      </c>
      <c r="AT25" s="35">
        <v>2.3148148148172294E-5</v>
      </c>
      <c r="AU25" s="44" t="s">
        <v>223</v>
      </c>
      <c r="AV25" s="45">
        <v>2</v>
      </c>
      <c r="AW25" s="49">
        <v>0.55833333333333335</v>
      </c>
      <c r="AX25" s="42" t="s">
        <v>44</v>
      </c>
      <c r="AY25" s="38">
        <v>0</v>
      </c>
      <c r="AZ25" s="49">
        <v>0.561805555555555</v>
      </c>
      <c r="BA25" s="61"/>
      <c r="BB25" s="55">
        <v>0.5665972222222222</v>
      </c>
      <c r="BC25" s="35">
        <v>4.7916666666671937E-3</v>
      </c>
      <c r="BD25" s="35">
        <v>2.0833333333280645E-4</v>
      </c>
      <c r="BE25" s="44" t="s">
        <v>45</v>
      </c>
      <c r="BF25" s="45">
        <v>18</v>
      </c>
      <c r="BG25" s="308">
        <v>0.60694444444444384</v>
      </c>
      <c r="BH25" s="42" t="s">
        <v>44</v>
      </c>
      <c r="BI25" s="38">
        <v>0</v>
      </c>
      <c r="BJ25" s="43">
        <v>0.6069444444444444</v>
      </c>
      <c r="BK25" s="47">
        <v>0.6166666666666667</v>
      </c>
      <c r="BL25" s="70">
        <v>27.9</v>
      </c>
      <c r="BM25" s="71">
        <v>27.9</v>
      </c>
      <c r="BN25" s="72"/>
      <c r="BO25" s="117" t="s">
        <v>226</v>
      </c>
      <c r="BP25" s="121"/>
      <c r="BQ25" s="124" t="s">
        <v>225</v>
      </c>
      <c r="BR25" s="125"/>
      <c r="BS25" s="49">
        <v>0.6958333333333333</v>
      </c>
      <c r="BT25" s="42" t="s">
        <v>223</v>
      </c>
      <c r="BU25" s="38">
        <v>240</v>
      </c>
      <c r="BV25" s="49">
        <v>0.69791666666666696</v>
      </c>
      <c r="BW25" s="61"/>
      <c r="BX25" s="55">
        <v>0.70072916666666663</v>
      </c>
      <c r="BY25" s="35">
        <v>2.8124999999996625E-3</v>
      </c>
      <c r="BZ25" s="35">
        <v>3.5879629629595889E-4</v>
      </c>
      <c r="CA25" s="44" t="s">
        <v>223</v>
      </c>
      <c r="CB25" s="45">
        <v>31</v>
      </c>
      <c r="CC25" s="85">
        <v>0.70208333333333339</v>
      </c>
      <c r="CD25" s="86"/>
      <c r="CE25" s="87">
        <v>0</v>
      </c>
      <c r="CF25" s="88"/>
      <c r="CG25" s="85">
        <v>0.7104166666666667</v>
      </c>
      <c r="CH25" s="86"/>
      <c r="CI25" s="87">
        <v>0</v>
      </c>
      <c r="CJ25" s="88"/>
      <c r="CK25" s="43">
        <v>0.7583333333333333</v>
      </c>
      <c r="CL25" s="47">
        <v>0.7583333333333333</v>
      </c>
      <c r="CM25" s="70">
        <v>48.6</v>
      </c>
      <c r="CN25" s="71">
        <v>48.6</v>
      </c>
      <c r="CO25" s="72"/>
      <c r="CP25" s="91">
        <v>0.7597222222222223</v>
      </c>
      <c r="CQ25" s="95">
        <v>5.5555555555555601E-2</v>
      </c>
      <c r="CR25" s="42" t="s">
        <v>44</v>
      </c>
      <c r="CS25" s="38">
        <v>0</v>
      </c>
      <c r="CU25" s="39">
        <v>183.2</v>
      </c>
      <c r="CV25" s="46">
        <v>240</v>
      </c>
      <c r="CW25" s="40"/>
      <c r="CX25" s="63">
        <v>423.2</v>
      </c>
      <c r="CZ25" s="101" t="s">
        <v>190</v>
      </c>
      <c r="DA25" s="129" t="s">
        <v>177</v>
      </c>
      <c r="DB25" s="129">
        <v>68</v>
      </c>
      <c r="DC25" s="104" t="s">
        <v>185</v>
      </c>
      <c r="DD25" s="77"/>
      <c r="DE25" s="56"/>
      <c r="DF25" s="36"/>
      <c r="DI25" s="41">
        <v>1.06</v>
      </c>
      <c r="DJ25" s="17" t="s">
        <v>196</v>
      </c>
      <c r="DK25" s="153">
        <v>128.47200000000001</v>
      </c>
      <c r="DL25" s="41">
        <v>128.47200000000001</v>
      </c>
      <c r="DM25" s="41">
        <v>9999</v>
      </c>
      <c r="DP25" s="41">
        <v>33</v>
      </c>
      <c r="DQ25" s="227">
        <v>0</v>
      </c>
      <c r="DR25" s="227">
        <v>0</v>
      </c>
      <c r="DS25" s="228">
        <v>44.7</v>
      </c>
      <c r="DT25" s="227">
        <v>0</v>
      </c>
      <c r="DU25" s="227">
        <v>0</v>
      </c>
      <c r="DV25" s="227">
        <v>11</v>
      </c>
      <c r="DW25" s="227">
        <v>0</v>
      </c>
      <c r="DX25" s="227">
        <v>0</v>
      </c>
      <c r="DY25" s="227">
        <v>2</v>
      </c>
      <c r="DZ25" s="227">
        <v>0</v>
      </c>
      <c r="EA25" s="227">
        <v>18</v>
      </c>
      <c r="EB25" s="227">
        <v>0</v>
      </c>
      <c r="EC25" s="228">
        <v>27.9</v>
      </c>
      <c r="ED25" s="227">
        <v>0</v>
      </c>
      <c r="EE25" s="227">
        <v>240</v>
      </c>
      <c r="EF25" s="227">
        <v>31</v>
      </c>
      <c r="EG25" s="227">
        <v>0</v>
      </c>
      <c r="EH25" s="228">
        <v>48.6</v>
      </c>
      <c r="EI25" s="227">
        <v>0</v>
      </c>
      <c r="EK25" s="41">
        <v>33</v>
      </c>
      <c r="EL25" s="227">
        <v>0</v>
      </c>
      <c r="EM25" s="227">
        <v>0</v>
      </c>
      <c r="EN25" s="227">
        <v>44.7</v>
      </c>
      <c r="EO25" s="227">
        <v>44.7</v>
      </c>
      <c r="EP25" s="227">
        <v>44.7</v>
      </c>
      <c r="EQ25" s="227">
        <v>55.7</v>
      </c>
      <c r="ER25" s="227">
        <v>55.7</v>
      </c>
      <c r="ES25" s="227">
        <v>55.7</v>
      </c>
      <c r="ET25" s="227">
        <v>57.7</v>
      </c>
      <c r="EU25" s="227">
        <v>57.7</v>
      </c>
      <c r="EV25" s="227">
        <v>75.7</v>
      </c>
      <c r="EW25" s="227">
        <v>75.7</v>
      </c>
      <c r="EX25" s="227">
        <v>103.6</v>
      </c>
      <c r="EY25" s="227">
        <v>103.6</v>
      </c>
      <c r="EZ25" s="227">
        <v>343.6</v>
      </c>
      <c r="FA25" s="227">
        <v>374.6</v>
      </c>
      <c r="FB25" s="227">
        <v>374.6</v>
      </c>
      <c r="FC25" s="227">
        <v>423.2</v>
      </c>
      <c r="FD25" s="227">
        <v>423.2</v>
      </c>
    </row>
    <row r="26" spans="1:160" ht="13.5" thickBot="1" x14ac:dyDescent="0.25">
      <c r="A26" s="132"/>
      <c r="B26" s="34">
        <v>20</v>
      </c>
      <c r="C26" s="10">
        <v>20</v>
      </c>
      <c r="D26" s="37" t="s">
        <v>33</v>
      </c>
      <c r="E26" s="37" t="s">
        <v>114</v>
      </c>
      <c r="F26" s="37"/>
      <c r="G26" s="43">
        <v>0.30555555555555602</v>
      </c>
      <c r="H26" s="47">
        <v>0.30555555555555552</v>
      </c>
      <c r="I26" s="58" t="s">
        <v>44</v>
      </c>
      <c r="J26" s="52">
        <v>0</v>
      </c>
      <c r="K26" s="43">
        <v>0.38888888888888801</v>
      </c>
      <c r="L26" s="47">
        <v>0.38888888888888201</v>
      </c>
      <c r="M26" s="42" t="s">
        <v>44</v>
      </c>
      <c r="N26" s="38">
        <v>0</v>
      </c>
      <c r="O26" s="73">
        <v>0.43055555555555558</v>
      </c>
      <c r="P26" s="42" t="s">
        <v>44</v>
      </c>
      <c r="Q26" s="38">
        <v>0</v>
      </c>
      <c r="R26" s="43">
        <v>0.43472222222222223</v>
      </c>
      <c r="S26" s="47">
        <v>0.43472222222222223</v>
      </c>
      <c r="T26" s="70">
        <v>44.9</v>
      </c>
      <c r="U26" s="71">
        <v>44.9</v>
      </c>
      <c r="V26" s="72"/>
      <c r="W26" s="115">
        <v>0.4513888888888889</v>
      </c>
      <c r="X26" s="42" t="s">
        <v>44</v>
      </c>
      <c r="Y26" s="38">
        <v>0</v>
      </c>
      <c r="Z26" s="49">
        <v>0.4861111111111111</v>
      </c>
      <c r="AA26" s="42" t="s">
        <v>44</v>
      </c>
      <c r="AB26" s="38">
        <v>0</v>
      </c>
      <c r="AC26" s="53">
        <v>0.48819444444444443</v>
      </c>
      <c r="AD26" s="61"/>
      <c r="AE26" s="55">
        <v>0.4921875</v>
      </c>
      <c r="AF26" s="35">
        <v>3.9930555555555691E-3</v>
      </c>
      <c r="AG26" s="35">
        <v>1.3888888888890236E-4</v>
      </c>
      <c r="AH26" s="44" t="s">
        <v>223</v>
      </c>
      <c r="AI26" s="45">
        <v>12</v>
      </c>
      <c r="AJ26" s="115">
        <v>0.50902777777777775</v>
      </c>
      <c r="AK26" s="42" t="s">
        <v>44</v>
      </c>
      <c r="AL26" s="38">
        <v>0</v>
      </c>
      <c r="AM26" s="73">
        <v>0.51944444444444449</v>
      </c>
      <c r="AN26" s="42" t="s">
        <v>44</v>
      </c>
      <c r="AO26" s="38">
        <v>0</v>
      </c>
      <c r="AP26" s="53">
        <v>0.52152777777777781</v>
      </c>
      <c r="AQ26" s="61"/>
      <c r="AR26" s="55">
        <v>0.52846064814814808</v>
      </c>
      <c r="AS26" s="35">
        <v>6.9328703703702699E-3</v>
      </c>
      <c r="AT26" s="35">
        <v>1.7361111111101075E-4</v>
      </c>
      <c r="AU26" s="44" t="s">
        <v>223</v>
      </c>
      <c r="AV26" s="45">
        <v>15</v>
      </c>
      <c r="AW26" s="49">
        <v>0.5493055555555556</v>
      </c>
      <c r="AX26" s="42" t="s">
        <v>44</v>
      </c>
      <c r="AY26" s="38">
        <v>0</v>
      </c>
      <c r="AZ26" s="49">
        <v>0.55138888888888904</v>
      </c>
      <c r="BA26" s="61"/>
      <c r="BB26" s="55">
        <v>0.55615740740740738</v>
      </c>
      <c r="BC26" s="35">
        <v>4.7685185185183387E-3</v>
      </c>
      <c r="BD26" s="35">
        <v>2.3148148148166136E-4</v>
      </c>
      <c r="BE26" s="44" t="s">
        <v>45</v>
      </c>
      <c r="BF26" s="45">
        <v>20</v>
      </c>
      <c r="BG26" s="308">
        <v>0.59652777777777788</v>
      </c>
      <c r="BH26" s="42" t="s">
        <v>44</v>
      </c>
      <c r="BI26" s="38">
        <v>0</v>
      </c>
      <c r="BJ26" s="43">
        <v>0.59652777777777777</v>
      </c>
      <c r="BK26" s="47">
        <v>0.60069444444444442</v>
      </c>
      <c r="BL26" s="70">
        <v>32</v>
      </c>
      <c r="BM26" s="71">
        <v>32</v>
      </c>
      <c r="BN26" s="72"/>
      <c r="BO26" s="117" t="s">
        <v>224</v>
      </c>
      <c r="BP26" s="121">
        <v>300</v>
      </c>
      <c r="BQ26" s="124" t="s">
        <v>225</v>
      </c>
      <c r="BR26" s="125"/>
      <c r="BS26" s="49">
        <v>0.67291666666666661</v>
      </c>
      <c r="BT26" s="42" t="s">
        <v>44</v>
      </c>
      <c r="BU26" s="38">
        <v>0</v>
      </c>
      <c r="BV26" s="49">
        <v>0.67500000000000004</v>
      </c>
      <c r="BW26" s="61"/>
      <c r="BX26" s="55">
        <v>0.67813657407407402</v>
      </c>
      <c r="BY26" s="35">
        <v>3.1365740740739723E-3</v>
      </c>
      <c r="BZ26" s="35">
        <v>6.8287037037026866E-4</v>
      </c>
      <c r="CA26" s="44" t="s">
        <v>223</v>
      </c>
      <c r="CB26" s="45">
        <v>59</v>
      </c>
      <c r="CC26" s="85">
        <v>0.6791666666666667</v>
      </c>
      <c r="CD26" s="86"/>
      <c r="CE26" s="87">
        <v>0</v>
      </c>
      <c r="CF26" s="88"/>
      <c r="CG26" s="85">
        <v>0.6875</v>
      </c>
      <c r="CH26" s="86"/>
      <c r="CI26" s="87">
        <v>0</v>
      </c>
      <c r="CJ26" s="88"/>
      <c r="CK26" s="43">
        <v>0.73333333333333339</v>
      </c>
      <c r="CL26" s="47">
        <v>0.73333333333333339</v>
      </c>
      <c r="CM26" s="70">
        <v>57.7</v>
      </c>
      <c r="CN26" s="71">
        <v>57.7</v>
      </c>
      <c r="CO26" s="72"/>
      <c r="CP26" s="91">
        <v>0.73749999999999993</v>
      </c>
      <c r="CQ26" s="95">
        <v>5.5555555555555601E-2</v>
      </c>
      <c r="CR26" s="42" t="s">
        <v>44</v>
      </c>
      <c r="CS26" s="38">
        <v>0</v>
      </c>
      <c r="CT26" s="75"/>
      <c r="CU26" s="39">
        <v>240.6</v>
      </c>
      <c r="CV26" s="46">
        <v>300</v>
      </c>
      <c r="CW26" s="40"/>
      <c r="CX26" s="63">
        <v>540.6</v>
      </c>
      <c r="CY26" s="75"/>
      <c r="CZ26" s="101" t="s">
        <v>189</v>
      </c>
      <c r="DA26" s="129" t="s">
        <v>177</v>
      </c>
      <c r="DB26" s="129">
        <v>71</v>
      </c>
      <c r="DC26" s="104"/>
      <c r="DD26" s="77"/>
      <c r="DE26" s="56"/>
      <c r="DF26" s="36"/>
      <c r="DI26" s="41">
        <v>1.06</v>
      </c>
      <c r="DJ26" s="17" t="s">
        <v>196</v>
      </c>
      <c r="DK26" s="153">
        <v>142.67600000000004</v>
      </c>
      <c r="DL26" s="41">
        <v>142.67600000000004</v>
      </c>
      <c r="DM26" s="41">
        <v>9999</v>
      </c>
      <c r="DP26" s="41">
        <v>20</v>
      </c>
      <c r="DQ26" s="227">
        <v>0</v>
      </c>
      <c r="DR26" s="227">
        <v>0</v>
      </c>
      <c r="DS26" s="228">
        <v>44.9</v>
      </c>
      <c r="DT26" s="227">
        <v>0</v>
      </c>
      <c r="DU26" s="227">
        <v>0</v>
      </c>
      <c r="DV26" s="227">
        <v>12</v>
      </c>
      <c r="DW26" s="227">
        <v>0</v>
      </c>
      <c r="DX26" s="227">
        <v>0</v>
      </c>
      <c r="DY26" s="227">
        <v>15</v>
      </c>
      <c r="DZ26" s="227">
        <v>0</v>
      </c>
      <c r="EA26" s="227">
        <v>20</v>
      </c>
      <c r="EB26" s="227">
        <v>0</v>
      </c>
      <c r="EC26" s="228">
        <v>32</v>
      </c>
      <c r="ED26" s="227">
        <v>300</v>
      </c>
      <c r="EE26" s="227">
        <v>0</v>
      </c>
      <c r="EF26" s="227">
        <v>59</v>
      </c>
      <c r="EG26" s="227">
        <v>0</v>
      </c>
      <c r="EH26" s="228">
        <v>57.7</v>
      </c>
      <c r="EI26" s="227">
        <v>0</v>
      </c>
      <c r="EK26" s="41">
        <v>20</v>
      </c>
      <c r="EL26" s="227">
        <v>0</v>
      </c>
      <c r="EM26" s="227">
        <v>0</v>
      </c>
      <c r="EN26" s="227">
        <v>44.9</v>
      </c>
      <c r="EO26" s="227">
        <v>44.9</v>
      </c>
      <c r="EP26" s="227">
        <v>44.9</v>
      </c>
      <c r="EQ26" s="227">
        <v>56.9</v>
      </c>
      <c r="ER26" s="227">
        <v>56.9</v>
      </c>
      <c r="ES26" s="227">
        <v>56.9</v>
      </c>
      <c r="ET26" s="227">
        <v>71.900000000000006</v>
      </c>
      <c r="EU26" s="227">
        <v>71.900000000000006</v>
      </c>
      <c r="EV26" s="227">
        <v>91.9</v>
      </c>
      <c r="EW26" s="227">
        <v>91.9</v>
      </c>
      <c r="EX26" s="227">
        <v>123.9</v>
      </c>
      <c r="EY26" s="227">
        <v>423.9</v>
      </c>
      <c r="EZ26" s="227">
        <v>423.9</v>
      </c>
      <c r="FA26" s="227">
        <v>482.9</v>
      </c>
      <c r="FB26" s="227">
        <v>482.9</v>
      </c>
      <c r="FC26" s="227">
        <v>540.6</v>
      </c>
      <c r="FD26" s="227">
        <v>540.6</v>
      </c>
    </row>
    <row r="27" spans="1:160" ht="13.5" thickBot="1" x14ac:dyDescent="0.25">
      <c r="A27" s="132"/>
      <c r="B27" s="34">
        <v>35</v>
      </c>
      <c r="C27" s="10">
        <v>35</v>
      </c>
      <c r="D27" s="37" t="s">
        <v>50</v>
      </c>
      <c r="E27" s="37" t="s">
        <v>59</v>
      </c>
      <c r="F27" s="37"/>
      <c r="G27" s="43">
        <v>0.31597222222222199</v>
      </c>
      <c r="H27" s="47">
        <v>0.31597222222222221</v>
      </c>
      <c r="I27" s="58" t="s">
        <v>44</v>
      </c>
      <c r="J27" s="52">
        <v>0</v>
      </c>
      <c r="K27" s="43">
        <v>0.39930555555555403</v>
      </c>
      <c r="L27" s="47">
        <v>0.39930555555554198</v>
      </c>
      <c r="M27" s="42" t="s">
        <v>44</v>
      </c>
      <c r="N27" s="38">
        <v>0</v>
      </c>
      <c r="O27" s="73">
        <v>0.44097222222222227</v>
      </c>
      <c r="P27" s="42" t="s">
        <v>44</v>
      </c>
      <c r="Q27" s="38">
        <v>0</v>
      </c>
      <c r="R27" s="43">
        <v>0.44236111111111115</v>
      </c>
      <c r="S27" s="47">
        <v>0.44791666666666669</v>
      </c>
      <c r="T27" s="70">
        <v>40.700000000000003</v>
      </c>
      <c r="U27" s="71">
        <v>40.700000000000003</v>
      </c>
      <c r="V27" s="72"/>
      <c r="W27" s="115">
        <v>0.46180555555555558</v>
      </c>
      <c r="X27" s="42" t="s">
        <v>44</v>
      </c>
      <c r="Y27" s="38">
        <v>0</v>
      </c>
      <c r="Z27" s="49">
        <v>0.49652777777777773</v>
      </c>
      <c r="AA27" s="42" t="s">
        <v>44</v>
      </c>
      <c r="AB27" s="38">
        <v>0</v>
      </c>
      <c r="AC27" s="53">
        <v>0.49861111111111112</v>
      </c>
      <c r="AD27" s="61"/>
      <c r="AE27" s="55">
        <v>0.50246527777777772</v>
      </c>
      <c r="AF27" s="35">
        <v>3.854166666666603E-3</v>
      </c>
      <c r="AG27" s="35">
        <v>6.3751087742147661E-17</v>
      </c>
      <c r="AH27" s="44" t="s">
        <v>44</v>
      </c>
      <c r="AI27" s="310">
        <v>0</v>
      </c>
      <c r="AJ27" s="115">
        <v>0.51944444444444449</v>
      </c>
      <c r="AK27" s="42" t="s">
        <v>44</v>
      </c>
      <c r="AL27" s="38">
        <v>0</v>
      </c>
      <c r="AM27" s="73">
        <v>0.52986111111111112</v>
      </c>
      <c r="AN27" s="42" t="s">
        <v>44</v>
      </c>
      <c r="AO27" s="38">
        <v>0</v>
      </c>
      <c r="AP27" s="53">
        <v>0.53263888888888888</v>
      </c>
      <c r="AQ27" s="61"/>
      <c r="AR27" s="55">
        <v>0.53998842592592589</v>
      </c>
      <c r="AS27" s="35">
        <v>7.3495370370370017E-3</v>
      </c>
      <c r="AT27" s="35">
        <v>5.9027777777774255E-4</v>
      </c>
      <c r="AU27" s="44" t="s">
        <v>223</v>
      </c>
      <c r="AV27" s="310">
        <v>51</v>
      </c>
      <c r="AW27" s="49">
        <v>0.56041666666666667</v>
      </c>
      <c r="AX27" s="42" t="s">
        <v>44</v>
      </c>
      <c r="AY27" s="38">
        <v>0</v>
      </c>
      <c r="AZ27" s="49">
        <v>0.5625</v>
      </c>
      <c r="BA27" s="61"/>
      <c r="BB27" s="314">
        <v>0.56726851851851856</v>
      </c>
      <c r="BC27" s="35">
        <v>4.7685185185185608E-3</v>
      </c>
      <c r="BD27" s="35">
        <v>2.3148148148143931E-4</v>
      </c>
      <c r="BE27" s="44" t="s">
        <v>45</v>
      </c>
      <c r="BF27" s="310">
        <v>20</v>
      </c>
      <c r="BG27" s="308">
        <v>0.60763888888888884</v>
      </c>
      <c r="BH27" s="42" t="s">
        <v>44</v>
      </c>
      <c r="BI27" s="38">
        <v>0</v>
      </c>
      <c r="BJ27" s="43">
        <v>0.60763888888888895</v>
      </c>
      <c r="BK27" s="47">
        <v>0.61249999999999993</v>
      </c>
      <c r="BL27" s="70">
        <v>29.7</v>
      </c>
      <c r="BM27" s="71">
        <v>29.7</v>
      </c>
      <c r="BN27" s="72"/>
      <c r="BO27" s="117" t="s">
        <v>226</v>
      </c>
      <c r="BP27" s="121"/>
      <c r="BQ27" s="124" t="s">
        <v>225</v>
      </c>
      <c r="BR27" s="125"/>
      <c r="BS27" s="49">
        <v>0.68402777777777779</v>
      </c>
      <c r="BT27" s="42" t="s">
        <v>44</v>
      </c>
      <c r="BU27" s="38">
        <v>0</v>
      </c>
      <c r="BV27" s="49">
        <v>0.68611111111111101</v>
      </c>
      <c r="BW27" s="61"/>
      <c r="BX27" s="55">
        <v>0.68931712962962965</v>
      </c>
      <c r="BY27" s="35">
        <v>3.2060185185186496E-3</v>
      </c>
      <c r="BZ27" s="35">
        <v>7.52314814814946E-4</v>
      </c>
      <c r="CA27" s="44" t="s">
        <v>223</v>
      </c>
      <c r="CB27" s="310">
        <v>65</v>
      </c>
      <c r="CC27" s="85">
        <v>0.69027777777777777</v>
      </c>
      <c r="CD27" s="86"/>
      <c r="CE27" s="87">
        <v>0</v>
      </c>
      <c r="CF27" s="88"/>
      <c r="CG27" s="85">
        <v>0.69930555555555562</v>
      </c>
      <c r="CH27" s="86"/>
      <c r="CI27" s="87">
        <v>0</v>
      </c>
      <c r="CJ27" s="88"/>
      <c r="CK27" s="43">
        <v>0.74305555555555547</v>
      </c>
      <c r="CL27" s="47">
        <v>0.74583333333333324</v>
      </c>
      <c r="CM27" s="70">
        <v>50.8</v>
      </c>
      <c r="CN27" s="71">
        <v>50.8</v>
      </c>
      <c r="CO27" s="72"/>
      <c r="CP27" s="91">
        <v>0.74861111111111101</v>
      </c>
      <c r="CQ27" s="95">
        <v>5.5555555555555601E-2</v>
      </c>
      <c r="CR27" s="42" t="s">
        <v>44</v>
      </c>
      <c r="CS27" s="38">
        <v>0</v>
      </c>
      <c r="CU27" s="39">
        <v>257.2</v>
      </c>
      <c r="CV27" s="46">
        <v>0</v>
      </c>
      <c r="CW27" s="40"/>
      <c r="CX27" s="63">
        <v>257.2</v>
      </c>
      <c r="CZ27" s="101" t="s">
        <v>191</v>
      </c>
      <c r="DA27" s="129" t="s">
        <v>178</v>
      </c>
      <c r="DB27" s="129">
        <v>71</v>
      </c>
      <c r="DC27" s="104" t="s">
        <v>180</v>
      </c>
      <c r="DD27" s="77"/>
      <c r="DE27" s="56"/>
      <c r="DF27" s="36"/>
      <c r="DI27" s="41">
        <v>1</v>
      </c>
      <c r="DJ27" s="17" t="s">
        <v>196</v>
      </c>
      <c r="DK27" s="153">
        <v>121.2</v>
      </c>
      <c r="DL27" s="41">
        <v>121.2</v>
      </c>
      <c r="DM27" s="41">
        <v>9999</v>
      </c>
      <c r="DP27" s="41">
        <v>35</v>
      </c>
      <c r="DQ27" s="227">
        <v>0</v>
      </c>
      <c r="DR27" s="227">
        <v>0</v>
      </c>
      <c r="DS27" s="228">
        <v>40.700000000000003</v>
      </c>
      <c r="DT27" s="227">
        <v>0</v>
      </c>
      <c r="DU27" s="227">
        <v>0</v>
      </c>
      <c r="DV27" s="227">
        <v>0</v>
      </c>
      <c r="DW27" s="227">
        <v>0</v>
      </c>
      <c r="DX27" s="227">
        <v>0</v>
      </c>
      <c r="DY27" s="227">
        <v>51</v>
      </c>
      <c r="DZ27" s="227">
        <v>0</v>
      </c>
      <c r="EA27" s="227">
        <v>20</v>
      </c>
      <c r="EB27" s="227">
        <v>0</v>
      </c>
      <c r="EC27" s="228">
        <v>29.7</v>
      </c>
      <c r="ED27" s="227">
        <v>0</v>
      </c>
      <c r="EE27" s="227">
        <v>0</v>
      </c>
      <c r="EF27" s="227">
        <v>65</v>
      </c>
      <c r="EG27" s="227">
        <v>0</v>
      </c>
      <c r="EH27" s="228">
        <v>50.8</v>
      </c>
      <c r="EI27" s="227">
        <v>0</v>
      </c>
      <c r="EK27" s="41">
        <v>35</v>
      </c>
      <c r="EL27" s="227">
        <v>0</v>
      </c>
      <c r="EM27" s="227">
        <v>0</v>
      </c>
      <c r="EN27" s="227">
        <v>40.700000000000003</v>
      </c>
      <c r="EO27" s="227">
        <v>40.700000000000003</v>
      </c>
      <c r="EP27" s="227">
        <v>40.700000000000003</v>
      </c>
      <c r="EQ27" s="227">
        <v>40.700000000000003</v>
      </c>
      <c r="ER27" s="227">
        <v>40.700000000000003</v>
      </c>
      <c r="ES27" s="227">
        <v>40.700000000000003</v>
      </c>
      <c r="ET27" s="227">
        <v>91.7</v>
      </c>
      <c r="EU27" s="227">
        <v>91.7</v>
      </c>
      <c r="EV27" s="227">
        <v>111.7</v>
      </c>
      <c r="EW27" s="227">
        <v>111.7</v>
      </c>
      <c r="EX27" s="227">
        <v>141.4</v>
      </c>
      <c r="EY27" s="227">
        <v>141.4</v>
      </c>
      <c r="EZ27" s="227">
        <v>141.4</v>
      </c>
      <c r="FA27" s="227">
        <v>206.4</v>
      </c>
      <c r="FB27" s="227">
        <v>206.4</v>
      </c>
      <c r="FC27" s="227">
        <v>257.2</v>
      </c>
      <c r="FD27" s="227">
        <v>257.2</v>
      </c>
    </row>
    <row r="28" spans="1:160" ht="13.5" thickBot="1" x14ac:dyDescent="0.25">
      <c r="A28" s="132"/>
      <c r="B28" s="34">
        <v>29</v>
      </c>
      <c r="C28" s="10">
        <v>29</v>
      </c>
      <c r="D28" s="37" t="s">
        <v>131</v>
      </c>
      <c r="E28" s="37" t="s">
        <v>132</v>
      </c>
      <c r="F28" s="37"/>
      <c r="G28" s="43">
        <v>0.311805555555556</v>
      </c>
      <c r="H28" s="47">
        <v>0.31180555555555556</v>
      </c>
      <c r="I28" s="58" t="s">
        <v>44</v>
      </c>
      <c r="J28" s="52">
        <v>0</v>
      </c>
      <c r="K28" s="43">
        <v>0.39513888888888699</v>
      </c>
      <c r="L28" s="47">
        <v>0.39513888888887799</v>
      </c>
      <c r="M28" s="42" t="s">
        <v>44</v>
      </c>
      <c r="N28" s="38">
        <v>0</v>
      </c>
      <c r="O28" s="73">
        <v>0.4368055555555555</v>
      </c>
      <c r="P28" s="42" t="s">
        <v>44</v>
      </c>
      <c r="Q28" s="38">
        <v>0</v>
      </c>
      <c r="R28" s="43">
        <v>0.44236111111111115</v>
      </c>
      <c r="S28" s="47">
        <v>0.44236111111111115</v>
      </c>
      <c r="T28" s="70">
        <v>48.9</v>
      </c>
      <c r="U28" s="71">
        <v>48.9</v>
      </c>
      <c r="V28" s="72">
        <v>30</v>
      </c>
      <c r="W28" s="115">
        <v>0.45763888888888882</v>
      </c>
      <c r="X28" s="42" t="s">
        <v>44</v>
      </c>
      <c r="Y28" s="38">
        <v>0</v>
      </c>
      <c r="Z28" s="49">
        <v>0.49236111111111108</v>
      </c>
      <c r="AA28" s="42" t="s">
        <v>44</v>
      </c>
      <c r="AB28" s="38">
        <v>0</v>
      </c>
      <c r="AC28" s="53">
        <v>0.49444444444444446</v>
      </c>
      <c r="AD28" s="61"/>
      <c r="AE28" s="55">
        <v>0.49853009259259262</v>
      </c>
      <c r="AF28" s="35">
        <v>4.0856481481481577E-3</v>
      </c>
      <c r="AG28" s="35">
        <v>2.3148148148149092E-4</v>
      </c>
      <c r="AH28" s="44" t="s">
        <v>223</v>
      </c>
      <c r="AI28" s="45">
        <v>20</v>
      </c>
      <c r="AJ28" s="115">
        <v>0.51527777777777783</v>
      </c>
      <c r="AK28" s="42" t="s">
        <v>44</v>
      </c>
      <c r="AL28" s="38">
        <v>0</v>
      </c>
      <c r="AM28" s="73">
        <v>0.52569444444444446</v>
      </c>
      <c r="AN28" s="42" t="s">
        <v>44</v>
      </c>
      <c r="AO28" s="38">
        <v>0</v>
      </c>
      <c r="AP28" s="53">
        <v>0.52916666666666667</v>
      </c>
      <c r="AQ28" s="61"/>
      <c r="AR28" s="55">
        <v>0.53600694444444441</v>
      </c>
      <c r="AS28" s="35">
        <v>6.8402777777777368E-3</v>
      </c>
      <c r="AT28" s="35">
        <v>8.1018518518477696E-5</v>
      </c>
      <c r="AU28" s="44" t="s">
        <v>223</v>
      </c>
      <c r="AV28" s="45">
        <v>7</v>
      </c>
      <c r="AW28" s="49">
        <v>0.55694444444444446</v>
      </c>
      <c r="AX28" s="42" t="s">
        <v>44</v>
      </c>
      <c r="AY28" s="38">
        <v>0</v>
      </c>
      <c r="AZ28" s="49">
        <v>0.55972222222222201</v>
      </c>
      <c r="BA28" s="61"/>
      <c r="BB28" s="55">
        <v>0.56497685185185187</v>
      </c>
      <c r="BC28" s="35">
        <v>5.2546296296298589E-3</v>
      </c>
      <c r="BD28" s="35">
        <v>2.5462962962985881E-4</v>
      </c>
      <c r="BE28" s="44" t="s">
        <v>223</v>
      </c>
      <c r="BF28" s="45">
        <v>22</v>
      </c>
      <c r="BG28" s="308">
        <v>0.60486111111111085</v>
      </c>
      <c r="BH28" s="42" t="s">
        <v>44</v>
      </c>
      <c r="BI28" s="38">
        <v>0</v>
      </c>
      <c r="BJ28" s="43">
        <v>0.60486111111111118</v>
      </c>
      <c r="BK28" s="47">
        <v>0.6069444444444444</v>
      </c>
      <c r="BL28" s="70">
        <v>30.2</v>
      </c>
      <c r="BM28" s="71">
        <v>30.2</v>
      </c>
      <c r="BN28" s="72"/>
      <c r="BO28" s="117" t="s">
        <v>226</v>
      </c>
      <c r="BP28" s="121"/>
      <c r="BQ28" s="124" t="s">
        <v>225</v>
      </c>
      <c r="BR28" s="125"/>
      <c r="BS28" s="49">
        <v>0.68333333333333324</v>
      </c>
      <c r="BT28" s="42" t="s">
        <v>44</v>
      </c>
      <c r="BU28" s="38">
        <v>0</v>
      </c>
      <c r="BV28" s="49">
        <v>0.68541666666666701</v>
      </c>
      <c r="BW28" s="61"/>
      <c r="BX28" s="55">
        <v>0.68863425925925925</v>
      </c>
      <c r="BY28" s="35">
        <v>3.2175925925922444E-3</v>
      </c>
      <c r="BZ28" s="35">
        <v>7.6388888888854079E-4</v>
      </c>
      <c r="CA28" s="44" t="s">
        <v>223</v>
      </c>
      <c r="CB28" s="45">
        <v>66</v>
      </c>
      <c r="CC28" s="85">
        <v>0.68958333333333333</v>
      </c>
      <c r="CD28" s="86"/>
      <c r="CE28" s="87">
        <v>0</v>
      </c>
      <c r="CF28" s="88"/>
      <c r="CG28" s="85">
        <v>0.69861111111111107</v>
      </c>
      <c r="CH28" s="86"/>
      <c r="CI28" s="87">
        <v>0</v>
      </c>
      <c r="CJ28" s="88"/>
      <c r="CK28" s="43">
        <v>0.74583333333333324</v>
      </c>
      <c r="CL28" s="47">
        <v>0.74583333333333324</v>
      </c>
      <c r="CM28" s="70">
        <v>52.4</v>
      </c>
      <c r="CN28" s="71">
        <v>52.4</v>
      </c>
      <c r="CO28" s="72"/>
      <c r="CP28" s="91">
        <v>0.74722222222222223</v>
      </c>
      <c r="CQ28" s="95">
        <v>5.5555555555555601E-2</v>
      </c>
      <c r="CR28" s="42" t="s">
        <v>44</v>
      </c>
      <c r="CS28" s="38">
        <v>0</v>
      </c>
      <c r="CU28" s="39">
        <v>276.5</v>
      </c>
      <c r="CV28" s="46">
        <v>0</v>
      </c>
      <c r="CW28" s="40"/>
      <c r="CX28" s="63">
        <v>276.5</v>
      </c>
      <c r="CZ28" s="101" t="s">
        <v>189</v>
      </c>
      <c r="DA28" s="129" t="s">
        <v>177</v>
      </c>
      <c r="DB28" s="129">
        <v>75</v>
      </c>
      <c r="DC28" s="104"/>
      <c r="DD28" s="77"/>
      <c r="DE28" s="56"/>
      <c r="DF28" s="36"/>
      <c r="DI28" s="41">
        <v>1.06</v>
      </c>
      <c r="DJ28" s="17" t="s">
        <v>196</v>
      </c>
      <c r="DK28" s="153">
        <v>169.39</v>
      </c>
      <c r="DL28" s="41">
        <v>169.39</v>
      </c>
      <c r="DM28" s="41">
        <v>9999</v>
      </c>
      <c r="DP28" s="41">
        <v>29</v>
      </c>
      <c r="DQ28" s="227">
        <v>0</v>
      </c>
      <c r="DR28" s="227">
        <v>0</v>
      </c>
      <c r="DS28" s="228">
        <v>78.900000000000006</v>
      </c>
      <c r="DT28" s="227">
        <v>0</v>
      </c>
      <c r="DU28" s="227">
        <v>0</v>
      </c>
      <c r="DV28" s="227">
        <v>20</v>
      </c>
      <c r="DW28" s="227">
        <v>0</v>
      </c>
      <c r="DX28" s="227">
        <v>0</v>
      </c>
      <c r="DY28" s="227">
        <v>7</v>
      </c>
      <c r="DZ28" s="227">
        <v>0</v>
      </c>
      <c r="EA28" s="227">
        <v>22</v>
      </c>
      <c r="EB28" s="227">
        <v>0</v>
      </c>
      <c r="EC28" s="228">
        <v>30.2</v>
      </c>
      <c r="ED28" s="227">
        <v>0</v>
      </c>
      <c r="EE28" s="227">
        <v>0</v>
      </c>
      <c r="EF28" s="227">
        <v>66</v>
      </c>
      <c r="EG28" s="227">
        <v>0</v>
      </c>
      <c r="EH28" s="228">
        <v>52.4</v>
      </c>
      <c r="EI28" s="227">
        <v>0</v>
      </c>
      <c r="EK28" s="41">
        <v>29</v>
      </c>
      <c r="EL28" s="227">
        <v>0</v>
      </c>
      <c r="EM28" s="227">
        <v>0</v>
      </c>
      <c r="EN28" s="227">
        <v>78.900000000000006</v>
      </c>
      <c r="EO28" s="227">
        <v>78.900000000000006</v>
      </c>
      <c r="EP28" s="227">
        <v>78.900000000000006</v>
      </c>
      <c r="EQ28" s="227">
        <v>98.9</v>
      </c>
      <c r="ER28" s="227">
        <v>98.9</v>
      </c>
      <c r="ES28" s="227">
        <v>98.9</v>
      </c>
      <c r="ET28" s="227">
        <v>105.9</v>
      </c>
      <c r="EU28" s="227">
        <v>105.9</v>
      </c>
      <c r="EV28" s="227">
        <v>127.9</v>
      </c>
      <c r="EW28" s="227">
        <v>127.9</v>
      </c>
      <c r="EX28" s="227">
        <v>158.1</v>
      </c>
      <c r="EY28" s="227">
        <v>158.1</v>
      </c>
      <c r="EZ28" s="227">
        <v>158.1</v>
      </c>
      <c r="FA28" s="227">
        <v>224.1</v>
      </c>
      <c r="FB28" s="227">
        <v>224.1</v>
      </c>
      <c r="FC28" s="227">
        <v>276.5</v>
      </c>
      <c r="FD28" s="227">
        <v>276.5</v>
      </c>
    </row>
    <row r="29" spans="1:160" ht="13.5" thickBot="1" x14ac:dyDescent="0.25">
      <c r="A29" s="132"/>
      <c r="B29" s="34">
        <v>17</v>
      </c>
      <c r="C29" s="10">
        <v>17</v>
      </c>
      <c r="D29" s="37" t="s">
        <v>39</v>
      </c>
      <c r="E29" s="37" t="s">
        <v>40</v>
      </c>
      <c r="F29" s="37"/>
      <c r="G29" s="43">
        <v>0.30347222222222198</v>
      </c>
      <c r="H29" s="47">
        <v>0.3034722222222222</v>
      </c>
      <c r="I29" s="58" t="s">
        <v>44</v>
      </c>
      <c r="J29" s="52">
        <v>0</v>
      </c>
      <c r="K29" s="43">
        <v>0.38680555555555501</v>
      </c>
      <c r="L29" s="47">
        <v>0.38680555555555002</v>
      </c>
      <c r="M29" s="42" t="s">
        <v>44</v>
      </c>
      <c r="N29" s="38">
        <v>0</v>
      </c>
      <c r="O29" s="73">
        <v>0.4284722222222222</v>
      </c>
      <c r="P29" s="42" t="s">
        <v>44</v>
      </c>
      <c r="Q29" s="38">
        <v>0</v>
      </c>
      <c r="R29" s="43">
        <v>0.43263888888888885</v>
      </c>
      <c r="S29" s="47">
        <v>0.43263888888888885</v>
      </c>
      <c r="T29" s="70">
        <v>41.2</v>
      </c>
      <c r="U29" s="71">
        <v>41.2</v>
      </c>
      <c r="V29" s="72"/>
      <c r="W29" s="115">
        <v>0.44930555555555551</v>
      </c>
      <c r="X29" s="42" t="s">
        <v>44</v>
      </c>
      <c r="Y29" s="38">
        <v>0</v>
      </c>
      <c r="Z29" s="49">
        <v>0.48402777777777778</v>
      </c>
      <c r="AA29" s="42" t="s">
        <v>44</v>
      </c>
      <c r="AB29" s="38">
        <v>0</v>
      </c>
      <c r="AC29" s="53">
        <v>0.4861111111111111</v>
      </c>
      <c r="AD29" s="61"/>
      <c r="AE29" s="55">
        <v>0.48981481481481487</v>
      </c>
      <c r="AF29" s="35">
        <v>3.7037037037037646E-3</v>
      </c>
      <c r="AG29" s="35">
        <v>1.504629629629022E-4</v>
      </c>
      <c r="AH29" s="44" t="s">
        <v>45</v>
      </c>
      <c r="AI29" s="45">
        <v>13</v>
      </c>
      <c r="AJ29" s="115">
        <v>0.50694444444444442</v>
      </c>
      <c r="AK29" s="42" t="s">
        <v>44</v>
      </c>
      <c r="AL29" s="38">
        <v>0</v>
      </c>
      <c r="AM29" s="73">
        <v>0.51736111111111105</v>
      </c>
      <c r="AN29" s="42" t="s">
        <v>44</v>
      </c>
      <c r="AO29" s="38">
        <v>0</v>
      </c>
      <c r="AP29" s="53">
        <v>0.51944444444444449</v>
      </c>
      <c r="AQ29" s="61"/>
      <c r="AR29" s="55">
        <v>0.52679398148148149</v>
      </c>
      <c r="AS29" s="35">
        <v>7.3495370370370017E-3</v>
      </c>
      <c r="AT29" s="35">
        <v>5.9027777777774255E-4</v>
      </c>
      <c r="AU29" s="44" t="s">
        <v>223</v>
      </c>
      <c r="AV29" s="45">
        <v>51</v>
      </c>
      <c r="AW29" s="49">
        <v>0.54722222222222217</v>
      </c>
      <c r="AX29" s="42" t="s">
        <v>44</v>
      </c>
      <c r="AY29" s="38">
        <v>0</v>
      </c>
      <c r="AZ29" s="49">
        <v>0.54930555555555505</v>
      </c>
      <c r="BA29" s="61"/>
      <c r="BB29" s="55">
        <v>0.55457175925925928</v>
      </c>
      <c r="BC29" s="35">
        <v>5.2662037037042309E-3</v>
      </c>
      <c r="BD29" s="35">
        <v>2.6620370370423075E-4</v>
      </c>
      <c r="BE29" s="44" t="s">
        <v>223</v>
      </c>
      <c r="BF29" s="45">
        <v>23</v>
      </c>
      <c r="BG29" s="308">
        <v>0.59444444444444389</v>
      </c>
      <c r="BH29" s="42" t="s">
        <v>44</v>
      </c>
      <c r="BI29" s="38">
        <v>0</v>
      </c>
      <c r="BJ29" s="43">
        <v>0.59583333333333333</v>
      </c>
      <c r="BK29" s="47">
        <v>0.59652777777777777</v>
      </c>
      <c r="BL29" s="70">
        <v>29.6</v>
      </c>
      <c r="BM29" s="71">
        <v>29.6</v>
      </c>
      <c r="BN29" s="72"/>
      <c r="BO29" s="117" t="s">
        <v>226</v>
      </c>
      <c r="BP29" s="121"/>
      <c r="BQ29" s="124" t="s">
        <v>225</v>
      </c>
      <c r="BR29" s="125"/>
      <c r="BS29" s="49">
        <v>0.67083333333333339</v>
      </c>
      <c r="BT29" s="42" t="s">
        <v>44</v>
      </c>
      <c r="BU29" s="38">
        <v>0</v>
      </c>
      <c r="BV29" s="49">
        <v>0.67361111111111105</v>
      </c>
      <c r="BW29" s="61"/>
      <c r="BX29" s="55">
        <v>0.67679398148148151</v>
      </c>
      <c r="BY29" s="35">
        <v>3.1828703703704608E-3</v>
      </c>
      <c r="BZ29" s="35">
        <v>7.2916666666675723E-4</v>
      </c>
      <c r="CA29" s="44" t="s">
        <v>223</v>
      </c>
      <c r="CB29" s="45">
        <v>63</v>
      </c>
      <c r="CC29" s="85">
        <v>0.67847222222222225</v>
      </c>
      <c r="CD29" s="86"/>
      <c r="CE29" s="87">
        <v>0</v>
      </c>
      <c r="CF29" s="88"/>
      <c r="CG29" s="85">
        <v>0.68680555555555556</v>
      </c>
      <c r="CH29" s="86"/>
      <c r="CI29" s="87">
        <v>0</v>
      </c>
      <c r="CJ29" s="88"/>
      <c r="CK29" s="43">
        <v>0.73125000000000007</v>
      </c>
      <c r="CL29" s="47">
        <v>0.73125000000000007</v>
      </c>
      <c r="CM29" s="70">
        <v>50.2</v>
      </c>
      <c r="CN29" s="71">
        <v>50.2</v>
      </c>
      <c r="CO29" s="72">
        <v>30</v>
      </c>
      <c r="CP29" s="91">
        <v>0.73263888888888884</v>
      </c>
      <c r="CQ29" s="95">
        <v>5.5555555555555601E-2</v>
      </c>
      <c r="CR29" s="42" t="s">
        <v>44</v>
      </c>
      <c r="CS29" s="38">
        <v>0</v>
      </c>
      <c r="CU29" s="39">
        <v>301</v>
      </c>
      <c r="CV29" s="46">
        <v>0</v>
      </c>
      <c r="CW29" s="40"/>
      <c r="CX29" s="63">
        <v>301</v>
      </c>
      <c r="CZ29" s="101" t="s">
        <v>189</v>
      </c>
      <c r="DA29" s="129" t="s">
        <v>177</v>
      </c>
      <c r="DB29" s="129">
        <v>90</v>
      </c>
      <c r="DC29" s="104" t="s">
        <v>185</v>
      </c>
      <c r="DD29" s="77"/>
      <c r="DE29" s="56"/>
      <c r="DF29" s="36"/>
      <c r="DI29" s="41">
        <v>1.06</v>
      </c>
      <c r="DJ29" s="17" t="s">
        <v>196</v>
      </c>
      <c r="DK29" s="153">
        <v>158.26</v>
      </c>
      <c r="DL29" s="41">
        <v>158.26</v>
      </c>
      <c r="DM29" s="41">
        <v>9999</v>
      </c>
      <c r="DP29" s="41">
        <v>17</v>
      </c>
      <c r="DQ29" s="227">
        <v>0</v>
      </c>
      <c r="DR29" s="227">
        <v>0</v>
      </c>
      <c r="DS29" s="228">
        <v>41.2</v>
      </c>
      <c r="DT29" s="227">
        <v>0</v>
      </c>
      <c r="DU29" s="227">
        <v>0</v>
      </c>
      <c r="DV29" s="227">
        <v>13</v>
      </c>
      <c r="DW29" s="227">
        <v>0</v>
      </c>
      <c r="DX29" s="227">
        <v>0</v>
      </c>
      <c r="DY29" s="227">
        <v>51</v>
      </c>
      <c r="DZ29" s="227">
        <v>0</v>
      </c>
      <c r="EA29" s="227">
        <v>23</v>
      </c>
      <c r="EB29" s="227">
        <v>0</v>
      </c>
      <c r="EC29" s="228">
        <v>29.6</v>
      </c>
      <c r="ED29" s="227">
        <v>0</v>
      </c>
      <c r="EE29" s="227">
        <v>0</v>
      </c>
      <c r="EF29" s="227">
        <v>63</v>
      </c>
      <c r="EG29" s="227">
        <v>0</v>
      </c>
      <c r="EH29" s="228">
        <v>80.2</v>
      </c>
      <c r="EI29" s="227">
        <v>0</v>
      </c>
      <c r="EK29" s="41">
        <v>17</v>
      </c>
      <c r="EL29" s="227">
        <v>0</v>
      </c>
      <c r="EM29" s="227">
        <v>0</v>
      </c>
      <c r="EN29" s="227">
        <v>41.2</v>
      </c>
      <c r="EO29" s="227">
        <v>41.2</v>
      </c>
      <c r="EP29" s="227">
        <v>41.2</v>
      </c>
      <c r="EQ29" s="227">
        <v>54.2</v>
      </c>
      <c r="ER29" s="227">
        <v>54.2</v>
      </c>
      <c r="ES29" s="227">
        <v>54.2</v>
      </c>
      <c r="ET29" s="227">
        <v>105.2</v>
      </c>
      <c r="EU29" s="227">
        <v>105.2</v>
      </c>
      <c r="EV29" s="227">
        <v>128.19999999999999</v>
      </c>
      <c r="EW29" s="227">
        <v>128.19999999999999</v>
      </c>
      <c r="EX29" s="227">
        <v>157.80000000000001</v>
      </c>
      <c r="EY29" s="227">
        <v>157.80000000000001</v>
      </c>
      <c r="EZ29" s="227">
        <v>157.80000000000001</v>
      </c>
      <c r="FA29" s="227">
        <v>220.8</v>
      </c>
      <c r="FB29" s="227">
        <v>220.8</v>
      </c>
      <c r="FC29" s="227">
        <v>301</v>
      </c>
      <c r="FD29" s="227">
        <v>301</v>
      </c>
    </row>
    <row r="30" spans="1:160" ht="13.5" thickBot="1" x14ac:dyDescent="0.25">
      <c r="A30" s="132"/>
      <c r="B30" s="34">
        <v>25</v>
      </c>
      <c r="C30" s="10">
        <v>25</v>
      </c>
      <c r="D30" s="37" t="s">
        <v>123</v>
      </c>
      <c r="E30" s="37" t="s">
        <v>124</v>
      </c>
      <c r="F30" s="37"/>
      <c r="G30" s="43">
        <v>0.30902777777777801</v>
      </c>
      <c r="H30" s="47">
        <v>0.30902777777777779</v>
      </c>
      <c r="I30" s="58" t="s">
        <v>44</v>
      </c>
      <c r="J30" s="52">
        <v>0</v>
      </c>
      <c r="K30" s="43">
        <v>0.39236111111110999</v>
      </c>
      <c r="L30" s="47">
        <v>0.392361111111102</v>
      </c>
      <c r="M30" s="42" t="s">
        <v>44</v>
      </c>
      <c r="N30" s="38">
        <v>0</v>
      </c>
      <c r="O30" s="73">
        <v>0.43402777777777773</v>
      </c>
      <c r="P30" s="42" t="s">
        <v>44</v>
      </c>
      <c r="Q30" s="38">
        <v>0</v>
      </c>
      <c r="R30" s="43">
        <v>0.4375</v>
      </c>
      <c r="S30" s="47">
        <v>0.4375</v>
      </c>
      <c r="T30" s="70">
        <v>58.6</v>
      </c>
      <c r="U30" s="71">
        <v>58.6</v>
      </c>
      <c r="V30" s="72"/>
      <c r="W30" s="115">
        <v>0.45486111111111105</v>
      </c>
      <c r="X30" s="42" t="s">
        <v>44</v>
      </c>
      <c r="Y30" s="38">
        <v>0</v>
      </c>
      <c r="Z30" s="49">
        <v>0.48958333333333331</v>
      </c>
      <c r="AA30" s="42" t="s">
        <v>44</v>
      </c>
      <c r="AB30" s="38">
        <v>0</v>
      </c>
      <c r="AC30" s="53">
        <v>0.4916666666666667</v>
      </c>
      <c r="AD30" s="61"/>
      <c r="AE30" s="55">
        <v>0.49557870370370366</v>
      </c>
      <c r="AF30" s="35">
        <v>3.9120370370369639E-3</v>
      </c>
      <c r="AG30" s="35">
        <v>5.7870370370297162E-5</v>
      </c>
      <c r="AH30" s="44" t="s">
        <v>223</v>
      </c>
      <c r="AI30" s="45">
        <v>5</v>
      </c>
      <c r="AJ30" s="115">
        <v>0.51249999999999996</v>
      </c>
      <c r="AK30" s="42" t="s">
        <v>44</v>
      </c>
      <c r="AL30" s="38">
        <v>0</v>
      </c>
      <c r="AM30" s="73">
        <v>0.5229166666666667</v>
      </c>
      <c r="AN30" s="42" t="s">
        <v>44</v>
      </c>
      <c r="AO30" s="38">
        <v>0</v>
      </c>
      <c r="AP30" s="53">
        <v>0.52569444444444446</v>
      </c>
      <c r="AQ30" s="61"/>
      <c r="AR30" s="55">
        <v>0.53209490740740739</v>
      </c>
      <c r="AS30" s="35">
        <v>6.4004629629629273E-3</v>
      </c>
      <c r="AT30" s="35">
        <v>3.5879629629633186E-4</v>
      </c>
      <c r="AU30" s="44" t="s">
        <v>45</v>
      </c>
      <c r="AV30" s="45">
        <v>31</v>
      </c>
      <c r="AW30" s="49">
        <v>0.55347222222222225</v>
      </c>
      <c r="AX30" s="42" t="s">
        <v>44</v>
      </c>
      <c r="AY30" s="38">
        <v>0</v>
      </c>
      <c r="AZ30" s="49">
        <v>0.55625000000000002</v>
      </c>
      <c r="BA30" s="61"/>
      <c r="BB30" s="55">
        <v>0.56098379629629636</v>
      </c>
      <c r="BC30" s="35">
        <v>4.7337962962963331E-3</v>
      </c>
      <c r="BD30" s="35">
        <v>2.6620370370366696E-4</v>
      </c>
      <c r="BE30" s="44" t="s">
        <v>45</v>
      </c>
      <c r="BF30" s="45">
        <v>23</v>
      </c>
      <c r="BG30" s="308">
        <v>0.60138888888888886</v>
      </c>
      <c r="BH30" s="42" t="s">
        <v>44</v>
      </c>
      <c r="BI30" s="38">
        <v>0</v>
      </c>
      <c r="BJ30" s="43">
        <v>0.60138888888888886</v>
      </c>
      <c r="BK30" s="47">
        <v>0.60416666666666663</v>
      </c>
      <c r="BL30" s="70">
        <v>32</v>
      </c>
      <c r="BM30" s="71">
        <v>32</v>
      </c>
      <c r="BN30" s="72"/>
      <c r="BO30" s="117" t="s">
        <v>226</v>
      </c>
      <c r="BP30" s="121"/>
      <c r="BQ30" s="124" t="s">
        <v>225</v>
      </c>
      <c r="BR30" s="125"/>
      <c r="BS30" s="49">
        <v>0.6791666666666667</v>
      </c>
      <c r="BT30" s="42" t="s">
        <v>44</v>
      </c>
      <c r="BU30" s="38">
        <v>0</v>
      </c>
      <c r="BV30" s="49">
        <v>0.68194444444444402</v>
      </c>
      <c r="BW30" s="61"/>
      <c r="BX30" s="55">
        <v>0.68481481481481488</v>
      </c>
      <c r="BY30" s="35">
        <v>2.8703703703708561E-3</v>
      </c>
      <c r="BZ30" s="35">
        <v>4.1666666666715247E-4</v>
      </c>
      <c r="CA30" s="44" t="s">
        <v>223</v>
      </c>
      <c r="CB30" s="45">
        <v>36</v>
      </c>
      <c r="CC30" s="85">
        <v>0.68819444444444444</v>
      </c>
      <c r="CD30" s="86"/>
      <c r="CE30" s="87">
        <v>0</v>
      </c>
      <c r="CF30" s="88"/>
      <c r="CG30" s="85">
        <v>0.69444444444444453</v>
      </c>
      <c r="CH30" s="86"/>
      <c r="CI30" s="87">
        <v>0</v>
      </c>
      <c r="CJ30" s="88"/>
      <c r="CK30" s="43">
        <v>0.73958333333333337</v>
      </c>
      <c r="CL30" s="47">
        <v>0.73958333333333337</v>
      </c>
      <c r="CM30" s="70">
        <v>55.7</v>
      </c>
      <c r="CN30" s="71">
        <v>55.7</v>
      </c>
      <c r="CO30" s="72"/>
      <c r="CP30" s="91">
        <v>0.7416666666666667</v>
      </c>
      <c r="CQ30" s="95">
        <v>5.5555555555555601E-2</v>
      </c>
      <c r="CR30" s="42" t="s">
        <v>44</v>
      </c>
      <c r="CS30" s="38">
        <v>0</v>
      </c>
      <c r="CU30" s="39">
        <v>241.3</v>
      </c>
      <c r="CV30" s="46">
        <v>0</v>
      </c>
      <c r="CW30" s="40"/>
      <c r="CX30" s="63">
        <v>241.3</v>
      </c>
      <c r="CZ30" s="101" t="s">
        <v>189</v>
      </c>
      <c r="DA30" s="129" t="s">
        <v>177</v>
      </c>
      <c r="DB30" s="129">
        <v>152</v>
      </c>
      <c r="DC30" s="104"/>
      <c r="DD30" s="77"/>
      <c r="DE30" s="56"/>
      <c r="DF30" s="36"/>
      <c r="DI30" s="41">
        <v>1.0900000000000001</v>
      </c>
      <c r="DJ30" s="17" t="s">
        <v>196</v>
      </c>
      <c r="DK30" s="153">
        <v>159.46700000000001</v>
      </c>
      <c r="DL30" s="41">
        <v>159.46700000000001</v>
      </c>
      <c r="DM30" s="41">
        <v>9999</v>
      </c>
      <c r="DP30" s="41">
        <v>25</v>
      </c>
      <c r="DQ30" s="227">
        <v>0</v>
      </c>
      <c r="DR30" s="227">
        <v>0</v>
      </c>
      <c r="DS30" s="228">
        <v>58.6</v>
      </c>
      <c r="DT30" s="227">
        <v>0</v>
      </c>
      <c r="DU30" s="227">
        <v>0</v>
      </c>
      <c r="DV30" s="227">
        <v>5</v>
      </c>
      <c r="DW30" s="227">
        <v>0</v>
      </c>
      <c r="DX30" s="227">
        <v>0</v>
      </c>
      <c r="DY30" s="227">
        <v>31</v>
      </c>
      <c r="DZ30" s="227">
        <v>0</v>
      </c>
      <c r="EA30" s="227">
        <v>23</v>
      </c>
      <c r="EB30" s="227">
        <v>0</v>
      </c>
      <c r="EC30" s="228">
        <v>32</v>
      </c>
      <c r="ED30" s="227">
        <v>0</v>
      </c>
      <c r="EE30" s="227">
        <v>0</v>
      </c>
      <c r="EF30" s="227">
        <v>36</v>
      </c>
      <c r="EG30" s="227">
        <v>0</v>
      </c>
      <c r="EH30" s="228">
        <v>55.7</v>
      </c>
      <c r="EI30" s="227">
        <v>0</v>
      </c>
      <c r="EK30" s="41">
        <v>25</v>
      </c>
      <c r="EL30" s="227">
        <v>0</v>
      </c>
      <c r="EM30" s="227">
        <v>0</v>
      </c>
      <c r="EN30" s="227">
        <v>58.6</v>
      </c>
      <c r="EO30" s="227">
        <v>58.6</v>
      </c>
      <c r="EP30" s="227">
        <v>58.6</v>
      </c>
      <c r="EQ30" s="227">
        <v>63.6</v>
      </c>
      <c r="ER30" s="227">
        <v>63.6</v>
      </c>
      <c r="ES30" s="227">
        <v>63.6</v>
      </c>
      <c r="ET30" s="227">
        <v>94.6</v>
      </c>
      <c r="EU30" s="227">
        <v>94.6</v>
      </c>
      <c r="EV30" s="227">
        <v>117.6</v>
      </c>
      <c r="EW30" s="227">
        <v>117.6</v>
      </c>
      <c r="EX30" s="227">
        <v>149.6</v>
      </c>
      <c r="EY30" s="227">
        <v>149.6</v>
      </c>
      <c r="EZ30" s="227">
        <v>149.6</v>
      </c>
      <c r="FA30" s="227">
        <v>185.6</v>
      </c>
      <c r="FB30" s="227">
        <v>185.6</v>
      </c>
      <c r="FC30" s="227">
        <v>241.3</v>
      </c>
      <c r="FD30" s="227">
        <v>241.3</v>
      </c>
    </row>
    <row r="31" spans="1:160" ht="13.5" thickBot="1" x14ac:dyDescent="0.25">
      <c r="A31" s="132"/>
      <c r="B31" s="34">
        <v>32</v>
      </c>
      <c r="C31" s="10">
        <v>32</v>
      </c>
      <c r="D31" s="37" t="s">
        <v>53</v>
      </c>
      <c r="E31" s="37" t="s">
        <v>137</v>
      </c>
      <c r="F31" s="37"/>
      <c r="G31" s="43">
        <v>0.31388888888888899</v>
      </c>
      <c r="H31" s="47">
        <v>0.31388888888888888</v>
      </c>
      <c r="I31" s="58" t="s">
        <v>44</v>
      </c>
      <c r="J31" s="52">
        <v>0</v>
      </c>
      <c r="K31" s="43">
        <v>0.39722222222221998</v>
      </c>
      <c r="L31" s="47">
        <v>0.39722222222220999</v>
      </c>
      <c r="M31" s="42" t="s">
        <v>44</v>
      </c>
      <c r="N31" s="38">
        <v>0</v>
      </c>
      <c r="O31" s="73">
        <v>0.43888888888888888</v>
      </c>
      <c r="P31" s="42" t="s">
        <v>44</v>
      </c>
      <c r="Q31" s="38">
        <v>0</v>
      </c>
      <c r="R31" s="43">
        <v>0.44027777777777777</v>
      </c>
      <c r="S31" s="47">
        <v>0.44513888888888892</v>
      </c>
      <c r="T31" s="70">
        <v>41.4</v>
      </c>
      <c r="U31" s="71">
        <v>41.4</v>
      </c>
      <c r="V31" s="72">
        <v>30</v>
      </c>
      <c r="W31" s="115">
        <v>0.4597222222222222</v>
      </c>
      <c r="X31" s="42" t="s">
        <v>44</v>
      </c>
      <c r="Y31" s="38">
        <v>0</v>
      </c>
      <c r="Z31" s="49">
        <v>0.49444444444444446</v>
      </c>
      <c r="AA31" s="42" t="s">
        <v>44</v>
      </c>
      <c r="AB31" s="38">
        <v>0</v>
      </c>
      <c r="AC31" s="53">
        <v>0.49652777777777773</v>
      </c>
      <c r="AD31" s="61"/>
      <c r="AE31" s="55">
        <v>0.50043981481481481</v>
      </c>
      <c r="AF31" s="35">
        <v>3.9120370370370749E-3</v>
      </c>
      <c r="AG31" s="35">
        <v>5.7870370370408184E-5</v>
      </c>
      <c r="AH31" s="44" t="s">
        <v>223</v>
      </c>
      <c r="AI31" s="45">
        <v>5</v>
      </c>
      <c r="AJ31" s="115">
        <v>0.51736111111111105</v>
      </c>
      <c r="AK31" s="42" t="s">
        <v>44</v>
      </c>
      <c r="AL31" s="38">
        <v>0</v>
      </c>
      <c r="AM31" s="73">
        <v>0.52777777777777779</v>
      </c>
      <c r="AN31" s="42" t="s">
        <v>44</v>
      </c>
      <c r="AO31" s="38">
        <v>0</v>
      </c>
      <c r="AP31" s="53">
        <v>0.52986111111111112</v>
      </c>
      <c r="AQ31" s="61"/>
      <c r="AR31" s="55">
        <v>0.5366319444444444</v>
      </c>
      <c r="AS31" s="35">
        <v>6.7708333333332815E-3</v>
      </c>
      <c r="AT31" s="35">
        <v>1.1574074074022396E-5</v>
      </c>
      <c r="AU31" s="44" t="s">
        <v>223</v>
      </c>
      <c r="AV31" s="45">
        <v>1</v>
      </c>
      <c r="AW31" s="49">
        <v>0.55763888888888891</v>
      </c>
      <c r="AX31" s="42" t="s">
        <v>44</v>
      </c>
      <c r="AY31" s="38">
        <v>0</v>
      </c>
      <c r="AZ31" s="49">
        <v>0.56111111111111101</v>
      </c>
      <c r="BA31" s="61"/>
      <c r="BB31" s="55">
        <v>0.56638888888888894</v>
      </c>
      <c r="BC31" s="35">
        <v>5.2777777777779367E-3</v>
      </c>
      <c r="BD31" s="35">
        <v>2.7777777777793656E-4</v>
      </c>
      <c r="BE31" s="44" t="s">
        <v>223</v>
      </c>
      <c r="BF31" s="45">
        <v>24</v>
      </c>
      <c r="BG31" s="308">
        <v>0.60624999999999996</v>
      </c>
      <c r="BH31" s="42" t="s">
        <v>44</v>
      </c>
      <c r="BI31" s="38">
        <v>0</v>
      </c>
      <c r="BJ31" s="43">
        <v>0.60625000000000007</v>
      </c>
      <c r="BK31" s="47">
        <v>0.61527777777777781</v>
      </c>
      <c r="BL31" s="70">
        <v>52.5</v>
      </c>
      <c r="BM31" s="71">
        <v>52.5</v>
      </c>
      <c r="BN31" s="72"/>
      <c r="BO31" s="117" t="s">
        <v>226</v>
      </c>
      <c r="BP31" s="121"/>
      <c r="BQ31" s="124" t="s">
        <v>225</v>
      </c>
      <c r="BR31" s="125"/>
      <c r="BS31" s="49">
        <v>0.68611111111111101</v>
      </c>
      <c r="BT31" s="42" t="s">
        <v>44</v>
      </c>
      <c r="BU31" s="38">
        <v>0</v>
      </c>
      <c r="BV31" s="49">
        <v>0.688194444444444</v>
      </c>
      <c r="BW31" s="61"/>
      <c r="BX31" s="55">
        <v>0.68949074074074079</v>
      </c>
      <c r="BY31" s="35">
        <v>1.296296296296795E-3</v>
      </c>
      <c r="BZ31" s="35">
        <v>1.1574074074069086E-3</v>
      </c>
      <c r="CA31" s="44" t="s">
        <v>45</v>
      </c>
      <c r="CB31" s="45">
        <v>100</v>
      </c>
      <c r="CC31" s="85">
        <v>0.69166666666666676</v>
      </c>
      <c r="CD31" s="86"/>
      <c r="CE31" s="87">
        <v>60</v>
      </c>
      <c r="CF31" s="88"/>
      <c r="CG31" s="85">
        <v>0.7006944444444444</v>
      </c>
      <c r="CH31" s="86"/>
      <c r="CI31" s="87">
        <v>0</v>
      </c>
      <c r="CJ31" s="88"/>
      <c r="CK31" s="43">
        <v>0.74305555555555547</v>
      </c>
      <c r="CL31" s="47">
        <v>0.74305555555555547</v>
      </c>
      <c r="CM31" s="70">
        <v>52.7</v>
      </c>
      <c r="CN31" s="71">
        <v>52.7</v>
      </c>
      <c r="CO31" s="72"/>
      <c r="CP31" s="91">
        <v>0.74513888888888891</v>
      </c>
      <c r="CQ31" s="95">
        <v>5.5555555555555601E-2</v>
      </c>
      <c r="CR31" s="42" t="s">
        <v>44</v>
      </c>
      <c r="CS31" s="38">
        <v>0</v>
      </c>
      <c r="CU31" s="39">
        <v>306.60000000000002</v>
      </c>
      <c r="CV31" s="46">
        <v>60</v>
      </c>
      <c r="CW31" s="40"/>
      <c r="CX31" s="63">
        <v>366.6</v>
      </c>
      <c r="CZ31" s="101" t="s">
        <v>191</v>
      </c>
      <c r="DA31" s="129" t="s">
        <v>177</v>
      </c>
      <c r="DB31" s="129">
        <v>140</v>
      </c>
      <c r="DC31" s="104" t="s">
        <v>187</v>
      </c>
      <c r="DD31" s="77"/>
      <c r="DE31" s="56"/>
      <c r="DF31" s="36"/>
      <c r="DI31" s="41">
        <v>1.0900000000000001</v>
      </c>
      <c r="DJ31" s="17" t="s">
        <v>196</v>
      </c>
      <c r="DK31" s="153">
        <v>189.79400000000004</v>
      </c>
      <c r="DL31" s="41">
        <v>189.79400000000004</v>
      </c>
      <c r="DM31" s="41">
        <v>9999</v>
      </c>
      <c r="DP31" s="41">
        <v>32</v>
      </c>
      <c r="DQ31" s="227">
        <v>0</v>
      </c>
      <c r="DR31" s="227">
        <v>0</v>
      </c>
      <c r="DS31" s="228">
        <v>71.400000000000006</v>
      </c>
      <c r="DT31" s="227">
        <v>0</v>
      </c>
      <c r="DU31" s="227">
        <v>0</v>
      </c>
      <c r="DV31" s="227">
        <v>5</v>
      </c>
      <c r="DW31" s="227">
        <v>0</v>
      </c>
      <c r="DX31" s="227">
        <v>0</v>
      </c>
      <c r="DY31" s="227">
        <v>1</v>
      </c>
      <c r="DZ31" s="227">
        <v>0</v>
      </c>
      <c r="EA31" s="227">
        <v>24</v>
      </c>
      <c r="EB31" s="227">
        <v>0</v>
      </c>
      <c r="EC31" s="228">
        <v>52.5</v>
      </c>
      <c r="ED31" s="227">
        <v>0</v>
      </c>
      <c r="EE31" s="227">
        <v>0</v>
      </c>
      <c r="EF31" s="227">
        <v>100</v>
      </c>
      <c r="EG31" s="227">
        <v>60</v>
      </c>
      <c r="EH31" s="228">
        <v>52.7</v>
      </c>
      <c r="EI31" s="227">
        <v>0</v>
      </c>
      <c r="EK31" s="41">
        <v>32</v>
      </c>
      <c r="EL31" s="227">
        <v>0</v>
      </c>
      <c r="EM31" s="227">
        <v>0</v>
      </c>
      <c r="EN31" s="227">
        <v>71.400000000000006</v>
      </c>
      <c r="EO31" s="227">
        <v>71.400000000000006</v>
      </c>
      <c r="EP31" s="227">
        <v>71.400000000000006</v>
      </c>
      <c r="EQ31" s="227">
        <v>76.400000000000006</v>
      </c>
      <c r="ER31" s="227">
        <v>76.400000000000006</v>
      </c>
      <c r="ES31" s="227">
        <v>76.400000000000006</v>
      </c>
      <c r="ET31" s="227">
        <v>77.400000000000006</v>
      </c>
      <c r="EU31" s="227">
        <v>77.400000000000006</v>
      </c>
      <c r="EV31" s="227">
        <v>101.4</v>
      </c>
      <c r="EW31" s="227">
        <v>101.4</v>
      </c>
      <c r="EX31" s="227">
        <v>153.9</v>
      </c>
      <c r="EY31" s="227">
        <v>153.9</v>
      </c>
      <c r="EZ31" s="227">
        <v>153.9</v>
      </c>
      <c r="FA31" s="227">
        <v>253.9</v>
      </c>
      <c r="FB31" s="227">
        <v>313.89999999999998</v>
      </c>
      <c r="FC31" s="227">
        <v>366.6</v>
      </c>
      <c r="FD31" s="227">
        <v>366.6</v>
      </c>
    </row>
    <row r="32" spans="1:160" s="41" customFormat="1" ht="13.5" collapsed="1" thickBot="1" x14ac:dyDescent="0.25">
      <c r="A32" s="131"/>
      <c r="B32" s="34">
        <v>2</v>
      </c>
      <c r="C32" s="10">
        <v>2</v>
      </c>
      <c r="D32" s="37" t="s">
        <v>90</v>
      </c>
      <c r="E32" s="37" t="s">
        <v>91</v>
      </c>
      <c r="F32" s="37"/>
      <c r="G32" s="43">
        <v>0.29305555555555557</v>
      </c>
      <c r="H32" s="47">
        <v>0.29305555555555557</v>
      </c>
      <c r="I32" s="58" t="s">
        <v>44</v>
      </c>
      <c r="J32" s="52">
        <v>0</v>
      </c>
      <c r="K32" s="43">
        <v>0.37638888888888888</v>
      </c>
      <c r="L32" s="47">
        <v>0.37638888888888888</v>
      </c>
      <c r="M32" s="42" t="s">
        <v>44</v>
      </c>
      <c r="N32" s="38">
        <v>0</v>
      </c>
      <c r="O32" s="73">
        <v>0.41805555555555557</v>
      </c>
      <c r="P32" s="42" t="s">
        <v>44</v>
      </c>
      <c r="Q32" s="38">
        <v>0</v>
      </c>
      <c r="R32" s="43">
        <v>0.41944444444444445</v>
      </c>
      <c r="S32" s="47">
        <v>0.41944444444444445</v>
      </c>
      <c r="T32" s="70">
        <v>34.4</v>
      </c>
      <c r="U32" s="71">
        <v>34.4</v>
      </c>
      <c r="V32" s="72"/>
      <c r="W32" s="115">
        <v>0.43888888888888888</v>
      </c>
      <c r="X32" s="42" t="s">
        <v>44</v>
      </c>
      <c r="Y32" s="38">
        <v>0</v>
      </c>
      <c r="Z32" s="49">
        <v>0.47361111111111115</v>
      </c>
      <c r="AA32" s="42" t="s">
        <v>44</v>
      </c>
      <c r="AB32" s="38">
        <v>0</v>
      </c>
      <c r="AC32" s="53">
        <v>0.47569444444444442</v>
      </c>
      <c r="AD32" s="61"/>
      <c r="AE32" s="55">
        <v>0.47950231481481481</v>
      </c>
      <c r="AF32" s="35">
        <v>3.807870370370392E-3</v>
      </c>
      <c r="AG32" s="35">
        <v>4.6296296296274766E-5</v>
      </c>
      <c r="AH32" s="44" t="s">
        <v>45</v>
      </c>
      <c r="AI32" s="45">
        <v>4</v>
      </c>
      <c r="AJ32" s="115">
        <v>0.49652777777777773</v>
      </c>
      <c r="AK32" s="42" t="s">
        <v>44</v>
      </c>
      <c r="AL32" s="38">
        <v>0</v>
      </c>
      <c r="AM32" s="73">
        <v>0.50694444444444442</v>
      </c>
      <c r="AN32" s="42" t="s">
        <v>44</v>
      </c>
      <c r="AO32" s="38">
        <v>0</v>
      </c>
      <c r="AP32" s="53">
        <v>0.50902777777777775</v>
      </c>
      <c r="AQ32" s="61"/>
      <c r="AR32" s="55">
        <v>0.51576388888888891</v>
      </c>
      <c r="AS32" s="35">
        <v>6.7361111111111649E-3</v>
      </c>
      <c r="AT32" s="35">
        <v>2.3148148148094232E-5</v>
      </c>
      <c r="AU32" s="44" t="s">
        <v>45</v>
      </c>
      <c r="AV32" s="45">
        <v>2</v>
      </c>
      <c r="AW32" s="49">
        <v>0.53680555555555554</v>
      </c>
      <c r="AX32" s="42" t="s">
        <v>44</v>
      </c>
      <c r="AY32" s="38">
        <v>0</v>
      </c>
      <c r="AZ32" s="49">
        <v>0.53888888888888886</v>
      </c>
      <c r="BA32" s="61"/>
      <c r="BB32" s="55">
        <v>0.54357638888888882</v>
      </c>
      <c r="BC32" s="35">
        <v>4.6874999999999556E-3</v>
      </c>
      <c r="BD32" s="35">
        <v>3.1250000000004451E-4</v>
      </c>
      <c r="BE32" s="44" t="s">
        <v>45</v>
      </c>
      <c r="BF32" s="45">
        <v>27</v>
      </c>
      <c r="BG32" s="308">
        <v>0.5840277777777777</v>
      </c>
      <c r="BH32" s="42" t="s">
        <v>44</v>
      </c>
      <c r="BI32" s="38">
        <v>0</v>
      </c>
      <c r="BJ32" s="43">
        <v>0.58402777777777781</v>
      </c>
      <c r="BK32" s="47">
        <v>0.58472222222222225</v>
      </c>
      <c r="BL32" s="70">
        <v>25.6</v>
      </c>
      <c r="BM32" s="71">
        <v>25.6</v>
      </c>
      <c r="BN32" s="72"/>
      <c r="BO32" s="117" t="s">
        <v>226</v>
      </c>
      <c r="BP32" s="121"/>
      <c r="BQ32" s="124" t="s">
        <v>225</v>
      </c>
      <c r="BR32" s="125"/>
      <c r="BS32" s="49">
        <v>0.66041666666666665</v>
      </c>
      <c r="BT32" s="42" t="s">
        <v>44</v>
      </c>
      <c r="BU32" s="38">
        <v>0</v>
      </c>
      <c r="BV32" s="49">
        <v>0.66249999999999998</v>
      </c>
      <c r="BW32" s="61"/>
      <c r="BX32" s="55">
        <v>0.66495370370370377</v>
      </c>
      <c r="BY32" s="35">
        <v>2.4537037037037912E-3</v>
      </c>
      <c r="BZ32" s="35">
        <v>8.7603535536828758E-17</v>
      </c>
      <c r="CA32" s="44" t="s">
        <v>44</v>
      </c>
      <c r="CB32" s="45">
        <v>0</v>
      </c>
      <c r="CC32" s="85">
        <v>0.66597222222222219</v>
      </c>
      <c r="CD32" s="86"/>
      <c r="CE32" s="87">
        <v>60</v>
      </c>
      <c r="CF32" s="88"/>
      <c r="CG32" s="85">
        <v>0.67499999999999993</v>
      </c>
      <c r="CH32" s="86"/>
      <c r="CI32" s="87">
        <v>0</v>
      </c>
      <c r="CJ32" s="88"/>
      <c r="CK32" s="43">
        <v>0.70972222222222225</v>
      </c>
      <c r="CL32" s="47">
        <v>0.70972222222222225</v>
      </c>
      <c r="CM32" s="70">
        <v>46.2</v>
      </c>
      <c r="CN32" s="71">
        <v>46.2</v>
      </c>
      <c r="CO32" s="72">
        <v>220</v>
      </c>
      <c r="CP32" s="91">
        <v>0.71111111111111114</v>
      </c>
      <c r="CQ32" s="95">
        <v>5.5555555555555552E-2</v>
      </c>
      <c r="CR32" s="42" t="s">
        <v>44</v>
      </c>
      <c r="CS32" s="38">
        <v>0</v>
      </c>
      <c r="CT32" s="284"/>
      <c r="CU32" s="39">
        <v>359.2</v>
      </c>
      <c r="CV32" s="46">
        <v>60</v>
      </c>
      <c r="CW32" s="40"/>
      <c r="CX32" s="63">
        <v>419.2</v>
      </c>
      <c r="CY32" s="284"/>
      <c r="CZ32" s="101" t="s">
        <v>190</v>
      </c>
      <c r="DA32" s="129" t="s">
        <v>176</v>
      </c>
      <c r="DB32" s="129">
        <v>150</v>
      </c>
      <c r="DC32" s="104" t="s">
        <v>181</v>
      </c>
      <c r="DD32" s="77"/>
      <c r="DE32" s="56"/>
      <c r="DF32" s="36"/>
      <c r="DI32" s="41">
        <v>1.1499999999999999</v>
      </c>
      <c r="DJ32" s="41" t="s">
        <v>196</v>
      </c>
      <c r="DK32" s="153">
        <v>342.13</v>
      </c>
      <c r="DL32" s="41">
        <v>342.13</v>
      </c>
      <c r="DM32" s="41">
        <v>9999</v>
      </c>
      <c r="DP32" s="41">
        <v>2</v>
      </c>
      <c r="DQ32" s="227">
        <v>0</v>
      </c>
      <c r="DR32" s="227">
        <v>0</v>
      </c>
      <c r="DS32" s="228">
        <v>34.4</v>
      </c>
      <c r="DT32" s="227">
        <v>0</v>
      </c>
      <c r="DU32" s="227">
        <v>0</v>
      </c>
      <c r="DV32" s="227">
        <v>4</v>
      </c>
      <c r="DW32" s="227">
        <v>0</v>
      </c>
      <c r="DX32" s="227">
        <v>0</v>
      </c>
      <c r="DY32" s="227">
        <v>2</v>
      </c>
      <c r="DZ32" s="227">
        <v>0</v>
      </c>
      <c r="EA32" s="227">
        <v>27</v>
      </c>
      <c r="EB32" s="227">
        <v>0</v>
      </c>
      <c r="EC32" s="228">
        <v>25.6</v>
      </c>
      <c r="ED32" s="227">
        <v>0</v>
      </c>
      <c r="EE32" s="227">
        <v>0</v>
      </c>
      <c r="EF32" s="227">
        <v>0</v>
      </c>
      <c r="EG32" s="227">
        <v>60</v>
      </c>
      <c r="EH32" s="228">
        <v>266.2</v>
      </c>
      <c r="EI32" s="227">
        <v>0</v>
      </c>
      <c r="EK32" s="41">
        <v>2</v>
      </c>
      <c r="EL32" s="227">
        <v>0</v>
      </c>
      <c r="EM32" s="227">
        <v>0</v>
      </c>
      <c r="EN32" s="227">
        <v>34.4</v>
      </c>
      <c r="EO32" s="227">
        <v>34.4</v>
      </c>
      <c r="EP32" s="227">
        <v>34.4</v>
      </c>
      <c r="EQ32" s="227">
        <v>38.4</v>
      </c>
      <c r="ER32" s="227">
        <v>38.4</v>
      </c>
      <c r="ES32" s="227">
        <v>38.4</v>
      </c>
      <c r="ET32" s="227">
        <v>40.4</v>
      </c>
      <c r="EU32" s="227">
        <v>40.4</v>
      </c>
      <c r="EV32" s="227">
        <v>67.400000000000006</v>
      </c>
      <c r="EW32" s="227">
        <v>67.400000000000006</v>
      </c>
      <c r="EX32" s="227">
        <v>93</v>
      </c>
      <c r="EY32" s="227">
        <v>93</v>
      </c>
      <c r="EZ32" s="227">
        <v>93</v>
      </c>
      <c r="FA32" s="227">
        <v>93</v>
      </c>
      <c r="FB32" s="227">
        <v>153</v>
      </c>
      <c r="FC32" s="227">
        <v>419.2</v>
      </c>
      <c r="FD32" s="227">
        <v>419.2</v>
      </c>
    </row>
    <row r="33" spans="1:160" s="41" customFormat="1" ht="13.5" thickBot="1" x14ac:dyDescent="0.25">
      <c r="A33" s="131"/>
      <c r="B33" s="34">
        <v>6</v>
      </c>
      <c r="C33" s="10">
        <v>6</v>
      </c>
      <c r="D33" s="37" t="s">
        <v>29</v>
      </c>
      <c r="E33" s="37" t="s">
        <v>54</v>
      </c>
      <c r="F33" s="37"/>
      <c r="G33" s="43">
        <v>0.295833333333333</v>
      </c>
      <c r="H33" s="47">
        <v>0.29583333333333334</v>
      </c>
      <c r="I33" s="58" t="s">
        <v>44</v>
      </c>
      <c r="J33" s="52">
        <v>0</v>
      </c>
      <c r="K33" s="43">
        <v>0.37916666666666599</v>
      </c>
      <c r="L33" s="47">
        <v>0.37916666666666599</v>
      </c>
      <c r="M33" s="42" t="s">
        <v>44</v>
      </c>
      <c r="N33" s="38">
        <v>0</v>
      </c>
      <c r="O33" s="73">
        <v>0.42083333333333334</v>
      </c>
      <c r="P33" s="42" t="s">
        <v>44</v>
      </c>
      <c r="Q33" s="38">
        <v>0</v>
      </c>
      <c r="R33" s="43">
        <v>0.4236111111111111</v>
      </c>
      <c r="S33" s="47">
        <v>0.4236111111111111</v>
      </c>
      <c r="T33" s="70">
        <v>35.799999999999997</v>
      </c>
      <c r="U33" s="71">
        <v>35.799999999999997</v>
      </c>
      <c r="V33" s="72"/>
      <c r="W33" s="115">
        <v>0.44166666666666665</v>
      </c>
      <c r="X33" s="42" t="s">
        <v>44</v>
      </c>
      <c r="Y33" s="38">
        <v>0</v>
      </c>
      <c r="Z33" s="49">
        <v>0.47638888888888892</v>
      </c>
      <c r="AA33" s="42" t="s">
        <v>44</v>
      </c>
      <c r="AB33" s="38">
        <v>0</v>
      </c>
      <c r="AC33" s="53">
        <v>0.47847222222222219</v>
      </c>
      <c r="AD33" s="61"/>
      <c r="AE33" s="55">
        <v>0.48260416666666667</v>
      </c>
      <c r="AF33" s="35">
        <v>4.1319444444444797E-3</v>
      </c>
      <c r="AG33" s="35">
        <v>2.7777777777781296E-4</v>
      </c>
      <c r="AH33" s="44" t="s">
        <v>223</v>
      </c>
      <c r="AI33" s="45">
        <v>24</v>
      </c>
      <c r="AJ33" s="115">
        <v>0.4993055555555555</v>
      </c>
      <c r="AK33" s="42" t="s">
        <v>44</v>
      </c>
      <c r="AL33" s="38">
        <v>0</v>
      </c>
      <c r="AM33" s="73">
        <v>0.50972222222222219</v>
      </c>
      <c r="AN33" s="42" t="s">
        <v>44</v>
      </c>
      <c r="AO33" s="38">
        <v>0</v>
      </c>
      <c r="AP33" s="53">
        <v>0.51180555555555551</v>
      </c>
      <c r="AQ33" s="61"/>
      <c r="AR33" s="55">
        <v>0.5184375</v>
      </c>
      <c r="AS33" s="35">
        <v>6.6319444444444819E-3</v>
      </c>
      <c r="AT33" s="35">
        <v>1.2731481481477718E-4</v>
      </c>
      <c r="AU33" s="44" t="s">
        <v>45</v>
      </c>
      <c r="AV33" s="45">
        <v>11</v>
      </c>
      <c r="AW33" s="49">
        <v>0.5395833333333333</v>
      </c>
      <c r="AX33" s="42" t="s">
        <v>44</v>
      </c>
      <c r="AY33" s="38">
        <v>0</v>
      </c>
      <c r="AZ33" s="49">
        <v>0.54166666666666696</v>
      </c>
      <c r="BA33" s="61"/>
      <c r="BB33" s="55">
        <v>0.54634259259259255</v>
      </c>
      <c r="BC33" s="35">
        <v>4.6759259259255836E-3</v>
      </c>
      <c r="BD33" s="35">
        <v>3.2407407407441646E-4</v>
      </c>
      <c r="BE33" s="44" t="s">
        <v>45</v>
      </c>
      <c r="BF33" s="45">
        <v>28</v>
      </c>
      <c r="BG33" s="308">
        <v>0.5868055555555558</v>
      </c>
      <c r="BH33" s="42" t="s">
        <v>44</v>
      </c>
      <c r="BI33" s="38">
        <v>0</v>
      </c>
      <c r="BJ33" s="43">
        <v>0.58750000000000002</v>
      </c>
      <c r="BK33" s="47">
        <v>0.58819444444444446</v>
      </c>
      <c r="BL33" s="70">
        <v>27.2</v>
      </c>
      <c r="BM33" s="71">
        <v>27.2</v>
      </c>
      <c r="BN33" s="72"/>
      <c r="BO33" s="117" t="s">
        <v>226</v>
      </c>
      <c r="BP33" s="121"/>
      <c r="BQ33" s="124" t="s">
        <v>225</v>
      </c>
      <c r="BR33" s="125"/>
      <c r="BS33" s="49">
        <v>0.66319444444444442</v>
      </c>
      <c r="BT33" s="42" t="s">
        <v>44</v>
      </c>
      <c r="BU33" s="38">
        <v>0</v>
      </c>
      <c r="BV33" s="49">
        <v>0.66527777777777797</v>
      </c>
      <c r="BW33" s="61"/>
      <c r="BX33" s="55">
        <v>0.66781250000000003</v>
      </c>
      <c r="BY33" s="35">
        <v>2.5347222222220633E-3</v>
      </c>
      <c r="BZ33" s="35">
        <v>8.1018518518359735E-5</v>
      </c>
      <c r="CA33" s="44" t="s">
        <v>223</v>
      </c>
      <c r="CB33" s="45">
        <v>7</v>
      </c>
      <c r="CC33" s="85">
        <v>0.66875000000000007</v>
      </c>
      <c r="CD33" s="86"/>
      <c r="CE33" s="87">
        <v>60</v>
      </c>
      <c r="CF33" s="88"/>
      <c r="CG33" s="85">
        <v>0.6777777777777777</v>
      </c>
      <c r="CH33" s="86"/>
      <c r="CI33" s="87">
        <v>0</v>
      </c>
      <c r="CJ33" s="88"/>
      <c r="CK33" s="43">
        <v>0.72152777777777777</v>
      </c>
      <c r="CL33" s="47">
        <v>0.72152777777777777</v>
      </c>
      <c r="CM33" s="70">
        <v>49.2</v>
      </c>
      <c r="CN33" s="71">
        <v>49.2</v>
      </c>
      <c r="CO33" s="72"/>
      <c r="CP33" s="91">
        <v>0.72499999999999998</v>
      </c>
      <c r="CQ33" s="95">
        <v>5.5555555555555601E-2</v>
      </c>
      <c r="CR33" s="42" t="s">
        <v>44</v>
      </c>
      <c r="CS33" s="38">
        <v>0</v>
      </c>
      <c r="CT33" s="284"/>
      <c r="CU33" s="39">
        <v>182.2</v>
      </c>
      <c r="CV33" s="46">
        <v>60</v>
      </c>
      <c r="CW33" s="40"/>
      <c r="CX33" s="63">
        <v>242.2</v>
      </c>
      <c r="CY33" s="284"/>
      <c r="CZ33" s="101" t="s">
        <v>190</v>
      </c>
      <c r="DA33" s="129" t="s">
        <v>177</v>
      </c>
      <c r="DB33" s="129">
        <v>75</v>
      </c>
      <c r="DC33" s="104" t="s">
        <v>181</v>
      </c>
      <c r="DD33" s="77"/>
      <c r="DE33" s="56"/>
      <c r="DF33" s="36"/>
      <c r="DI33" s="41">
        <v>1.06</v>
      </c>
      <c r="DJ33" s="41" t="s">
        <v>196</v>
      </c>
      <c r="DK33" s="153">
        <v>118.932</v>
      </c>
      <c r="DL33" s="41">
        <v>118.932</v>
      </c>
      <c r="DM33" s="41">
        <v>9999</v>
      </c>
      <c r="DP33" s="41">
        <v>6</v>
      </c>
      <c r="DQ33" s="227">
        <v>0</v>
      </c>
      <c r="DR33" s="227">
        <v>0</v>
      </c>
      <c r="DS33" s="228">
        <v>35.799999999999997</v>
      </c>
      <c r="DT33" s="227">
        <v>0</v>
      </c>
      <c r="DU33" s="227">
        <v>0</v>
      </c>
      <c r="DV33" s="227">
        <v>24</v>
      </c>
      <c r="DW33" s="227">
        <v>0</v>
      </c>
      <c r="DX33" s="227">
        <v>0</v>
      </c>
      <c r="DY33" s="227">
        <v>11</v>
      </c>
      <c r="DZ33" s="227">
        <v>0</v>
      </c>
      <c r="EA33" s="227">
        <v>28</v>
      </c>
      <c r="EB33" s="227">
        <v>0</v>
      </c>
      <c r="EC33" s="228">
        <v>27.2</v>
      </c>
      <c r="ED33" s="227">
        <v>0</v>
      </c>
      <c r="EE33" s="227">
        <v>0</v>
      </c>
      <c r="EF33" s="227">
        <v>7</v>
      </c>
      <c r="EG33" s="227">
        <v>60</v>
      </c>
      <c r="EH33" s="228">
        <v>49.2</v>
      </c>
      <c r="EI33" s="227">
        <v>0</v>
      </c>
      <c r="EK33" s="41">
        <v>6</v>
      </c>
      <c r="EL33" s="227">
        <v>0</v>
      </c>
      <c r="EM33" s="227">
        <v>0</v>
      </c>
      <c r="EN33" s="227">
        <v>35.799999999999997</v>
      </c>
      <c r="EO33" s="227">
        <v>35.799999999999997</v>
      </c>
      <c r="EP33" s="227">
        <v>35.799999999999997</v>
      </c>
      <c r="EQ33" s="227">
        <v>59.8</v>
      </c>
      <c r="ER33" s="227">
        <v>59.8</v>
      </c>
      <c r="ES33" s="227">
        <v>59.8</v>
      </c>
      <c r="ET33" s="227">
        <v>70.8</v>
      </c>
      <c r="EU33" s="227">
        <v>70.8</v>
      </c>
      <c r="EV33" s="227">
        <v>98.8</v>
      </c>
      <c r="EW33" s="227">
        <v>98.8</v>
      </c>
      <c r="EX33" s="227">
        <v>126</v>
      </c>
      <c r="EY33" s="227">
        <v>126</v>
      </c>
      <c r="EZ33" s="227">
        <v>126</v>
      </c>
      <c r="FA33" s="227">
        <v>133</v>
      </c>
      <c r="FB33" s="227">
        <v>193</v>
      </c>
      <c r="FC33" s="227">
        <v>242.2</v>
      </c>
      <c r="FD33" s="227">
        <v>242.2</v>
      </c>
    </row>
    <row r="34" spans="1:160" ht="13.5" thickBot="1" x14ac:dyDescent="0.25">
      <c r="A34" s="132"/>
      <c r="B34" s="34">
        <v>18</v>
      </c>
      <c r="C34" s="10">
        <v>18</v>
      </c>
      <c r="D34" s="37" t="s">
        <v>110</v>
      </c>
      <c r="E34" s="37" t="s">
        <v>111</v>
      </c>
      <c r="F34" s="37"/>
      <c r="G34" s="43">
        <v>0.30416666666666697</v>
      </c>
      <c r="H34" s="47">
        <v>0.30416666666666664</v>
      </c>
      <c r="I34" s="58" t="s">
        <v>44</v>
      </c>
      <c r="J34" s="52">
        <v>0</v>
      </c>
      <c r="K34" s="43">
        <v>0.38749999999999901</v>
      </c>
      <c r="L34" s="47">
        <v>0.38749999999999402</v>
      </c>
      <c r="M34" s="42" t="s">
        <v>44</v>
      </c>
      <c r="N34" s="38">
        <v>0</v>
      </c>
      <c r="O34" s="73">
        <v>0.4291666666666667</v>
      </c>
      <c r="P34" s="42" t="s">
        <v>44</v>
      </c>
      <c r="Q34" s="38">
        <v>0</v>
      </c>
      <c r="R34" s="43">
        <v>0.43333333333333335</v>
      </c>
      <c r="S34" s="47">
        <v>0.43333333333333335</v>
      </c>
      <c r="T34" s="70">
        <v>40.299999999999997</v>
      </c>
      <c r="U34" s="71">
        <v>40.299999999999997</v>
      </c>
      <c r="V34" s="72"/>
      <c r="W34" s="115">
        <v>0.45</v>
      </c>
      <c r="X34" s="42" t="s">
        <v>44</v>
      </c>
      <c r="Y34" s="38">
        <v>0</v>
      </c>
      <c r="Z34" s="49">
        <v>0.48472222222222222</v>
      </c>
      <c r="AA34" s="42" t="s">
        <v>44</v>
      </c>
      <c r="AB34" s="38">
        <v>0</v>
      </c>
      <c r="AC34" s="53">
        <v>0.48680555555555555</v>
      </c>
      <c r="AD34" s="61"/>
      <c r="AE34" s="55">
        <v>0.49076388888888894</v>
      </c>
      <c r="AF34" s="35">
        <v>3.958333333333397E-3</v>
      </c>
      <c r="AG34" s="35">
        <v>1.0416666666673022E-4</v>
      </c>
      <c r="AH34" s="44" t="s">
        <v>223</v>
      </c>
      <c r="AI34" s="45">
        <v>9</v>
      </c>
      <c r="AJ34" s="115">
        <v>0.50763888888888886</v>
      </c>
      <c r="AK34" s="42" t="s">
        <v>44</v>
      </c>
      <c r="AL34" s="38">
        <v>0</v>
      </c>
      <c r="AM34" s="73">
        <v>0.5180555555555556</v>
      </c>
      <c r="AN34" s="42" t="s">
        <v>44</v>
      </c>
      <c r="AO34" s="38">
        <v>0</v>
      </c>
      <c r="AP34" s="53">
        <v>0.52013888888888882</v>
      </c>
      <c r="AQ34" s="61"/>
      <c r="AR34" s="55">
        <v>0.52681712962962968</v>
      </c>
      <c r="AS34" s="35">
        <v>6.6782407407408595E-3</v>
      </c>
      <c r="AT34" s="35">
        <v>8.1018518518399633E-5</v>
      </c>
      <c r="AU34" s="44" t="s">
        <v>45</v>
      </c>
      <c r="AV34" s="45">
        <v>7</v>
      </c>
      <c r="AW34" s="49">
        <v>0.54791666666666672</v>
      </c>
      <c r="AX34" s="42" t="s">
        <v>44</v>
      </c>
      <c r="AY34" s="38">
        <v>0</v>
      </c>
      <c r="AZ34" s="49">
        <v>0.55000000000000004</v>
      </c>
      <c r="BA34" s="61"/>
      <c r="BB34" s="55">
        <v>0.55533564814814818</v>
      </c>
      <c r="BC34" s="35">
        <v>5.335648148148131E-3</v>
      </c>
      <c r="BD34" s="35">
        <v>3.3564814814813094E-4</v>
      </c>
      <c r="BE34" s="44" t="s">
        <v>223</v>
      </c>
      <c r="BF34" s="45">
        <v>29</v>
      </c>
      <c r="BG34" s="308">
        <v>0.59513888888888888</v>
      </c>
      <c r="BH34" s="42" t="s">
        <v>44</v>
      </c>
      <c r="BI34" s="38">
        <v>0</v>
      </c>
      <c r="BJ34" s="43">
        <v>0.59652777777777777</v>
      </c>
      <c r="BK34" s="47">
        <v>0.59722222222222221</v>
      </c>
      <c r="BL34" s="70">
        <v>30.3</v>
      </c>
      <c r="BM34" s="71">
        <v>30.3</v>
      </c>
      <c r="BN34" s="72"/>
      <c r="BO34" s="117" t="s">
        <v>226</v>
      </c>
      <c r="BP34" s="121"/>
      <c r="BQ34" s="124" t="s">
        <v>225</v>
      </c>
      <c r="BR34" s="125"/>
      <c r="BS34" s="49">
        <v>0.67152777777777783</v>
      </c>
      <c r="BT34" s="42" t="s">
        <v>44</v>
      </c>
      <c r="BU34" s="38">
        <v>0</v>
      </c>
      <c r="BV34" s="49">
        <v>0.67430555555555505</v>
      </c>
      <c r="BW34" s="61"/>
      <c r="BX34" s="55">
        <v>0.67703703703703699</v>
      </c>
      <c r="BY34" s="35">
        <v>2.7314814814819455E-3</v>
      </c>
      <c r="BZ34" s="35">
        <v>2.7777777777824187E-4</v>
      </c>
      <c r="CA34" s="44" t="s">
        <v>223</v>
      </c>
      <c r="CB34" s="45">
        <v>24</v>
      </c>
      <c r="CC34" s="85">
        <v>0.67847222222222225</v>
      </c>
      <c r="CD34" s="86"/>
      <c r="CE34" s="87">
        <v>0</v>
      </c>
      <c r="CF34" s="88"/>
      <c r="CG34" s="85">
        <v>0.68680555555555556</v>
      </c>
      <c r="CH34" s="86"/>
      <c r="CI34" s="87">
        <v>0</v>
      </c>
      <c r="CJ34" s="88"/>
      <c r="CK34" s="43">
        <v>0.72777777777777775</v>
      </c>
      <c r="CL34" s="47">
        <v>0.72777777777777775</v>
      </c>
      <c r="CM34" s="70">
        <v>46.1</v>
      </c>
      <c r="CN34" s="71">
        <v>46.1</v>
      </c>
      <c r="CO34" s="72"/>
      <c r="CP34" s="91">
        <v>0.73333333333333339</v>
      </c>
      <c r="CQ34" s="95">
        <v>5.5555555555555601E-2</v>
      </c>
      <c r="CR34" s="42" t="s">
        <v>44</v>
      </c>
      <c r="CS34" s="38">
        <v>0</v>
      </c>
      <c r="CU34" s="39">
        <v>185.7</v>
      </c>
      <c r="CV34" s="46">
        <v>0</v>
      </c>
      <c r="CW34" s="40"/>
      <c r="CX34" s="63">
        <v>185.7</v>
      </c>
      <c r="CY34" s="75"/>
      <c r="CZ34" s="101" t="s">
        <v>189</v>
      </c>
      <c r="DA34" s="129" t="s">
        <v>178</v>
      </c>
      <c r="DB34" s="129">
        <v>177</v>
      </c>
      <c r="DC34" s="104"/>
      <c r="DD34" s="77"/>
      <c r="DE34" s="56"/>
      <c r="DF34" s="36"/>
      <c r="DI34" s="41">
        <v>1.03</v>
      </c>
      <c r="DJ34" s="17" t="s">
        <v>196</v>
      </c>
      <c r="DK34" s="153">
        <v>120.20099999999999</v>
      </c>
      <c r="DL34" s="41">
        <v>120.20099999999999</v>
      </c>
      <c r="DM34" s="41">
        <v>9999</v>
      </c>
      <c r="DP34" s="41">
        <v>18</v>
      </c>
      <c r="DQ34" s="227">
        <v>0</v>
      </c>
      <c r="DR34" s="227">
        <v>0</v>
      </c>
      <c r="DS34" s="228">
        <v>40.299999999999997</v>
      </c>
      <c r="DT34" s="227">
        <v>0</v>
      </c>
      <c r="DU34" s="227">
        <v>0</v>
      </c>
      <c r="DV34" s="227">
        <v>9</v>
      </c>
      <c r="DW34" s="227">
        <v>0</v>
      </c>
      <c r="DX34" s="227">
        <v>0</v>
      </c>
      <c r="DY34" s="227">
        <v>7</v>
      </c>
      <c r="DZ34" s="227">
        <v>0</v>
      </c>
      <c r="EA34" s="227">
        <v>29</v>
      </c>
      <c r="EB34" s="227">
        <v>0</v>
      </c>
      <c r="EC34" s="228">
        <v>30.3</v>
      </c>
      <c r="ED34" s="227">
        <v>0</v>
      </c>
      <c r="EE34" s="227">
        <v>0</v>
      </c>
      <c r="EF34" s="227">
        <v>24</v>
      </c>
      <c r="EG34" s="227">
        <v>0</v>
      </c>
      <c r="EH34" s="228">
        <v>46.1</v>
      </c>
      <c r="EI34" s="227">
        <v>0</v>
      </c>
      <c r="EK34" s="41">
        <v>18</v>
      </c>
      <c r="EL34" s="227">
        <v>0</v>
      </c>
      <c r="EM34" s="227">
        <v>0</v>
      </c>
      <c r="EN34" s="227">
        <v>40.299999999999997</v>
      </c>
      <c r="EO34" s="227">
        <v>40.299999999999997</v>
      </c>
      <c r="EP34" s="227">
        <v>40.299999999999997</v>
      </c>
      <c r="EQ34" s="227">
        <v>49.3</v>
      </c>
      <c r="ER34" s="227">
        <v>49.3</v>
      </c>
      <c r="ES34" s="227">
        <v>49.3</v>
      </c>
      <c r="ET34" s="227">
        <v>56.3</v>
      </c>
      <c r="EU34" s="227">
        <v>56.3</v>
      </c>
      <c r="EV34" s="227">
        <v>85.3</v>
      </c>
      <c r="EW34" s="227">
        <v>85.3</v>
      </c>
      <c r="EX34" s="227">
        <v>115.6</v>
      </c>
      <c r="EY34" s="227">
        <v>115.6</v>
      </c>
      <c r="EZ34" s="227">
        <v>115.6</v>
      </c>
      <c r="FA34" s="227">
        <v>139.6</v>
      </c>
      <c r="FB34" s="227">
        <v>139.6</v>
      </c>
      <c r="FC34" s="227">
        <v>185.7</v>
      </c>
      <c r="FD34" s="227">
        <v>185.7</v>
      </c>
    </row>
    <row r="35" spans="1:160" ht="13.5" thickBot="1" x14ac:dyDescent="0.25">
      <c r="A35" s="132"/>
      <c r="B35" s="34">
        <v>31</v>
      </c>
      <c r="C35" s="10">
        <v>31</v>
      </c>
      <c r="D35" s="37" t="s">
        <v>135</v>
      </c>
      <c r="E35" s="37" t="s">
        <v>136</v>
      </c>
      <c r="F35" s="37"/>
      <c r="G35" s="43">
        <v>0.313194444444444</v>
      </c>
      <c r="H35" s="47">
        <v>0.31319444444444444</v>
      </c>
      <c r="I35" s="58" t="s">
        <v>44</v>
      </c>
      <c r="J35" s="52">
        <v>0</v>
      </c>
      <c r="K35" s="43">
        <v>0.39652777777777598</v>
      </c>
      <c r="L35" s="47">
        <v>0.39652777777776599</v>
      </c>
      <c r="M35" s="42" t="s">
        <v>44</v>
      </c>
      <c r="N35" s="38">
        <v>0</v>
      </c>
      <c r="O35" s="73">
        <v>0.4381944444444445</v>
      </c>
      <c r="P35" s="42" t="s">
        <v>44</v>
      </c>
      <c r="Q35" s="38">
        <v>0</v>
      </c>
      <c r="R35" s="43">
        <v>0.44444444444444442</v>
      </c>
      <c r="S35" s="47">
        <v>0.44444444444444442</v>
      </c>
      <c r="T35" s="70">
        <v>46.8</v>
      </c>
      <c r="U35" s="71">
        <v>46.8</v>
      </c>
      <c r="V35" s="72"/>
      <c r="W35" s="115">
        <v>0.45902777777777781</v>
      </c>
      <c r="X35" s="42" t="s">
        <v>44</v>
      </c>
      <c r="Y35" s="38">
        <v>0</v>
      </c>
      <c r="Z35" s="49">
        <v>0.49374999999999997</v>
      </c>
      <c r="AA35" s="42" t="s">
        <v>44</v>
      </c>
      <c r="AB35" s="38">
        <v>0</v>
      </c>
      <c r="AC35" s="53">
        <v>0.49583333333333335</v>
      </c>
      <c r="AD35" s="61"/>
      <c r="AE35" s="55">
        <v>0.49990740740740741</v>
      </c>
      <c r="AF35" s="35">
        <v>4.0740740740740633E-3</v>
      </c>
      <c r="AG35" s="35">
        <v>2.1990740740739654E-4</v>
      </c>
      <c r="AH35" s="44" t="s">
        <v>223</v>
      </c>
      <c r="AI35" s="45">
        <v>19</v>
      </c>
      <c r="AJ35" s="115">
        <v>0.51666666666666672</v>
      </c>
      <c r="AK35" s="42" t="s">
        <v>44</v>
      </c>
      <c r="AL35" s="38">
        <v>0</v>
      </c>
      <c r="AM35" s="73">
        <v>0.52500000000000002</v>
      </c>
      <c r="AN35" s="42" t="s">
        <v>45</v>
      </c>
      <c r="AO35" s="38">
        <v>180</v>
      </c>
      <c r="AP35" s="53">
        <v>0.52847222222222223</v>
      </c>
      <c r="AQ35" s="61"/>
      <c r="AR35" s="55">
        <v>0.53569444444444447</v>
      </c>
      <c r="AS35" s="35">
        <v>7.222222222222241E-3</v>
      </c>
      <c r="AT35" s="35">
        <v>4.6296296296298185E-4</v>
      </c>
      <c r="AU35" s="44" t="s">
        <v>223</v>
      </c>
      <c r="AV35" s="45">
        <v>40</v>
      </c>
      <c r="AW35" s="49">
        <v>0.55277777777777781</v>
      </c>
      <c r="AX35" s="42" t="s">
        <v>45</v>
      </c>
      <c r="AY35" s="38">
        <v>300</v>
      </c>
      <c r="AZ35" s="49">
        <v>0.55486111111111103</v>
      </c>
      <c r="BA35" s="61"/>
      <c r="BB35" s="55">
        <v>0.56019675925925927</v>
      </c>
      <c r="BC35" s="35">
        <v>5.3356481481482421E-3</v>
      </c>
      <c r="BD35" s="35">
        <v>3.3564814814824196E-4</v>
      </c>
      <c r="BE35" s="44" t="s">
        <v>223</v>
      </c>
      <c r="BF35" s="45">
        <v>29</v>
      </c>
      <c r="BG35" s="308">
        <v>0.6</v>
      </c>
      <c r="BH35" s="42" t="s">
        <v>44</v>
      </c>
      <c r="BI35" s="38">
        <v>0</v>
      </c>
      <c r="BJ35" s="43">
        <v>0.60416666666666663</v>
      </c>
      <c r="BK35" s="47">
        <v>0.60486111111111118</v>
      </c>
      <c r="BL35" s="70">
        <v>28.8</v>
      </c>
      <c r="BM35" s="71">
        <v>28.8</v>
      </c>
      <c r="BN35" s="72">
        <v>30</v>
      </c>
      <c r="BO35" s="117" t="s">
        <v>226</v>
      </c>
      <c r="BP35" s="121"/>
      <c r="BQ35" s="124" t="s">
        <v>225</v>
      </c>
      <c r="BR35" s="125"/>
      <c r="BS35" s="49">
        <v>0.67847222222222225</v>
      </c>
      <c r="BT35" s="42" t="s">
        <v>223</v>
      </c>
      <c r="BU35" s="38">
        <v>120</v>
      </c>
      <c r="BV35" s="49">
        <v>0.68125000000000002</v>
      </c>
      <c r="BW35" s="61"/>
      <c r="BX35" s="55">
        <v>0.68427083333333327</v>
      </c>
      <c r="BY35" s="35">
        <v>3.0208333333332504E-3</v>
      </c>
      <c r="BZ35" s="35">
        <v>5.6712962962954683E-4</v>
      </c>
      <c r="CA35" s="44" t="s">
        <v>223</v>
      </c>
      <c r="CB35" s="45">
        <v>49</v>
      </c>
      <c r="CC35" s="85">
        <v>0.68541666666666667</v>
      </c>
      <c r="CD35" s="86"/>
      <c r="CE35" s="87">
        <v>0</v>
      </c>
      <c r="CF35" s="88"/>
      <c r="CG35" s="85">
        <v>0.69374999999999998</v>
      </c>
      <c r="CH35" s="86"/>
      <c r="CI35" s="87">
        <v>0</v>
      </c>
      <c r="CJ35" s="88"/>
      <c r="CK35" s="43">
        <v>0.73611111111111116</v>
      </c>
      <c r="CL35" s="47">
        <v>0.73611111111111116</v>
      </c>
      <c r="CM35" s="316">
        <v>49.8</v>
      </c>
      <c r="CN35" s="311">
        <v>49.8</v>
      </c>
      <c r="CO35" s="72"/>
      <c r="CP35" s="91">
        <v>0.74097222222222225</v>
      </c>
      <c r="CQ35" s="95">
        <v>5.5555555555555601E-2</v>
      </c>
      <c r="CR35" s="42" t="s">
        <v>44</v>
      </c>
      <c r="CS35" s="38">
        <v>0</v>
      </c>
      <c r="CU35" s="39">
        <v>292.39999999999998</v>
      </c>
      <c r="CV35" s="46">
        <v>600</v>
      </c>
      <c r="CW35" s="40"/>
      <c r="CX35" s="63">
        <v>892.4</v>
      </c>
      <c r="CZ35" s="101" t="s">
        <v>190</v>
      </c>
      <c r="DA35" s="129" t="s">
        <v>177</v>
      </c>
      <c r="DB35" s="129">
        <v>98</v>
      </c>
      <c r="DC35" s="104" t="s">
        <v>180</v>
      </c>
      <c r="DD35" s="77"/>
      <c r="DE35" s="56"/>
      <c r="DF35" s="36"/>
      <c r="DI35" s="41">
        <v>1.06</v>
      </c>
      <c r="DJ35" s="17" t="s">
        <v>196</v>
      </c>
      <c r="DK35" s="153">
        <v>162.92400000000001</v>
      </c>
      <c r="DL35" s="41">
        <v>162.92400000000001</v>
      </c>
      <c r="DM35" s="41">
        <v>9999</v>
      </c>
      <c r="DP35" s="41">
        <v>31</v>
      </c>
      <c r="DQ35" s="227">
        <v>0</v>
      </c>
      <c r="DR35" s="227">
        <v>0</v>
      </c>
      <c r="DS35" s="228">
        <v>46.8</v>
      </c>
      <c r="DT35" s="227">
        <v>0</v>
      </c>
      <c r="DU35" s="227">
        <v>0</v>
      </c>
      <c r="DV35" s="227">
        <v>19</v>
      </c>
      <c r="DW35" s="227">
        <v>0</v>
      </c>
      <c r="DX35" s="227">
        <v>180</v>
      </c>
      <c r="DY35" s="227">
        <v>40</v>
      </c>
      <c r="DZ35" s="227">
        <v>300</v>
      </c>
      <c r="EA35" s="227">
        <v>29</v>
      </c>
      <c r="EB35" s="227">
        <v>0</v>
      </c>
      <c r="EC35" s="228">
        <v>58.8</v>
      </c>
      <c r="ED35" s="227">
        <v>0</v>
      </c>
      <c r="EE35" s="227">
        <v>120</v>
      </c>
      <c r="EF35" s="227">
        <v>49</v>
      </c>
      <c r="EG35" s="227">
        <v>0</v>
      </c>
      <c r="EH35" s="228">
        <v>49.8</v>
      </c>
      <c r="EI35" s="227">
        <v>0</v>
      </c>
      <c r="EK35" s="41">
        <v>31</v>
      </c>
      <c r="EL35" s="227">
        <v>0</v>
      </c>
      <c r="EM35" s="227">
        <v>0</v>
      </c>
      <c r="EN35" s="227">
        <v>46.8</v>
      </c>
      <c r="EO35" s="227">
        <v>46.8</v>
      </c>
      <c r="EP35" s="227">
        <v>46.8</v>
      </c>
      <c r="EQ35" s="227">
        <v>65.8</v>
      </c>
      <c r="ER35" s="227">
        <v>65.8</v>
      </c>
      <c r="ES35" s="227">
        <v>245.8</v>
      </c>
      <c r="ET35" s="227">
        <v>285.8</v>
      </c>
      <c r="EU35" s="227">
        <v>585.79999999999995</v>
      </c>
      <c r="EV35" s="227">
        <v>614.79999999999995</v>
      </c>
      <c r="EW35" s="227">
        <v>614.79999999999995</v>
      </c>
      <c r="EX35" s="227">
        <v>673.6</v>
      </c>
      <c r="EY35" s="227">
        <v>673.6</v>
      </c>
      <c r="EZ35" s="227">
        <v>793.6</v>
      </c>
      <c r="FA35" s="227">
        <v>842.6</v>
      </c>
      <c r="FB35" s="227">
        <v>842.6</v>
      </c>
      <c r="FC35" s="227">
        <v>892.4</v>
      </c>
      <c r="FD35" s="227">
        <v>892.4</v>
      </c>
    </row>
    <row r="36" spans="1:160" ht="13.5" thickBot="1" x14ac:dyDescent="0.25">
      <c r="A36" s="132"/>
      <c r="B36" s="34">
        <v>51</v>
      </c>
      <c r="C36" s="10">
        <v>53</v>
      </c>
      <c r="D36" s="37" t="s">
        <v>159</v>
      </c>
      <c r="E36" s="37" t="s">
        <v>160</v>
      </c>
      <c r="F36" s="37"/>
      <c r="G36" s="43">
        <v>0.327083333333333</v>
      </c>
      <c r="H36" s="47">
        <v>0.32708333333333334</v>
      </c>
      <c r="I36" s="58" t="s">
        <v>44</v>
      </c>
      <c r="J36" s="52">
        <v>0</v>
      </c>
      <c r="K36" s="43">
        <v>0.41041666666666399</v>
      </c>
      <c r="L36" s="47">
        <v>0.410416666666646</v>
      </c>
      <c r="M36" s="42" t="s">
        <v>44</v>
      </c>
      <c r="N36" s="38">
        <v>0</v>
      </c>
      <c r="O36" s="73">
        <v>0.45208333333333334</v>
      </c>
      <c r="P36" s="42" t="s">
        <v>44</v>
      </c>
      <c r="Q36" s="38">
        <v>0</v>
      </c>
      <c r="R36" s="43">
        <v>0.46180555555555558</v>
      </c>
      <c r="S36" s="47">
        <v>0.46180555555555558</v>
      </c>
      <c r="T36" s="70">
        <v>42.6</v>
      </c>
      <c r="U36" s="71">
        <v>42.6</v>
      </c>
      <c r="V36" s="72"/>
      <c r="W36" s="115">
        <v>0.47291666666666665</v>
      </c>
      <c r="X36" s="42" t="s">
        <v>44</v>
      </c>
      <c r="Y36" s="38">
        <v>0</v>
      </c>
      <c r="Z36" s="49">
        <v>0.50694444444444442</v>
      </c>
      <c r="AA36" s="42" t="s">
        <v>45</v>
      </c>
      <c r="AB36" s="38">
        <v>60</v>
      </c>
      <c r="AC36" s="53">
        <v>0.51041666666666663</v>
      </c>
      <c r="AD36" s="61"/>
      <c r="AE36" s="55">
        <v>0.51491898148148152</v>
      </c>
      <c r="AF36" s="35">
        <v>4.5023148148148895E-3</v>
      </c>
      <c r="AG36" s="35">
        <v>6.4814814814822272E-4</v>
      </c>
      <c r="AH36" s="44" t="s">
        <v>223</v>
      </c>
      <c r="AI36" s="45">
        <v>56</v>
      </c>
      <c r="AJ36" s="115">
        <v>0.53125</v>
      </c>
      <c r="AK36" s="42" t="s">
        <v>44</v>
      </c>
      <c r="AL36" s="38">
        <v>0</v>
      </c>
      <c r="AM36" s="73">
        <v>0.54097222222222219</v>
      </c>
      <c r="AN36" s="42" t="s">
        <v>45</v>
      </c>
      <c r="AO36" s="38">
        <v>60</v>
      </c>
      <c r="AP36" s="53">
        <v>0.5444444444444444</v>
      </c>
      <c r="AQ36" s="61"/>
      <c r="AR36" s="55">
        <v>0.55096064814814816</v>
      </c>
      <c r="AS36" s="35">
        <v>6.5162037037037601E-3</v>
      </c>
      <c r="AT36" s="35">
        <v>2.4305555555549901E-4</v>
      </c>
      <c r="AU36" s="44" t="s">
        <v>45</v>
      </c>
      <c r="AV36" s="45">
        <v>21</v>
      </c>
      <c r="AW36" s="49">
        <v>0.57152777777777775</v>
      </c>
      <c r="AX36" s="42" t="s">
        <v>45</v>
      </c>
      <c r="AY36" s="38">
        <v>60</v>
      </c>
      <c r="AZ36" s="49">
        <v>0.57430555555555496</v>
      </c>
      <c r="BA36" s="61"/>
      <c r="BB36" s="55">
        <v>0.57964120370370364</v>
      </c>
      <c r="BC36" s="35">
        <v>5.3356481481486862E-3</v>
      </c>
      <c r="BD36" s="35">
        <v>3.3564814814868605E-4</v>
      </c>
      <c r="BE36" s="44" t="s">
        <v>223</v>
      </c>
      <c r="BF36" s="45">
        <v>29</v>
      </c>
      <c r="BG36" s="308">
        <v>0.6194444444444438</v>
      </c>
      <c r="BH36" s="42" t="s">
        <v>44</v>
      </c>
      <c r="BI36" s="38">
        <v>0</v>
      </c>
      <c r="BJ36" s="43">
        <v>0.62152777777777779</v>
      </c>
      <c r="BK36" s="47">
        <v>0.63194444444444442</v>
      </c>
      <c r="BL36" s="70">
        <v>29.5</v>
      </c>
      <c r="BM36" s="71">
        <v>29.5</v>
      </c>
      <c r="BN36" s="72"/>
      <c r="BO36" s="117" t="s">
        <v>224</v>
      </c>
      <c r="BP36" s="121">
        <v>300</v>
      </c>
      <c r="BQ36" s="124" t="s">
        <v>232</v>
      </c>
      <c r="BR36" s="125">
        <v>1800</v>
      </c>
      <c r="BS36" s="49">
        <v>0.72013888888888899</v>
      </c>
      <c r="BT36" s="42" t="s">
        <v>223</v>
      </c>
      <c r="BU36" s="38">
        <v>1200</v>
      </c>
      <c r="BV36" s="49">
        <v>0.72222222222222221</v>
      </c>
      <c r="BW36" s="61"/>
      <c r="BX36" s="55">
        <v>0.72528935185185184</v>
      </c>
      <c r="BY36" s="35">
        <v>3.067129629629628E-3</v>
      </c>
      <c r="BZ36" s="35">
        <v>6.1342592592592438E-4</v>
      </c>
      <c r="CA36" s="44" t="s">
        <v>223</v>
      </c>
      <c r="CB36" s="45">
        <v>53</v>
      </c>
      <c r="CC36" s="85">
        <v>0.72638888888888886</v>
      </c>
      <c r="CD36" s="86"/>
      <c r="CE36" s="87">
        <v>0</v>
      </c>
      <c r="CF36" s="88"/>
      <c r="CG36" s="85">
        <v>0.73333333333333339</v>
      </c>
      <c r="CH36" s="86"/>
      <c r="CI36" s="87">
        <v>60</v>
      </c>
      <c r="CJ36" s="88"/>
      <c r="CK36" s="43">
        <v>0.78749999999999998</v>
      </c>
      <c r="CL36" s="47">
        <v>0.78819444444444453</v>
      </c>
      <c r="CM36" s="70">
        <v>58.4</v>
      </c>
      <c r="CN36" s="71">
        <v>58.4</v>
      </c>
      <c r="CO36" s="72">
        <v>10</v>
      </c>
      <c r="CP36" s="91">
        <v>0.7895833333333333</v>
      </c>
      <c r="CQ36" s="95">
        <v>5.5555555555555601E-2</v>
      </c>
      <c r="CR36" s="42" t="s">
        <v>223</v>
      </c>
      <c r="CS36" s="38">
        <v>360</v>
      </c>
      <c r="CU36" s="39">
        <v>299.5</v>
      </c>
      <c r="CV36" s="46">
        <v>3900</v>
      </c>
      <c r="CW36" s="40"/>
      <c r="CX36" s="63">
        <v>4199.5</v>
      </c>
      <c r="CZ36" s="101" t="s">
        <v>191</v>
      </c>
      <c r="DA36" s="129" t="s">
        <v>178</v>
      </c>
      <c r="DB36" s="129">
        <v>71</v>
      </c>
      <c r="DC36" s="104" t="s">
        <v>188</v>
      </c>
      <c r="DD36" s="77"/>
      <c r="DE36" s="56"/>
      <c r="DF36" s="36"/>
      <c r="DI36" s="41">
        <v>1</v>
      </c>
      <c r="DJ36" s="17" t="s">
        <v>196</v>
      </c>
      <c r="DK36" s="153">
        <v>140.5</v>
      </c>
      <c r="DL36" s="41">
        <v>140.5</v>
      </c>
      <c r="DM36" s="41">
        <v>9999</v>
      </c>
      <c r="DP36" s="41">
        <v>53</v>
      </c>
      <c r="DQ36" s="227">
        <v>0</v>
      </c>
      <c r="DR36" s="227">
        <v>0</v>
      </c>
      <c r="DS36" s="228">
        <v>42.6</v>
      </c>
      <c r="DT36" s="227">
        <v>0</v>
      </c>
      <c r="DU36" s="227">
        <v>60</v>
      </c>
      <c r="DV36" s="227">
        <v>56</v>
      </c>
      <c r="DW36" s="227">
        <v>0</v>
      </c>
      <c r="DX36" s="227">
        <v>60</v>
      </c>
      <c r="DY36" s="227">
        <v>21</v>
      </c>
      <c r="DZ36" s="227">
        <v>60</v>
      </c>
      <c r="EA36" s="227">
        <v>29</v>
      </c>
      <c r="EB36" s="227">
        <v>0</v>
      </c>
      <c r="EC36" s="228">
        <v>29.5</v>
      </c>
      <c r="ED36" s="227">
        <v>2100</v>
      </c>
      <c r="EE36" s="227">
        <v>1200</v>
      </c>
      <c r="EF36" s="227">
        <v>53</v>
      </c>
      <c r="EG36" s="227">
        <v>60</v>
      </c>
      <c r="EH36" s="228">
        <v>68.400000000000006</v>
      </c>
      <c r="EI36" s="227">
        <v>360</v>
      </c>
      <c r="EK36" s="41">
        <v>53</v>
      </c>
      <c r="EL36" s="227">
        <v>0</v>
      </c>
      <c r="EM36" s="227">
        <v>0</v>
      </c>
      <c r="EN36" s="227">
        <v>42.6</v>
      </c>
      <c r="EO36" s="227">
        <v>42.6</v>
      </c>
      <c r="EP36" s="227">
        <v>102.6</v>
      </c>
      <c r="EQ36" s="227">
        <v>158.6</v>
      </c>
      <c r="ER36" s="227">
        <v>158.6</v>
      </c>
      <c r="ES36" s="227">
        <v>218.6</v>
      </c>
      <c r="ET36" s="227">
        <v>239.6</v>
      </c>
      <c r="EU36" s="227">
        <v>299.60000000000002</v>
      </c>
      <c r="EV36" s="227">
        <v>328.6</v>
      </c>
      <c r="EW36" s="227">
        <v>328.6</v>
      </c>
      <c r="EX36" s="227">
        <v>358.1</v>
      </c>
      <c r="EY36" s="227">
        <v>2458.1</v>
      </c>
      <c r="EZ36" s="227">
        <v>3658.1</v>
      </c>
      <c r="FA36" s="227">
        <v>3711.1</v>
      </c>
      <c r="FB36" s="227">
        <v>3771.1</v>
      </c>
      <c r="FC36" s="227">
        <v>3839.5</v>
      </c>
      <c r="FD36" s="227">
        <v>4199.5</v>
      </c>
    </row>
    <row r="37" spans="1:160" ht="13.5" thickBot="1" x14ac:dyDescent="0.25">
      <c r="A37" s="132"/>
      <c r="B37" s="34">
        <v>21</v>
      </c>
      <c r="C37" s="10">
        <v>21</v>
      </c>
      <c r="D37" s="37" t="s">
        <v>115</v>
      </c>
      <c r="E37" s="37" t="s">
        <v>116</v>
      </c>
      <c r="F37" s="37"/>
      <c r="G37" s="43">
        <v>0.30625000000000002</v>
      </c>
      <c r="H37" s="47">
        <v>0.30624999999999997</v>
      </c>
      <c r="I37" s="58" t="s">
        <v>44</v>
      </c>
      <c r="J37" s="52">
        <v>0</v>
      </c>
      <c r="K37" s="43">
        <v>0.389583333333332</v>
      </c>
      <c r="L37" s="47">
        <v>0.38958333333332601</v>
      </c>
      <c r="M37" s="42" t="s">
        <v>44</v>
      </c>
      <c r="N37" s="38">
        <v>0</v>
      </c>
      <c r="O37" s="73">
        <v>0.43124999999999997</v>
      </c>
      <c r="P37" s="42" t="s">
        <v>44</v>
      </c>
      <c r="Q37" s="38">
        <v>0</v>
      </c>
      <c r="R37" s="43">
        <v>0.43888888888888888</v>
      </c>
      <c r="S37" s="47">
        <v>0.43888888888888888</v>
      </c>
      <c r="T37" s="70">
        <v>40</v>
      </c>
      <c r="U37" s="71">
        <v>40</v>
      </c>
      <c r="V37" s="72">
        <v>300</v>
      </c>
      <c r="W37" s="115">
        <v>0.45208333333333328</v>
      </c>
      <c r="X37" s="42" t="s">
        <v>44</v>
      </c>
      <c r="Y37" s="38">
        <v>0</v>
      </c>
      <c r="Z37" s="49">
        <v>0.48680555555555555</v>
      </c>
      <c r="AA37" s="42" t="s">
        <v>44</v>
      </c>
      <c r="AB37" s="38">
        <v>0</v>
      </c>
      <c r="AC37" s="53">
        <v>0.48888888888888887</v>
      </c>
      <c r="AD37" s="61"/>
      <c r="AE37" s="55">
        <v>0.4927199074074074</v>
      </c>
      <c r="AF37" s="35">
        <v>3.8310185185185253E-3</v>
      </c>
      <c r="AG37" s="35">
        <v>2.3148148148141503E-5</v>
      </c>
      <c r="AH37" s="44" t="s">
        <v>45</v>
      </c>
      <c r="AI37" s="45">
        <v>2</v>
      </c>
      <c r="AJ37" s="115">
        <v>0.50972222222222219</v>
      </c>
      <c r="AK37" s="42" t="s">
        <v>44</v>
      </c>
      <c r="AL37" s="38">
        <v>0</v>
      </c>
      <c r="AM37" s="73">
        <v>0.52013888888888882</v>
      </c>
      <c r="AN37" s="42" t="s">
        <v>44</v>
      </c>
      <c r="AO37" s="38">
        <v>0</v>
      </c>
      <c r="AP37" s="53">
        <v>0.52222222222222225</v>
      </c>
      <c r="AQ37" s="61"/>
      <c r="AR37" s="55">
        <v>0.5289814814814815</v>
      </c>
      <c r="AS37" s="35">
        <v>6.7592592592592426E-3</v>
      </c>
      <c r="AT37" s="35">
        <v>1.6479873021779667E-17</v>
      </c>
      <c r="AU37" s="44" t="s">
        <v>44</v>
      </c>
      <c r="AV37" s="45">
        <v>0</v>
      </c>
      <c r="AW37" s="49">
        <v>0.54999999999999993</v>
      </c>
      <c r="AX37" s="42" t="s">
        <v>44</v>
      </c>
      <c r="AY37" s="38">
        <v>0</v>
      </c>
      <c r="AZ37" s="49">
        <v>0.55208333333333304</v>
      </c>
      <c r="BA37" s="61"/>
      <c r="BB37" s="55">
        <v>0.55743055555555554</v>
      </c>
      <c r="BC37" s="35">
        <v>5.347222222222503E-3</v>
      </c>
      <c r="BD37" s="35">
        <v>3.4722222222250288E-4</v>
      </c>
      <c r="BE37" s="44" t="s">
        <v>223</v>
      </c>
      <c r="BF37" s="45">
        <v>30</v>
      </c>
      <c r="BG37" s="308">
        <v>0.59722222222222188</v>
      </c>
      <c r="BH37" s="42" t="s">
        <v>44</v>
      </c>
      <c r="BI37" s="38">
        <v>0</v>
      </c>
      <c r="BJ37" s="43">
        <v>0.59722222222222221</v>
      </c>
      <c r="BK37" s="47">
        <v>0.60138888888888886</v>
      </c>
      <c r="BL37" s="70">
        <v>24.5</v>
      </c>
      <c r="BM37" s="71">
        <v>24.5</v>
      </c>
      <c r="BN37" s="72"/>
      <c r="BO37" s="117" t="s">
        <v>226</v>
      </c>
      <c r="BP37" s="121"/>
      <c r="BQ37" s="124" t="s">
        <v>225</v>
      </c>
      <c r="BR37" s="125"/>
      <c r="BS37" s="49">
        <v>0.67361111111111116</v>
      </c>
      <c r="BT37" s="42" t="s">
        <v>44</v>
      </c>
      <c r="BU37" s="38">
        <v>0</v>
      </c>
      <c r="BV37" s="49">
        <v>0.67569444444444404</v>
      </c>
      <c r="BW37" s="61"/>
      <c r="BX37" s="55">
        <v>0.67811342592592594</v>
      </c>
      <c r="BY37" s="35">
        <v>2.4189814814818966E-3</v>
      </c>
      <c r="BZ37" s="35">
        <v>3.472222222180698E-5</v>
      </c>
      <c r="CA37" s="44" t="s">
        <v>45</v>
      </c>
      <c r="CB37" s="45">
        <v>3</v>
      </c>
      <c r="CC37" s="85">
        <v>0.68125000000000002</v>
      </c>
      <c r="CD37" s="86"/>
      <c r="CE37" s="87">
        <v>0</v>
      </c>
      <c r="CF37" s="88"/>
      <c r="CG37" s="85">
        <v>0.68819444444444444</v>
      </c>
      <c r="CH37" s="86"/>
      <c r="CI37" s="87">
        <v>0</v>
      </c>
      <c r="CJ37" s="88"/>
      <c r="CK37" s="43">
        <v>0.73402777777777783</v>
      </c>
      <c r="CL37" s="47">
        <v>0.73402777777777783</v>
      </c>
      <c r="CM37" s="70">
        <v>46</v>
      </c>
      <c r="CN37" s="71">
        <v>46</v>
      </c>
      <c r="CO37" s="72"/>
      <c r="CP37" s="91">
        <v>0.73819444444444438</v>
      </c>
      <c r="CQ37" s="95">
        <v>5.5555555555555601E-2</v>
      </c>
      <c r="CR37" s="42" t="s">
        <v>44</v>
      </c>
      <c r="CS37" s="38">
        <v>0</v>
      </c>
      <c r="CT37" s="75"/>
      <c r="CU37" s="39">
        <v>445.5</v>
      </c>
      <c r="CV37" s="46">
        <v>0</v>
      </c>
      <c r="CW37" s="40"/>
      <c r="CX37" s="63">
        <v>445.5</v>
      </c>
      <c r="CY37" s="75"/>
      <c r="CZ37" s="101" t="s">
        <v>189</v>
      </c>
      <c r="DA37" s="129" t="s">
        <v>176</v>
      </c>
      <c r="DB37" s="129">
        <v>125</v>
      </c>
      <c r="DC37" s="104" t="s">
        <v>182</v>
      </c>
      <c r="DD37" s="77"/>
      <c r="DE37" s="56"/>
      <c r="DF37" s="36"/>
      <c r="DI37" s="41">
        <v>1.1200000000000001</v>
      </c>
      <c r="DJ37" s="17" t="s">
        <v>196</v>
      </c>
      <c r="DK37" s="153">
        <v>423.76</v>
      </c>
      <c r="DL37" s="41">
        <v>423.76</v>
      </c>
      <c r="DM37" s="41">
        <v>9999</v>
      </c>
      <c r="DP37" s="41">
        <v>21</v>
      </c>
      <c r="DQ37" s="227">
        <v>0</v>
      </c>
      <c r="DR37" s="227">
        <v>0</v>
      </c>
      <c r="DS37" s="228">
        <v>340</v>
      </c>
      <c r="DT37" s="227">
        <v>0</v>
      </c>
      <c r="DU37" s="227">
        <v>0</v>
      </c>
      <c r="DV37" s="227">
        <v>2</v>
      </c>
      <c r="DW37" s="227">
        <v>0</v>
      </c>
      <c r="DX37" s="227">
        <v>0</v>
      </c>
      <c r="DY37" s="227">
        <v>0</v>
      </c>
      <c r="DZ37" s="227">
        <v>0</v>
      </c>
      <c r="EA37" s="227">
        <v>30</v>
      </c>
      <c r="EB37" s="227">
        <v>0</v>
      </c>
      <c r="EC37" s="228">
        <v>24.5</v>
      </c>
      <c r="ED37" s="227">
        <v>0</v>
      </c>
      <c r="EE37" s="227">
        <v>0</v>
      </c>
      <c r="EF37" s="227">
        <v>3</v>
      </c>
      <c r="EG37" s="227">
        <v>0</v>
      </c>
      <c r="EH37" s="228">
        <v>46</v>
      </c>
      <c r="EI37" s="227">
        <v>0</v>
      </c>
      <c r="EK37" s="41">
        <v>21</v>
      </c>
      <c r="EL37" s="227">
        <v>0</v>
      </c>
      <c r="EM37" s="227">
        <v>0</v>
      </c>
      <c r="EN37" s="227">
        <v>340</v>
      </c>
      <c r="EO37" s="227">
        <v>340</v>
      </c>
      <c r="EP37" s="227">
        <v>340</v>
      </c>
      <c r="EQ37" s="227">
        <v>342</v>
      </c>
      <c r="ER37" s="227">
        <v>342</v>
      </c>
      <c r="ES37" s="227">
        <v>342</v>
      </c>
      <c r="ET37" s="227">
        <v>342</v>
      </c>
      <c r="EU37" s="227">
        <v>342</v>
      </c>
      <c r="EV37" s="227">
        <v>372</v>
      </c>
      <c r="EW37" s="227">
        <v>372</v>
      </c>
      <c r="EX37" s="227">
        <v>396.5</v>
      </c>
      <c r="EY37" s="227">
        <v>396.5</v>
      </c>
      <c r="EZ37" s="227">
        <v>396.5</v>
      </c>
      <c r="FA37" s="227">
        <v>399.5</v>
      </c>
      <c r="FB37" s="227">
        <v>399.5</v>
      </c>
      <c r="FC37" s="227">
        <v>445.5</v>
      </c>
      <c r="FD37" s="227">
        <v>445.5</v>
      </c>
    </row>
    <row r="38" spans="1:160" s="41" customFormat="1" ht="13.5" thickBot="1" x14ac:dyDescent="0.25">
      <c r="A38" s="131"/>
      <c r="B38" s="34">
        <v>4</v>
      </c>
      <c r="C38" s="10">
        <v>4</v>
      </c>
      <c r="D38" s="37" t="s">
        <v>94</v>
      </c>
      <c r="E38" s="37" t="s">
        <v>95</v>
      </c>
      <c r="F38" s="37"/>
      <c r="G38" s="43">
        <v>0.29444444444444401</v>
      </c>
      <c r="H38" s="47">
        <v>0.29444444444444445</v>
      </c>
      <c r="I38" s="58" t="s">
        <v>44</v>
      </c>
      <c r="J38" s="52">
        <v>0</v>
      </c>
      <c r="K38" s="43">
        <v>0.37777777777777799</v>
      </c>
      <c r="L38" s="47">
        <v>0.37777777777777799</v>
      </c>
      <c r="M38" s="42" t="s">
        <v>44</v>
      </c>
      <c r="N38" s="38">
        <v>0</v>
      </c>
      <c r="O38" s="73">
        <v>0.41944444444444445</v>
      </c>
      <c r="P38" s="42" t="s">
        <v>44</v>
      </c>
      <c r="Q38" s="38">
        <v>0</v>
      </c>
      <c r="R38" s="43">
        <v>0.42152777777777778</v>
      </c>
      <c r="S38" s="47">
        <v>0.42152777777777778</v>
      </c>
      <c r="T38" s="70">
        <v>41.8</v>
      </c>
      <c r="U38" s="71">
        <v>41.8</v>
      </c>
      <c r="V38" s="72"/>
      <c r="W38" s="115">
        <v>0.44027777777777777</v>
      </c>
      <c r="X38" s="42" t="s">
        <v>44</v>
      </c>
      <c r="Y38" s="38">
        <v>0</v>
      </c>
      <c r="Z38" s="49">
        <v>0.47500000000000003</v>
      </c>
      <c r="AA38" s="42" t="s">
        <v>44</v>
      </c>
      <c r="AB38" s="38">
        <v>0</v>
      </c>
      <c r="AC38" s="53">
        <v>0.4770833333333333</v>
      </c>
      <c r="AD38" s="61"/>
      <c r="AE38" s="55">
        <v>0.48118055555555556</v>
      </c>
      <c r="AF38" s="35">
        <v>4.0972222222222521E-3</v>
      </c>
      <c r="AG38" s="35">
        <v>2.4305555555558531E-4</v>
      </c>
      <c r="AH38" s="44" t="s">
        <v>223</v>
      </c>
      <c r="AI38" s="45">
        <v>21</v>
      </c>
      <c r="AJ38" s="115">
        <v>0.49791666666666662</v>
      </c>
      <c r="AK38" s="42" t="s">
        <v>44</v>
      </c>
      <c r="AL38" s="38">
        <v>0</v>
      </c>
      <c r="AM38" s="73">
        <v>0.5083333333333333</v>
      </c>
      <c r="AN38" s="42" t="s">
        <v>44</v>
      </c>
      <c r="AO38" s="38">
        <v>0</v>
      </c>
      <c r="AP38" s="53">
        <v>0.51041666666666663</v>
      </c>
      <c r="AQ38" s="61"/>
      <c r="AR38" s="55">
        <v>0.51736111111111105</v>
      </c>
      <c r="AS38" s="35">
        <v>6.9444444444444198E-3</v>
      </c>
      <c r="AT38" s="35">
        <v>1.8518518518516065E-4</v>
      </c>
      <c r="AU38" s="44" t="s">
        <v>223</v>
      </c>
      <c r="AV38" s="45">
        <v>16</v>
      </c>
      <c r="AW38" s="49">
        <v>0.53819444444444442</v>
      </c>
      <c r="AX38" s="42" t="s">
        <v>44</v>
      </c>
      <c r="AY38" s="38">
        <v>0</v>
      </c>
      <c r="AZ38" s="49">
        <v>0.54027777777777797</v>
      </c>
      <c r="BA38" s="61"/>
      <c r="BB38" s="55">
        <v>0.5449074074074074</v>
      </c>
      <c r="BC38" s="35">
        <v>4.6296296296294281E-3</v>
      </c>
      <c r="BD38" s="35">
        <v>3.7037037037057196E-4</v>
      </c>
      <c r="BE38" s="44" t="s">
        <v>45</v>
      </c>
      <c r="BF38" s="45">
        <v>32</v>
      </c>
      <c r="BG38" s="308">
        <v>0.58541666666666681</v>
      </c>
      <c r="BH38" s="42" t="s">
        <v>44</v>
      </c>
      <c r="BI38" s="38">
        <v>0</v>
      </c>
      <c r="BJ38" s="43">
        <v>0.5854166666666667</v>
      </c>
      <c r="BK38" s="47">
        <v>0.58680555555555558</v>
      </c>
      <c r="BL38" s="70">
        <v>26.7</v>
      </c>
      <c r="BM38" s="71">
        <v>26.7</v>
      </c>
      <c r="BN38" s="72"/>
      <c r="BO38" s="117" t="s">
        <v>226</v>
      </c>
      <c r="BP38" s="121"/>
      <c r="BQ38" s="124" t="s">
        <v>225</v>
      </c>
      <c r="BR38" s="125"/>
      <c r="BS38" s="49">
        <v>0.66180555555555554</v>
      </c>
      <c r="BT38" s="42" t="s">
        <v>44</v>
      </c>
      <c r="BU38" s="38">
        <v>0</v>
      </c>
      <c r="BV38" s="49">
        <v>0.66388888888888897</v>
      </c>
      <c r="BW38" s="61"/>
      <c r="BX38" s="55">
        <v>0.66641203703703711</v>
      </c>
      <c r="BY38" s="35">
        <v>2.5231481481481355E-3</v>
      </c>
      <c r="BZ38" s="35">
        <v>6.9444444444431881E-5</v>
      </c>
      <c r="CA38" s="44" t="s">
        <v>223</v>
      </c>
      <c r="CB38" s="45">
        <v>6</v>
      </c>
      <c r="CC38" s="85">
        <v>0.66736111111111107</v>
      </c>
      <c r="CD38" s="86"/>
      <c r="CE38" s="87">
        <v>60</v>
      </c>
      <c r="CF38" s="88"/>
      <c r="CG38" s="85">
        <v>0.67569444444444438</v>
      </c>
      <c r="CH38" s="86"/>
      <c r="CI38" s="87">
        <v>0</v>
      </c>
      <c r="CJ38" s="88"/>
      <c r="CK38" s="43">
        <v>0.71666666666666667</v>
      </c>
      <c r="CL38" s="47">
        <v>0.71736111111111101</v>
      </c>
      <c r="CM38" s="70">
        <v>51.9</v>
      </c>
      <c r="CN38" s="71">
        <v>51.9</v>
      </c>
      <c r="CO38" s="72"/>
      <c r="CP38" s="91">
        <v>0.71875</v>
      </c>
      <c r="CQ38" s="95">
        <v>5.5555555555555601E-2</v>
      </c>
      <c r="CR38" s="42" t="s">
        <v>44</v>
      </c>
      <c r="CS38" s="38">
        <v>0</v>
      </c>
      <c r="CT38" s="284"/>
      <c r="CU38" s="39">
        <v>195.4</v>
      </c>
      <c r="CV38" s="46">
        <v>60</v>
      </c>
      <c r="CW38" s="40"/>
      <c r="CX38" s="63">
        <v>255.4</v>
      </c>
      <c r="CY38" s="284"/>
      <c r="CZ38" s="101" t="s">
        <v>189</v>
      </c>
      <c r="DA38" s="129" t="s">
        <v>177</v>
      </c>
      <c r="DB38" s="129">
        <v>140</v>
      </c>
      <c r="DC38" s="104" t="s">
        <v>180</v>
      </c>
      <c r="DD38" s="77"/>
      <c r="DE38" s="56"/>
      <c r="DF38" s="36"/>
      <c r="DI38" s="41">
        <v>1.0900000000000001</v>
      </c>
      <c r="DJ38" s="41" t="s">
        <v>196</v>
      </c>
      <c r="DK38" s="153">
        <v>131.23600000000002</v>
      </c>
      <c r="DL38" s="41">
        <v>131.23600000000002</v>
      </c>
      <c r="DM38" s="41">
        <v>9999</v>
      </c>
      <c r="DP38" s="41">
        <v>4</v>
      </c>
      <c r="DQ38" s="227">
        <v>0</v>
      </c>
      <c r="DR38" s="227">
        <v>0</v>
      </c>
      <c r="DS38" s="228">
        <v>41.8</v>
      </c>
      <c r="DT38" s="227">
        <v>0</v>
      </c>
      <c r="DU38" s="227">
        <v>0</v>
      </c>
      <c r="DV38" s="227">
        <v>21</v>
      </c>
      <c r="DW38" s="227">
        <v>0</v>
      </c>
      <c r="DX38" s="227">
        <v>0</v>
      </c>
      <c r="DY38" s="227">
        <v>16</v>
      </c>
      <c r="DZ38" s="227">
        <v>0</v>
      </c>
      <c r="EA38" s="227">
        <v>32</v>
      </c>
      <c r="EB38" s="227">
        <v>0</v>
      </c>
      <c r="EC38" s="228">
        <v>26.7</v>
      </c>
      <c r="ED38" s="227">
        <v>0</v>
      </c>
      <c r="EE38" s="227">
        <v>0</v>
      </c>
      <c r="EF38" s="227">
        <v>6</v>
      </c>
      <c r="EG38" s="227">
        <v>60</v>
      </c>
      <c r="EH38" s="228">
        <v>51.9</v>
      </c>
      <c r="EI38" s="227">
        <v>0</v>
      </c>
      <c r="EK38" s="41">
        <v>4</v>
      </c>
      <c r="EL38" s="227">
        <v>0</v>
      </c>
      <c r="EM38" s="227">
        <v>0</v>
      </c>
      <c r="EN38" s="227">
        <v>41.8</v>
      </c>
      <c r="EO38" s="227">
        <v>41.8</v>
      </c>
      <c r="EP38" s="227">
        <v>41.8</v>
      </c>
      <c r="EQ38" s="227">
        <v>62.8</v>
      </c>
      <c r="ER38" s="227">
        <v>62.8</v>
      </c>
      <c r="ES38" s="227">
        <v>62.8</v>
      </c>
      <c r="ET38" s="227">
        <v>78.8</v>
      </c>
      <c r="EU38" s="227">
        <v>78.8</v>
      </c>
      <c r="EV38" s="227">
        <v>110.8</v>
      </c>
      <c r="EW38" s="227">
        <v>110.8</v>
      </c>
      <c r="EX38" s="227">
        <v>137.5</v>
      </c>
      <c r="EY38" s="227">
        <v>137.5</v>
      </c>
      <c r="EZ38" s="227">
        <v>137.5</v>
      </c>
      <c r="FA38" s="227">
        <v>143.5</v>
      </c>
      <c r="FB38" s="227">
        <v>203.5</v>
      </c>
      <c r="FC38" s="227">
        <v>255.4</v>
      </c>
      <c r="FD38" s="227">
        <v>255.4</v>
      </c>
    </row>
    <row r="39" spans="1:160" s="41" customFormat="1" ht="13.5" thickBot="1" x14ac:dyDescent="0.25">
      <c r="A39" s="132"/>
      <c r="B39" s="34">
        <v>7</v>
      </c>
      <c r="C39" s="10">
        <v>7</v>
      </c>
      <c r="D39" s="37" t="s">
        <v>34</v>
      </c>
      <c r="E39" s="37" t="s">
        <v>96</v>
      </c>
      <c r="F39" s="37"/>
      <c r="G39" s="43">
        <v>0.296527777777778</v>
      </c>
      <c r="H39" s="47">
        <v>0.29652777777777778</v>
      </c>
      <c r="I39" s="58" t="s">
        <v>44</v>
      </c>
      <c r="J39" s="52">
        <v>0</v>
      </c>
      <c r="K39" s="43">
        <v>0.37986111111111098</v>
      </c>
      <c r="L39" s="47">
        <v>0.37986111111110998</v>
      </c>
      <c r="M39" s="42" t="s">
        <v>44</v>
      </c>
      <c r="N39" s="38">
        <v>0</v>
      </c>
      <c r="O39" s="73">
        <v>0.42152777777777778</v>
      </c>
      <c r="P39" s="42" t="s">
        <v>44</v>
      </c>
      <c r="Q39" s="38">
        <v>0</v>
      </c>
      <c r="R39" s="43">
        <v>0.42430555555555555</v>
      </c>
      <c r="S39" s="47">
        <v>0.42430555555555555</v>
      </c>
      <c r="T39" s="70">
        <v>38</v>
      </c>
      <c r="U39" s="71">
        <v>38</v>
      </c>
      <c r="V39" s="72"/>
      <c r="W39" s="115">
        <v>0.44236111111111109</v>
      </c>
      <c r="X39" s="42" t="s">
        <v>44</v>
      </c>
      <c r="Y39" s="38">
        <v>0</v>
      </c>
      <c r="Z39" s="49">
        <v>0.4770833333333333</v>
      </c>
      <c r="AA39" s="42" t="s">
        <v>44</v>
      </c>
      <c r="AB39" s="38">
        <v>0</v>
      </c>
      <c r="AC39" s="53">
        <v>0.47916666666666669</v>
      </c>
      <c r="AD39" s="61"/>
      <c r="AE39" s="55">
        <v>0.48293981481481479</v>
      </c>
      <c r="AF39" s="35">
        <v>3.7731481481481088E-3</v>
      </c>
      <c r="AG39" s="35">
        <v>8.1018518518557927E-5</v>
      </c>
      <c r="AH39" s="44" t="s">
        <v>45</v>
      </c>
      <c r="AI39" s="45">
        <v>7</v>
      </c>
      <c r="AJ39" s="115">
        <v>0.5</v>
      </c>
      <c r="AK39" s="42" t="s">
        <v>44</v>
      </c>
      <c r="AL39" s="38">
        <v>0</v>
      </c>
      <c r="AM39" s="73">
        <v>0.51041666666666663</v>
      </c>
      <c r="AN39" s="42" t="s">
        <v>44</v>
      </c>
      <c r="AO39" s="38">
        <v>0</v>
      </c>
      <c r="AP39" s="53">
        <v>0.51250000000000007</v>
      </c>
      <c r="AQ39" s="61"/>
      <c r="AR39" s="55">
        <v>0.51922453703703708</v>
      </c>
      <c r="AS39" s="35">
        <v>6.724537037037015E-3</v>
      </c>
      <c r="AT39" s="35">
        <v>3.472222222224413E-5</v>
      </c>
      <c r="AU39" s="44" t="s">
        <v>45</v>
      </c>
      <c r="AV39" s="45">
        <v>3</v>
      </c>
      <c r="AW39" s="49">
        <v>0.54027777777777775</v>
      </c>
      <c r="AX39" s="42" t="s">
        <v>44</v>
      </c>
      <c r="AY39" s="38">
        <v>0</v>
      </c>
      <c r="AZ39" s="49">
        <v>0.54236111111111096</v>
      </c>
      <c r="BA39" s="61"/>
      <c r="BB39" s="55">
        <v>0.54699074074074072</v>
      </c>
      <c r="BC39" s="35">
        <v>4.6296296296297612E-3</v>
      </c>
      <c r="BD39" s="35">
        <v>3.7037037037023889E-4</v>
      </c>
      <c r="BE39" s="44" t="s">
        <v>45</v>
      </c>
      <c r="BF39" s="45">
        <v>32</v>
      </c>
      <c r="BG39" s="308">
        <v>0.58750000000000002</v>
      </c>
      <c r="BH39" s="42" t="s">
        <v>44</v>
      </c>
      <c r="BI39" s="38">
        <v>0</v>
      </c>
      <c r="BJ39" s="43">
        <v>0.58888888888888891</v>
      </c>
      <c r="BK39" s="47">
        <v>0.58888888888888891</v>
      </c>
      <c r="BL39" s="70">
        <v>26.9</v>
      </c>
      <c r="BM39" s="71">
        <v>26.9</v>
      </c>
      <c r="BN39" s="72"/>
      <c r="BO39" s="117" t="s">
        <v>226</v>
      </c>
      <c r="BP39" s="121"/>
      <c r="BQ39" s="124" t="s">
        <v>225</v>
      </c>
      <c r="BR39" s="125"/>
      <c r="BS39" s="49">
        <v>0.66388888888888886</v>
      </c>
      <c r="BT39" s="42" t="s">
        <v>44</v>
      </c>
      <c r="BU39" s="38">
        <v>0</v>
      </c>
      <c r="BV39" s="49">
        <v>0.66597222222222197</v>
      </c>
      <c r="BW39" s="61"/>
      <c r="BX39" s="55">
        <v>0.66840277777777779</v>
      </c>
      <c r="BY39" s="35">
        <v>2.4305555555558245E-3</v>
      </c>
      <c r="BZ39" s="35">
        <v>2.3148148147879126E-5</v>
      </c>
      <c r="CA39" s="44" t="s">
        <v>45</v>
      </c>
      <c r="CB39" s="45">
        <v>2</v>
      </c>
      <c r="CC39" s="85">
        <v>0.6694444444444444</v>
      </c>
      <c r="CD39" s="86"/>
      <c r="CE39" s="87">
        <v>60</v>
      </c>
      <c r="CF39" s="88"/>
      <c r="CG39" s="85">
        <v>0.67847222222222225</v>
      </c>
      <c r="CH39" s="86"/>
      <c r="CI39" s="87">
        <v>0</v>
      </c>
      <c r="CJ39" s="88"/>
      <c r="CK39" s="43">
        <v>0.72083333333333333</v>
      </c>
      <c r="CL39" s="47">
        <v>0.72083333333333333</v>
      </c>
      <c r="CM39" s="316">
        <v>51.5</v>
      </c>
      <c r="CN39" s="311">
        <v>51.5</v>
      </c>
      <c r="CO39" s="72">
        <v>30</v>
      </c>
      <c r="CP39" s="91">
        <v>0.72361111111111109</v>
      </c>
      <c r="CQ39" s="95">
        <v>5.5555555555555601E-2</v>
      </c>
      <c r="CR39" s="42" t="s">
        <v>44</v>
      </c>
      <c r="CS39" s="38">
        <v>0</v>
      </c>
      <c r="CT39" s="284"/>
      <c r="CU39" s="39">
        <v>190.4</v>
      </c>
      <c r="CV39" s="46">
        <v>60</v>
      </c>
      <c r="CW39" s="40"/>
      <c r="CX39" s="63">
        <v>250.4</v>
      </c>
      <c r="CY39" s="284"/>
      <c r="CZ39" s="101" t="s">
        <v>189</v>
      </c>
      <c r="DA39" s="129" t="s">
        <v>177</v>
      </c>
      <c r="DB39" s="129">
        <v>71</v>
      </c>
      <c r="DC39" s="104" t="s">
        <v>180</v>
      </c>
      <c r="DD39" s="77"/>
      <c r="DE39" s="56"/>
      <c r="DF39" s="36"/>
      <c r="DI39" s="41">
        <v>1.06</v>
      </c>
      <c r="DJ39" s="41" t="s">
        <v>196</v>
      </c>
      <c r="DK39" s="153">
        <v>153.38400000000001</v>
      </c>
      <c r="DL39" s="41">
        <v>153.38400000000001</v>
      </c>
      <c r="DM39" s="41">
        <v>9999</v>
      </c>
      <c r="DP39" s="41">
        <v>7</v>
      </c>
      <c r="DQ39" s="227">
        <v>0</v>
      </c>
      <c r="DR39" s="227">
        <v>0</v>
      </c>
      <c r="DS39" s="228">
        <v>38</v>
      </c>
      <c r="DT39" s="227">
        <v>0</v>
      </c>
      <c r="DU39" s="227">
        <v>0</v>
      </c>
      <c r="DV39" s="227">
        <v>7</v>
      </c>
      <c r="DW39" s="227">
        <v>0</v>
      </c>
      <c r="DX39" s="227">
        <v>0</v>
      </c>
      <c r="DY39" s="227">
        <v>3</v>
      </c>
      <c r="DZ39" s="227">
        <v>0</v>
      </c>
      <c r="EA39" s="227">
        <v>32</v>
      </c>
      <c r="EB39" s="227">
        <v>0</v>
      </c>
      <c r="EC39" s="228">
        <v>26.9</v>
      </c>
      <c r="ED39" s="227">
        <v>0</v>
      </c>
      <c r="EE39" s="227">
        <v>0</v>
      </c>
      <c r="EF39" s="227">
        <v>2</v>
      </c>
      <c r="EG39" s="227">
        <v>60</v>
      </c>
      <c r="EH39" s="228">
        <v>81.5</v>
      </c>
      <c r="EI39" s="227">
        <v>0</v>
      </c>
      <c r="EK39" s="41">
        <v>7</v>
      </c>
      <c r="EL39" s="227">
        <v>0</v>
      </c>
      <c r="EM39" s="227">
        <v>0</v>
      </c>
      <c r="EN39" s="227">
        <v>38</v>
      </c>
      <c r="EO39" s="227">
        <v>38</v>
      </c>
      <c r="EP39" s="227">
        <v>38</v>
      </c>
      <c r="EQ39" s="227">
        <v>45</v>
      </c>
      <c r="ER39" s="227">
        <v>45</v>
      </c>
      <c r="ES39" s="227">
        <v>45</v>
      </c>
      <c r="ET39" s="227">
        <v>48</v>
      </c>
      <c r="EU39" s="227">
        <v>48</v>
      </c>
      <c r="EV39" s="227">
        <v>80</v>
      </c>
      <c r="EW39" s="227">
        <v>80</v>
      </c>
      <c r="EX39" s="227">
        <v>106.9</v>
      </c>
      <c r="EY39" s="227">
        <v>106.9</v>
      </c>
      <c r="EZ39" s="227">
        <v>106.9</v>
      </c>
      <c r="FA39" s="227">
        <v>108.9</v>
      </c>
      <c r="FB39" s="227">
        <v>168.9</v>
      </c>
      <c r="FC39" s="227">
        <v>250.4</v>
      </c>
      <c r="FD39" s="227">
        <v>250.4</v>
      </c>
    </row>
    <row r="40" spans="1:160" ht="13.5" thickBot="1" x14ac:dyDescent="0.25">
      <c r="A40" s="132"/>
      <c r="B40" s="34">
        <v>54</v>
      </c>
      <c r="C40" s="10">
        <v>56</v>
      </c>
      <c r="D40" s="37" t="s">
        <v>164</v>
      </c>
      <c r="E40" s="37" t="s">
        <v>165</v>
      </c>
      <c r="F40" s="37"/>
      <c r="G40" s="43">
        <v>0.329166666666666</v>
      </c>
      <c r="H40" s="47">
        <v>0.32916666666666666</v>
      </c>
      <c r="I40" s="58" t="s">
        <v>44</v>
      </c>
      <c r="J40" s="52">
        <v>0</v>
      </c>
      <c r="K40" s="43">
        <v>0.41249999999999698</v>
      </c>
      <c r="L40" s="47">
        <v>0.412499999999978</v>
      </c>
      <c r="M40" s="42" t="s">
        <v>44</v>
      </c>
      <c r="N40" s="38">
        <v>0</v>
      </c>
      <c r="O40" s="73">
        <v>0.45416666666666666</v>
      </c>
      <c r="P40" s="42" t="s">
        <v>44</v>
      </c>
      <c r="Q40" s="38">
        <v>0</v>
      </c>
      <c r="R40" s="43">
        <v>0.49722222222222223</v>
      </c>
      <c r="S40" s="47">
        <v>0.46388888888888885</v>
      </c>
      <c r="T40" s="70">
        <v>46.2</v>
      </c>
      <c r="U40" s="71">
        <v>46.2</v>
      </c>
      <c r="V40" s="72"/>
      <c r="W40" s="115">
        <v>0.47499999999999998</v>
      </c>
      <c r="X40" s="42" t="s">
        <v>44</v>
      </c>
      <c r="Y40" s="38">
        <v>0</v>
      </c>
      <c r="Z40" s="49">
        <v>0.50902777777777775</v>
      </c>
      <c r="AA40" s="42" t="s">
        <v>45</v>
      </c>
      <c r="AB40" s="38">
        <v>60</v>
      </c>
      <c r="AC40" s="53">
        <v>0.51250000000000007</v>
      </c>
      <c r="AD40" s="61"/>
      <c r="AE40" s="55">
        <v>0.51657407407407407</v>
      </c>
      <c r="AF40" s="35">
        <v>4.0740740740740078E-3</v>
      </c>
      <c r="AG40" s="35">
        <v>2.1990740740734102E-4</v>
      </c>
      <c r="AH40" s="44" t="s">
        <v>223</v>
      </c>
      <c r="AI40" s="45">
        <v>19</v>
      </c>
      <c r="AJ40" s="115">
        <v>0.53333333333333344</v>
      </c>
      <c r="AK40" s="42" t="s">
        <v>44</v>
      </c>
      <c r="AL40" s="38">
        <v>0</v>
      </c>
      <c r="AM40" s="73">
        <v>0.54375000000000007</v>
      </c>
      <c r="AN40" s="42" t="s">
        <v>44</v>
      </c>
      <c r="AO40" s="38">
        <v>0</v>
      </c>
      <c r="AP40" s="53">
        <v>0.54652777777777783</v>
      </c>
      <c r="AQ40" s="61"/>
      <c r="AR40" s="55">
        <v>0.55324074074074081</v>
      </c>
      <c r="AS40" s="35">
        <v>6.7129629629629761E-3</v>
      </c>
      <c r="AT40" s="35">
        <v>4.6296296296283006E-5</v>
      </c>
      <c r="AU40" s="44" t="s">
        <v>45</v>
      </c>
      <c r="AV40" s="45">
        <v>4</v>
      </c>
      <c r="AW40" s="49">
        <v>0.57430555555555551</v>
      </c>
      <c r="AX40" s="42" t="s">
        <v>44</v>
      </c>
      <c r="AY40" s="38">
        <v>0</v>
      </c>
      <c r="AZ40" s="49">
        <v>0.57638888888888895</v>
      </c>
      <c r="BA40" s="61"/>
      <c r="BB40" s="55">
        <v>0.58177083333333335</v>
      </c>
      <c r="BC40" s="35">
        <v>5.3819444444443976E-3</v>
      </c>
      <c r="BD40" s="35">
        <v>3.8194444444439746E-4</v>
      </c>
      <c r="BE40" s="44" t="s">
        <v>223</v>
      </c>
      <c r="BF40" s="45">
        <v>33</v>
      </c>
      <c r="BG40" s="308">
        <v>0.62152777777777779</v>
      </c>
      <c r="BH40" s="42" t="s">
        <v>44</v>
      </c>
      <c r="BI40" s="38">
        <v>0</v>
      </c>
      <c r="BJ40" s="43">
        <v>0.62152777777777779</v>
      </c>
      <c r="BK40" s="47">
        <v>0.63611111111111118</v>
      </c>
      <c r="BL40" s="70">
        <v>30.7</v>
      </c>
      <c r="BM40" s="71">
        <v>30.7</v>
      </c>
      <c r="BN40" s="72"/>
      <c r="BO40" s="117" t="s">
        <v>226</v>
      </c>
      <c r="BP40" s="121"/>
      <c r="BQ40" s="124" t="s">
        <v>225</v>
      </c>
      <c r="BR40" s="125"/>
      <c r="BS40" s="49">
        <v>0.71736111111111101</v>
      </c>
      <c r="BT40" s="42" t="s">
        <v>223</v>
      </c>
      <c r="BU40" s="38">
        <v>420</v>
      </c>
      <c r="BV40" s="49">
        <v>0.72083333333333399</v>
      </c>
      <c r="BW40" s="61"/>
      <c r="BX40" s="55">
        <v>0.7247569444444445</v>
      </c>
      <c r="BY40" s="35">
        <v>3.9236111111105032E-3</v>
      </c>
      <c r="BZ40" s="35">
        <v>1.4699074074067996E-3</v>
      </c>
      <c r="CA40" s="44" t="s">
        <v>223</v>
      </c>
      <c r="CB40" s="45">
        <v>127</v>
      </c>
      <c r="CC40" s="85">
        <v>0.72569444444444453</v>
      </c>
      <c r="CD40" s="86"/>
      <c r="CE40" s="87">
        <v>0</v>
      </c>
      <c r="CF40" s="88"/>
      <c r="CG40" s="85">
        <v>0.73541666666666661</v>
      </c>
      <c r="CH40" s="86"/>
      <c r="CI40" s="87">
        <v>0</v>
      </c>
      <c r="CJ40" s="88"/>
      <c r="CK40" s="43">
        <v>0.78541666666666676</v>
      </c>
      <c r="CL40" s="47">
        <v>0.78611111111111109</v>
      </c>
      <c r="CM40" s="70">
        <v>58.9</v>
      </c>
      <c r="CN40" s="71">
        <v>58.9</v>
      </c>
      <c r="CO40" s="72"/>
      <c r="CP40" s="91">
        <v>0.78749999999999998</v>
      </c>
      <c r="CQ40" s="95">
        <v>5.5555555555555601E-2</v>
      </c>
      <c r="CR40" s="42" t="s">
        <v>223</v>
      </c>
      <c r="CS40" s="38">
        <v>300</v>
      </c>
      <c r="CU40" s="39">
        <v>318.8</v>
      </c>
      <c r="CV40" s="46">
        <v>780</v>
      </c>
      <c r="CW40" s="40"/>
      <c r="CX40" s="63">
        <v>1098.8</v>
      </c>
      <c r="CZ40" s="101" t="s">
        <v>191</v>
      </c>
      <c r="DA40" s="129" t="s">
        <v>177</v>
      </c>
      <c r="DB40" s="129">
        <v>89</v>
      </c>
      <c r="DC40" s="104" t="s">
        <v>187</v>
      </c>
      <c r="DD40" s="77"/>
      <c r="DE40" s="56"/>
      <c r="DF40" s="36"/>
      <c r="DI40" s="41">
        <v>1.06</v>
      </c>
      <c r="DJ40" s="17" t="s">
        <v>196</v>
      </c>
      <c r="DK40" s="153">
        <v>143.94800000000001</v>
      </c>
      <c r="DL40" s="41">
        <v>143.94800000000001</v>
      </c>
      <c r="DM40" s="41">
        <v>9999</v>
      </c>
      <c r="DP40" s="41">
        <v>56</v>
      </c>
      <c r="DQ40" s="227">
        <v>0</v>
      </c>
      <c r="DR40" s="227">
        <v>0</v>
      </c>
      <c r="DS40" s="228">
        <v>46.2</v>
      </c>
      <c r="DT40" s="227">
        <v>0</v>
      </c>
      <c r="DU40" s="227">
        <v>60</v>
      </c>
      <c r="DV40" s="227">
        <v>19</v>
      </c>
      <c r="DW40" s="227">
        <v>0</v>
      </c>
      <c r="DX40" s="227">
        <v>0</v>
      </c>
      <c r="DY40" s="227">
        <v>4</v>
      </c>
      <c r="DZ40" s="227">
        <v>0</v>
      </c>
      <c r="EA40" s="227">
        <v>33</v>
      </c>
      <c r="EB40" s="227">
        <v>0</v>
      </c>
      <c r="EC40" s="228">
        <v>30.7</v>
      </c>
      <c r="ED40" s="227">
        <v>0</v>
      </c>
      <c r="EE40" s="227">
        <v>420</v>
      </c>
      <c r="EF40" s="227">
        <v>127</v>
      </c>
      <c r="EG40" s="227">
        <v>0</v>
      </c>
      <c r="EH40" s="228">
        <v>58.9</v>
      </c>
      <c r="EI40" s="227">
        <v>300</v>
      </c>
      <c r="EK40" s="41">
        <v>56</v>
      </c>
      <c r="EL40" s="227">
        <v>0</v>
      </c>
      <c r="EM40" s="227">
        <v>0</v>
      </c>
      <c r="EN40" s="227">
        <v>46.2</v>
      </c>
      <c r="EO40" s="227">
        <v>46.2</v>
      </c>
      <c r="EP40" s="227">
        <v>106.2</v>
      </c>
      <c r="EQ40" s="227">
        <v>125.2</v>
      </c>
      <c r="ER40" s="227">
        <v>125.2</v>
      </c>
      <c r="ES40" s="227">
        <v>125.2</v>
      </c>
      <c r="ET40" s="227">
        <v>129.19999999999999</v>
      </c>
      <c r="EU40" s="227">
        <v>129.19999999999999</v>
      </c>
      <c r="EV40" s="227">
        <v>162.19999999999999</v>
      </c>
      <c r="EW40" s="227">
        <v>162.19999999999999</v>
      </c>
      <c r="EX40" s="227">
        <v>192.9</v>
      </c>
      <c r="EY40" s="227">
        <v>192.9</v>
      </c>
      <c r="EZ40" s="227">
        <v>612.9</v>
      </c>
      <c r="FA40" s="227">
        <v>739.9</v>
      </c>
      <c r="FB40" s="227">
        <v>739.9</v>
      </c>
      <c r="FC40" s="227">
        <v>798.8</v>
      </c>
      <c r="FD40" s="227">
        <v>1098.8</v>
      </c>
    </row>
    <row r="41" spans="1:160" ht="13.5" thickBot="1" x14ac:dyDescent="0.25">
      <c r="A41" s="132"/>
      <c r="B41" s="34">
        <v>47</v>
      </c>
      <c r="C41" s="10">
        <v>47</v>
      </c>
      <c r="D41" s="37" t="s">
        <v>49</v>
      </c>
      <c r="E41" s="37" t="s">
        <v>57</v>
      </c>
      <c r="F41" s="37"/>
      <c r="G41" s="43">
        <v>0.32430555555555501</v>
      </c>
      <c r="H41" s="47">
        <v>0.32430555555555557</v>
      </c>
      <c r="I41" s="58" t="s">
        <v>44</v>
      </c>
      <c r="J41" s="52">
        <v>0</v>
      </c>
      <c r="K41" s="43">
        <v>0.407638888888886</v>
      </c>
      <c r="L41" s="47">
        <v>0.40763888888887001</v>
      </c>
      <c r="M41" s="42" t="s">
        <v>44</v>
      </c>
      <c r="N41" s="38">
        <v>0</v>
      </c>
      <c r="O41" s="73">
        <v>0.44930555555555557</v>
      </c>
      <c r="P41" s="42" t="s">
        <v>44</v>
      </c>
      <c r="Q41" s="38">
        <v>0</v>
      </c>
      <c r="R41" s="43">
        <v>0.45833333333333331</v>
      </c>
      <c r="S41" s="47">
        <v>0.45833333333333331</v>
      </c>
      <c r="T41" s="70">
        <v>46.7</v>
      </c>
      <c r="U41" s="71">
        <v>46.7</v>
      </c>
      <c r="V41" s="72"/>
      <c r="W41" s="115">
        <v>0.47013888888888888</v>
      </c>
      <c r="X41" s="42" t="s">
        <v>44</v>
      </c>
      <c r="Y41" s="38">
        <v>0</v>
      </c>
      <c r="Z41" s="49">
        <v>0.50486111111111109</v>
      </c>
      <c r="AA41" s="42" t="s">
        <v>44</v>
      </c>
      <c r="AB41" s="38">
        <v>0</v>
      </c>
      <c r="AC41" s="53">
        <v>0.5083333333333333</v>
      </c>
      <c r="AD41" s="61"/>
      <c r="AE41" s="55">
        <v>0.51221064814814821</v>
      </c>
      <c r="AF41" s="35">
        <v>3.8773148148149028E-3</v>
      </c>
      <c r="AG41" s="35">
        <v>2.3148148148236045E-5</v>
      </c>
      <c r="AH41" s="44" t="s">
        <v>223</v>
      </c>
      <c r="AI41" s="45">
        <v>2</v>
      </c>
      <c r="AJ41" s="115">
        <v>0.52916666666666667</v>
      </c>
      <c r="AK41" s="42" t="s">
        <v>44</v>
      </c>
      <c r="AL41" s="38">
        <v>0</v>
      </c>
      <c r="AM41" s="73">
        <v>0.5395833333333333</v>
      </c>
      <c r="AN41" s="42" t="s">
        <v>44</v>
      </c>
      <c r="AO41" s="38">
        <v>0</v>
      </c>
      <c r="AP41" s="53">
        <v>0.54236111111111118</v>
      </c>
      <c r="AQ41" s="61"/>
      <c r="AR41" s="55">
        <v>0.5491435185185185</v>
      </c>
      <c r="AS41" s="35">
        <v>6.7824074074073204E-3</v>
      </c>
      <c r="AT41" s="35">
        <v>2.3148148148061272E-5</v>
      </c>
      <c r="AU41" s="44" t="s">
        <v>223</v>
      </c>
      <c r="AV41" s="45">
        <v>2</v>
      </c>
      <c r="AW41" s="49">
        <v>0.57013888888888886</v>
      </c>
      <c r="AX41" s="42" t="s">
        <v>44</v>
      </c>
      <c r="AY41" s="38">
        <v>0</v>
      </c>
      <c r="AZ41" s="49">
        <v>0.57291666666666696</v>
      </c>
      <c r="BA41" s="61"/>
      <c r="BB41" s="55">
        <v>0.57840277777777771</v>
      </c>
      <c r="BC41" s="35">
        <v>5.4861111111107475E-3</v>
      </c>
      <c r="BD41" s="35">
        <v>4.8611111111074735E-4</v>
      </c>
      <c r="BE41" s="44" t="s">
        <v>223</v>
      </c>
      <c r="BF41" s="45">
        <v>42</v>
      </c>
      <c r="BG41" s="308">
        <v>0.6180555555555558</v>
      </c>
      <c r="BH41" s="42" t="s">
        <v>44</v>
      </c>
      <c r="BI41" s="38">
        <v>0</v>
      </c>
      <c r="BJ41" s="43">
        <v>0.61805555555555558</v>
      </c>
      <c r="BK41" s="47">
        <v>0.62847222222222221</v>
      </c>
      <c r="BL41" s="70">
        <v>28.3</v>
      </c>
      <c r="BM41" s="71">
        <v>28.3</v>
      </c>
      <c r="BN41" s="72"/>
      <c r="BO41" s="117" t="s">
        <v>226</v>
      </c>
      <c r="BP41" s="121"/>
      <c r="BQ41" s="124" t="s">
        <v>225</v>
      </c>
      <c r="BR41" s="125"/>
      <c r="BS41" s="49">
        <v>0.69444444444444453</v>
      </c>
      <c r="BT41" s="42" t="s">
        <v>44</v>
      </c>
      <c r="BU41" s="38">
        <v>0</v>
      </c>
      <c r="BV41" s="49">
        <v>0.69652777777777797</v>
      </c>
      <c r="BW41" s="61"/>
      <c r="BX41" s="55">
        <v>0.69969907407407417</v>
      </c>
      <c r="BY41" s="35">
        <v>3.1712962962961999E-3</v>
      </c>
      <c r="BZ41" s="35">
        <v>7.1759259259249631E-4</v>
      </c>
      <c r="CA41" s="44" t="s">
        <v>223</v>
      </c>
      <c r="CB41" s="45">
        <v>62</v>
      </c>
      <c r="CC41" s="85">
        <v>0.7006944444444444</v>
      </c>
      <c r="CD41" s="86"/>
      <c r="CE41" s="87">
        <v>0</v>
      </c>
      <c r="CF41" s="88"/>
      <c r="CG41" s="85">
        <v>0.70972222222222225</v>
      </c>
      <c r="CH41" s="86"/>
      <c r="CI41" s="87">
        <v>0</v>
      </c>
      <c r="CJ41" s="88"/>
      <c r="CK41" s="43">
        <v>0.75347222222222221</v>
      </c>
      <c r="CL41" s="47">
        <v>0.75347222222222221</v>
      </c>
      <c r="CM41" s="70">
        <v>52.3</v>
      </c>
      <c r="CN41" s="71">
        <v>52.3</v>
      </c>
      <c r="CO41" s="72">
        <v>30</v>
      </c>
      <c r="CP41" s="91">
        <v>0.75902777777777775</v>
      </c>
      <c r="CQ41" s="95">
        <v>5.5555555555555601E-2</v>
      </c>
      <c r="CR41" s="42" t="s">
        <v>44</v>
      </c>
      <c r="CS41" s="38">
        <v>0</v>
      </c>
      <c r="CU41" s="39">
        <v>265.3</v>
      </c>
      <c r="CV41" s="46">
        <v>0</v>
      </c>
      <c r="CW41" s="40"/>
      <c r="CX41" s="63">
        <v>265.3</v>
      </c>
      <c r="CZ41" s="101" t="s">
        <v>190</v>
      </c>
      <c r="DA41" s="129" t="s">
        <v>177</v>
      </c>
      <c r="DB41" s="129">
        <v>77</v>
      </c>
      <c r="DC41" s="104"/>
      <c r="DD41" s="77"/>
      <c r="DE41" s="56"/>
      <c r="DF41" s="36"/>
      <c r="DI41" s="41">
        <v>1.06</v>
      </c>
      <c r="DJ41" s="17" t="s">
        <v>196</v>
      </c>
      <c r="DK41" s="153">
        <v>164.93800000000002</v>
      </c>
      <c r="DL41" s="41">
        <v>164.93800000000002</v>
      </c>
      <c r="DM41" s="41">
        <v>9999</v>
      </c>
      <c r="DP41" s="41">
        <v>47</v>
      </c>
      <c r="DQ41" s="227">
        <v>0</v>
      </c>
      <c r="DR41" s="227">
        <v>0</v>
      </c>
      <c r="DS41" s="228">
        <v>46.7</v>
      </c>
      <c r="DT41" s="227">
        <v>0</v>
      </c>
      <c r="DU41" s="227">
        <v>0</v>
      </c>
      <c r="DV41" s="227">
        <v>2</v>
      </c>
      <c r="DW41" s="227">
        <v>0</v>
      </c>
      <c r="DX41" s="227">
        <v>0</v>
      </c>
      <c r="DY41" s="227">
        <v>2</v>
      </c>
      <c r="DZ41" s="227">
        <v>0</v>
      </c>
      <c r="EA41" s="227">
        <v>42</v>
      </c>
      <c r="EB41" s="227">
        <v>0</v>
      </c>
      <c r="EC41" s="228">
        <v>28.3</v>
      </c>
      <c r="ED41" s="227">
        <v>0</v>
      </c>
      <c r="EE41" s="227">
        <v>0</v>
      </c>
      <c r="EF41" s="227">
        <v>62</v>
      </c>
      <c r="EG41" s="227">
        <v>0</v>
      </c>
      <c r="EH41" s="228">
        <v>82.3</v>
      </c>
      <c r="EI41" s="227">
        <v>0</v>
      </c>
      <c r="EK41" s="41">
        <v>47</v>
      </c>
      <c r="EL41" s="227">
        <v>0</v>
      </c>
      <c r="EM41" s="227">
        <v>0</v>
      </c>
      <c r="EN41" s="227">
        <v>46.7</v>
      </c>
      <c r="EO41" s="227">
        <v>46.7</v>
      </c>
      <c r="EP41" s="227">
        <v>46.7</v>
      </c>
      <c r="EQ41" s="227">
        <v>48.7</v>
      </c>
      <c r="ER41" s="227">
        <v>48.7</v>
      </c>
      <c r="ES41" s="227">
        <v>48.7</v>
      </c>
      <c r="ET41" s="227">
        <v>50.7</v>
      </c>
      <c r="EU41" s="227">
        <v>50.7</v>
      </c>
      <c r="EV41" s="227">
        <v>92.7</v>
      </c>
      <c r="EW41" s="227">
        <v>92.7</v>
      </c>
      <c r="EX41" s="227">
        <v>121</v>
      </c>
      <c r="EY41" s="227">
        <v>121</v>
      </c>
      <c r="EZ41" s="227">
        <v>121</v>
      </c>
      <c r="FA41" s="227">
        <v>183</v>
      </c>
      <c r="FB41" s="227">
        <v>183</v>
      </c>
      <c r="FC41" s="227">
        <v>265.3</v>
      </c>
      <c r="FD41" s="227">
        <v>265.3</v>
      </c>
    </row>
    <row r="42" spans="1:160" ht="13.5" thickBot="1" x14ac:dyDescent="0.25">
      <c r="A42" s="132"/>
      <c r="B42" s="34">
        <v>15</v>
      </c>
      <c r="C42" s="10">
        <v>15</v>
      </c>
      <c r="D42" s="37" t="s">
        <v>106</v>
      </c>
      <c r="E42" s="37" t="s">
        <v>107</v>
      </c>
      <c r="F42" s="37"/>
      <c r="G42" s="43">
        <v>0.30208333333333298</v>
      </c>
      <c r="H42" s="47">
        <v>0.29791666666666666</v>
      </c>
      <c r="I42" s="58" t="s">
        <v>44</v>
      </c>
      <c r="J42" s="52">
        <v>0</v>
      </c>
      <c r="K42" s="43">
        <v>0.38541666666666602</v>
      </c>
      <c r="L42" s="47">
        <v>0.38541666666666202</v>
      </c>
      <c r="M42" s="42" t="s">
        <v>44</v>
      </c>
      <c r="N42" s="38">
        <v>0</v>
      </c>
      <c r="O42" s="73">
        <v>0.42708333333333331</v>
      </c>
      <c r="P42" s="42" t="s">
        <v>44</v>
      </c>
      <c r="Q42" s="38">
        <v>0</v>
      </c>
      <c r="R42" s="43">
        <v>0.43055555555555558</v>
      </c>
      <c r="S42" s="47">
        <v>0.43055555555555558</v>
      </c>
      <c r="T42" s="70">
        <v>41</v>
      </c>
      <c r="U42" s="71">
        <v>41</v>
      </c>
      <c r="V42" s="72"/>
      <c r="W42" s="115">
        <v>0.44791666666666663</v>
      </c>
      <c r="X42" s="42" t="s">
        <v>44</v>
      </c>
      <c r="Y42" s="38">
        <v>0</v>
      </c>
      <c r="Z42" s="49">
        <v>0.4826388888888889</v>
      </c>
      <c r="AA42" s="42" t="s">
        <v>44</v>
      </c>
      <c r="AB42" s="38">
        <v>0</v>
      </c>
      <c r="AC42" s="53">
        <v>0.48472222222222222</v>
      </c>
      <c r="AD42" s="61"/>
      <c r="AE42" s="55">
        <v>0.48827546296296293</v>
      </c>
      <c r="AF42" s="35">
        <v>3.5532407407407041E-3</v>
      </c>
      <c r="AG42" s="35">
        <v>3.009259259259627E-4</v>
      </c>
      <c r="AH42" s="44" t="s">
        <v>45</v>
      </c>
      <c r="AI42" s="45">
        <v>26</v>
      </c>
      <c r="AJ42" s="115">
        <v>0.50555555555555554</v>
      </c>
      <c r="AK42" s="42" t="s">
        <v>44</v>
      </c>
      <c r="AL42" s="38">
        <v>0</v>
      </c>
      <c r="AM42" s="73">
        <v>0.51597222222222217</v>
      </c>
      <c r="AN42" s="42" t="s">
        <v>44</v>
      </c>
      <c r="AO42" s="38">
        <v>0</v>
      </c>
      <c r="AP42" s="53">
        <v>0.5180555555555556</v>
      </c>
      <c r="AQ42" s="61"/>
      <c r="AR42" s="55">
        <v>0.52578703703703711</v>
      </c>
      <c r="AS42" s="35">
        <v>7.7314814814815058E-3</v>
      </c>
      <c r="AT42" s="35">
        <v>9.722222222222467E-4</v>
      </c>
      <c r="AU42" s="44" t="s">
        <v>223</v>
      </c>
      <c r="AV42" s="45">
        <v>84</v>
      </c>
      <c r="AW42" s="49">
        <v>0.54583333333333328</v>
      </c>
      <c r="AX42" s="42" t="s">
        <v>44</v>
      </c>
      <c r="AY42" s="38">
        <v>0</v>
      </c>
      <c r="AZ42" s="49">
        <v>0.54791666666666705</v>
      </c>
      <c r="BA42" s="61"/>
      <c r="BB42" s="55">
        <v>0.55341435185185184</v>
      </c>
      <c r="BC42" s="35">
        <v>5.4976851851847863E-3</v>
      </c>
      <c r="BD42" s="35">
        <v>4.9768518518478622E-4</v>
      </c>
      <c r="BE42" s="44" t="s">
        <v>223</v>
      </c>
      <c r="BF42" s="45">
        <v>43</v>
      </c>
      <c r="BG42" s="308">
        <v>0.59305555555555589</v>
      </c>
      <c r="BH42" s="42" t="s">
        <v>44</v>
      </c>
      <c r="BI42" s="38">
        <v>0</v>
      </c>
      <c r="BJ42" s="43">
        <v>0.59375</v>
      </c>
      <c r="BK42" s="47">
        <v>0.59444444444444444</v>
      </c>
      <c r="BL42" s="70">
        <v>29.4</v>
      </c>
      <c r="BM42" s="71">
        <v>29.4</v>
      </c>
      <c r="BN42" s="72"/>
      <c r="BO42" s="117" t="s">
        <v>226</v>
      </c>
      <c r="BP42" s="121"/>
      <c r="BQ42" s="124" t="s">
        <v>225</v>
      </c>
      <c r="BR42" s="125"/>
      <c r="BS42" s="49">
        <v>0.6694444444444444</v>
      </c>
      <c r="BT42" s="42" t="s">
        <v>44</v>
      </c>
      <c r="BU42" s="38">
        <v>0</v>
      </c>
      <c r="BV42" s="49">
        <v>0.67222222222222205</v>
      </c>
      <c r="BW42" s="61"/>
      <c r="BX42" s="55">
        <v>0.67550925925925931</v>
      </c>
      <c r="BY42" s="35">
        <v>3.2870370370372548E-3</v>
      </c>
      <c r="BZ42" s="35">
        <v>8.333333333335512E-4</v>
      </c>
      <c r="CA42" s="44" t="s">
        <v>223</v>
      </c>
      <c r="CB42" s="45">
        <v>72</v>
      </c>
      <c r="CC42" s="85">
        <v>0.67638888888888893</v>
      </c>
      <c r="CD42" s="86"/>
      <c r="CE42" s="87">
        <v>0</v>
      </c>
      <c r="CF42" s="88"/>
      <c r="CG42" s="85">
        <v>0.68402777777777779</v>
      </c>
      <c r="CH42" s="86"/>
      <c r="CI42" s="87">
        <v>0</v>
      </c>
      <c r="CJ42" s="88"/>
      <c r="CK42" s="43">
        <v>0.72638888888888886</v>
      </c>
      <c r="CL42" s="47">
        <v>0.72638888888888886</v>
      </c>
      <c r="CM42" s="70">
        <v>50.1</v>
      </c>
      <c r="CN42" s="71">
        <v>50.1</v>
      </c>
      <c r="CO42" s="72"/>
      <c r="CP42" s="91">
        <v>0.72777777777777775</v>
      </c>
      <c r="CQ42" s="95">
        <v>5.5555555555555601E-2</v>
      </c>
      <c r="CR42" s="42" t="s">
        <v>44</v>
      </c>
      <c r="CS42" s="38">
        <v>0</v>
      </c>
      <c r="CU42" s="39">
        <v>345.5</v>
      </c>
      <c r="CV42" s="46">
        <v>0</v>
      </c>
      <c r="CW42" s="40"/>
      <c r="CX42" s="63">
        <v>345.5</v>
      </c>
      <c r="CZ42" s="101" t="s">
        <v>190</v>
      </c>
      <c r="DA42" s="129" t="s">
        <v>177</v>
      </c>
      <c r="DB42" s="129">
        <v>105</v>
      </c>
      <c r="DC42" s="104"/>
      <c r="DD42" s="77"/>
      <c r="DE42" s="56"/>
      <c r="DF42" s="36"/>
      <c r="DI42" s="41">
        <v>1.0900000000000001</v>
      </c>
      <c r="DJ42" s="17" t="s">
        <v>196</v>
      </c>
      <c r="DK42" s="153">
        <v>131.345</v>
      </c>
      <c r="DL42" s="41">
        <v>131.345</v>
      </c>
      <c r="DM42" s="41">
        <v>9999</v>
      </c>
      <c r="DP42" s="41">
        <v>15</v>
      </c>
      <c r="DQ42" s="227">
        <v>0</v>
      </c>
      <c r="DR42" s="227">
        <v>0</v>
      </c>
      <c r="DS42" s="228">
        <v>41</v>
      </c>
      <c r="DT42" s="227">
        <v>0</v>
      </c>
      <c r="DU42" s="227">
        <v>0</v>
      </c>
      <c r="DV42" s="227">
        <v>26</v>
      </c>
      <c r="DW42" s="227">
        <v>0</v>
      </c>
      <c r="DX42" s="227">
        <v>0</v>
      </c>
      <c r="DY42" s="227">
        <v>84</v>
      </c>
      <c r="DZ42" s="227">
        <v>0</v>
      </c>
      <c r="EA42" s="227">
        <v>43</v>
      </c>
      <c r="EB42" s="227">
        <v>0</v>
      </c>
      <c r="EC42" s="228">
        <v>29.4</v>
      </c>
      <c r="ED42" s="227">
        <v>0</v>
      </c>
      <c r="EE42" s="227">
        <v>0</v>
      </c>
      <c r="EF42" s="227">
        <v>72</v>
      </c>
      <c r="EG42" s="227">
        <v>0</v>
      </c>
      <c r="EH42" s="228">
        <v>50.1</v>
      </c>
      <c r="EI42" s="227">
        <v>0</v>
      </c>
      <c r="EK42" s="41">
        <v>15</v>
      </c>
      <c r="EL42" s="227">
        <v>0</v>
      </c>
      <c r="EM42" s="227">
        <v>0</v>
      </c>
      <c r="EN42" s="227">
        <v>41</v>
      </c>
      <c r="EO42" s="227">
        <v>41</v>
      </c>
      <c r="EP42" s="227">
        <v>41</v>
      </c>
      <c r="EQ42" s="227">
        <v>67</v>
      </c>
      <c r="ER42" s="227">
        <v>67</v>
      </c>
      <c r="ES42" s="227">
        <v>67</v>
      </c>
      <c r="ET42" s="227">
        <v>151</v>
      </c>
      <c r="EU42" s="227">
        <v>151</v>
      </c>
      <c r="EV42" s="227">
        <v>194</v>
      </c>
      <c r="EW42" s="227">
        <v>194</v>
      </c>
      <c r="EX42" s="227">
        <v>223.4</v>
      </c>
      <c r="EY42" s="227">
        <v>223.4</v>
      </c>
      <c r="EZ42" s="227">
        <v>223.4</v>
      </c>
      <c r="FA42" s="227">
        <v>295.39999999999998</v>
      </c>
      <c r="FB42" s="227">
        <v>295.39999999999998</v>
      </c>
      <c r="FC42" s="227">
        <v>345.5</v>
      </c>
      <c r="FD42" s="227">
        <v>345.5</v>
      </c>
    </row>
    <row r="43" spans="1:160" ht="13.5" thickBot="1" x14ac:dyDescent="0.25">
      <c r="A43" s="132"/>
      <c r="B43" s="34">
        <v>48</v>
      </c>
      <c r="C43" s="10">
        <v>49</v>
      </c>
      <c r="D43" s="37" t="s">
        <v>153</v>
      </c>
      <c r="E43" s="37" t="s">
        <v>154</v>
      </c>
      <c r="F43" s="37"/>
      <c r="G43" s="43">
        <v>0.32500000000000001</v>
      </c>
      <c r="H43" s="47">
        <v>0.32500000000000001</v>
      </c>
      <c r="I43" s="58" t="s">
        <v>44</v>
      </c>
      <c r="J43" s="52">
        <v>0</v>
      </c>
      <c r="K43" s="43">
        <v>0.40833333333333099</v>
      </c>
      <c r="L43" s="47">
        <v>0.40833333333331401</v>
      </c>
      <c r="M43" s="42" t="s">
        <v>44</v>
      </c>
      <c r="N43" s="38">
        <v>0</v>
      </c>
      <c r="O43" s="73">
        <v>0.45</v>
      </c>
      <c r="P43" s="42" t="s">
        <v>44</v>
      </c>
      <c r="Q43" s="38">
        <v>0</v>
      </c>
      <c r="R43" s="43">
        <v>0.4597222222222222</v>
      </c>
      <c r="S43" s="47">
        <v>0.4597222222222222</v>
      </c>
      <c r="T43" s="70">
        <v>47.9</v>
      </c>
      <c r="U43" s="71">
        <v>47.9</v>
      </c>
      <c r="V43" s="72"/>
      <c r="W43" s="115">
        <v>0.47083333333333333</v>
      </c>
      <c r="X43" s="42" t="s">
        <v>44</v>
      </c>
      <c r="Y43" s="38">
        <v>0</v>
      </c>
      <c r="Z43" s="49">
        <v>0.50486111111111109</v>
      </c>
      <c r="AA43" s="42" t="s">
        <v>45</v>
      </c>
      <c r="AB43" s="38">
        <v>60</v>
      </c>
      <c r="AC43" s="53">
        <v>0.50902777777777775</v>
      </c>
      <c r="AD43" s="61"/>
      <c r="AE43" s="55">
        <v>0.51348379629629626</v>
      </c>
      <c r="AF43" s="35">
        <v>4.4560185185185119E-3</v>
      </c>
      <c r="AG43" s="35">
        <v>6.0185185185184517E-4</v>
      </c>
      <c r="AH43" s="44" t="s">
        <v>223</v>
      </c>
      <c r="AI43" s="45">
        <v>52</v>
      </c>
      <c r="AJ43" s="115">
        <v>0.52986111111111112</v>
      </c>
      <c r="AK43" s="42" t="s">
        <v>44</v>
      </c>
      <c r="AL43" s="38">
        <v>0</v>
      </c>
      <c r="AM43" s="73">
        <v>0.54027777777777775</v>
      </c>
      <c r="AN43" s="42" t="s">
        <v>44</v>
      </c>
      <c r="AO43" s="38">
        <v>0</v>
      </c>
      <c r="AP43" s="53">
        <v>0.54305555555555551</v>
      </c>
      <c r="AQ43" s="61"/>
      <c r="AR43" s="55">
        <v>0.54982638888888891</v>
      </c>
      <c r="AS43" s="35">
        <v>6.7708333333333925E-3</v>
      </c>
      <c r="AT43" s="35">
        <v>1.1574074074133418E-5</v>
      </c>
      <c r="AU43" s="44" t="s">
        <v>223</v>
      </c>
      <c r="AV43" s="45">
        <v>1</v>
      </c>
      <c r="AW43" s="49">
        <v>0.56944444444444442</v>
      </c>
      <c r="AX43" s="42" t="s">
        <v>45</v>
      </c>
      <c r="AY43" s="38">
        <v>120</v>
      </c>
      <c r="AZ43" s="49">
        <v>0.57222222222222197</v>
      </c>
      <c r="BA43" s="61"/>
      <c r="BB43" s="55">
        <v>0.57771990740740742</v>
      </c>
      <c r="BC43" s="35">
        <v>5.4976851851854525E-3</v>
      </c>
      <c r="BD43" s="35">
        <v>4.9768518518545236E-4</v>
      </c>
      <c r="BE43" s="44" t="s">
        <v>223</v>
      </c>
      <c r="BF43" s="45">
        <v>43</v>
      </c>
      <c r="BG43" s="308">
        <v>0.61736111111111081</v>
      </c>
      <c r="BH43" s="42" t="s">
        <v>44</v>
      </c>
      <c r="BI43" s="38">
        <v>0</v>
      </c>
      <c r="BJ43" s="43">
        <v>0.61736111111111114</v>
      </c>
      <c r="BK43" s="47">
        <v>0.62916666666666665</v>
      </c>
      <c r="BL43" s="70">
        <v>32.6</v>
      </c>
      <c r="BM43" s="71">
        <v>32.6</v>
      </c>
      <c r="BN43" s="72"/>
      <c r="BO43" s="117" t="s">
        <v>226</v>
      </c>
      <c r="BP43" s="121"/>
      <c r="BQ43" s="124" t="s">
        <v>225</v>
      </c>
      <c r="BR43" s="125"/>
      <c r="BS43" s="49">
        <v>0.70763888888888893</v>
      </c>
      <c r="BT43" s="42" t="s">
        <v>223</v>
      </c>
      <c r="BU43" s="38">
        <v>180</v>
      </c>
      <c r="BV43" s="49">
        <v>0.70972222222222203</v>
      </c>
      <c r="BW43" s="61"/>
      <c r="BX43" s="55">
        <v>0.71421296296296299</v>
      </c>
      <c r="BY43" s="35">
        <v>4.4907407407409616E-3</v>
      </c>
      <c r="BZ43" s="35">
        <v>2.037037037037258E-3</v>
      </c>
      <c r="CA43" s="44" t="s">
        <v>223</v>
      </c>
      <c r="CB43" s="45">
        <v>176</v>
      </c>
      <c r="CC43" s="85">
        <v>0.71597222222222223</v>
      </c>
      <c r="CD43" s="86"/>
      <c r="CE43" s="87">
        <v>0</v>
      </c>
      <c r="CF43" s="88"/>
      <c r="CG43" s="85">
        <v>0.72430555555555554</v>
      </c>
      <c r="CH43" s="86"/>
      <c r="CI43" s="87">
        <v>0</v>
      </c>
      <c r="CJ43" s="88"/>
      <c r="CK43" s="43">
        <v>0.7729166666666667</v>
      </c>
      <c r="CL43" s="47">
        <v>0.77430555555555547</v>
      </c>
      <c r="CM43" s="70">
        <v>71.900000000000006</v>
      </c>
      <c r="CN43" s="71">
        <v>71.900000000000006</v>
      </c>
      <c r="CO43" s="72"/>
      <c r="CP43" s="91">
        <v>0.77569444444444446</v>
      </c>
      <c r="CQ43" s="95">
        <v>5.5555555555555601E-2</v>
      </c>
      <c r="CR43" s="42" t="s">
        <v>223</v>
      </c>
      <c r="CS43" s="38">
        <v>180</v>
      </c>
      <c r="CU43" s="39">
        <v>424.4</v>
      </c>
      <c r="CV43" s="46">
        <v>540</v>
      </c>
      <c r="CW43" s="40"/>
      <c r="CX43" s="63">
        <v>964.4</v>
      </c>
      <c r="CZ43" s="101" t="s">
        <v>191</v>
      </c>
      <c r="DA43" s="129" t="s">
        <v>178</v>
      </c>
      <c r="DB43" s="129">
        <v>136</v>
      </c>
      <c r="DC43" s="104" t="s">
        <v>188</v>
      </c>
      <c r="DD43" s="77"/>
      <c r="DE43" s="56"/>
      <c r="DF43" s="36"/>
      <c r="DI43" s="41">
        <v>1.03</v>
      </c>
      <c r="DJ43" s="17" t="s">
        <v>196</v>
      </c>
      <c r="DK43" s="153">
        <v>156.97200000000001</v>
      </c>
      <c r="DL43" s="41">
        <v>156.97200000000001</v>
      </c>
      <c r="DM43" s="41">
        <v>9999</v>
      </c>
      <c r="DP43" s="41">
        <v>49</v>
      </c>
      <c r="DQ43" s="227">
        <v>0</v>
      </c>
      <c r="DR43" s="227">
        <v>0</v>
      </c>
      <c r="DS43" s="228">
        <v>47.9</v>
      </c>
      <c r="DT43" s="227">
        <v>0</v>
      </c>
      <c r="DU43" s="227">
        <v>60</v>
      </c>
      <c r="DV43" s="227">
        <v>52</v>
      </c>
      <c r="DW43" s="227">
        <v>0</v>
      </c>
      <c r="DX43" s="227">
        <v>0</v>
      </c>
      <c r="DY43" s="227">
        <v>1</v>
      </c>
      <c r="DZ43" s="227">
        <v>120</v>
      </c>
      <c r="EA43" s="227">
        <v>43</v>
      </c>
      <c r="EB43" s="227">
        <v>0</v>
      </c>
      <c r="EC43" s="228">
        <v>32.6</v>
      </c>
      <c r="ED43" s="227">
        <v>0</v>
      </c>
      <c r="EE43" s="227">
        <v>180</v>
      </c>
      <c r="EF43" s="227">
        <v>176</v>
      </c>
      <c r="EG43" s="227">
        <v>0</v>
      </c>
      <c r="EH43" s="228">
        <v>71.900000000000006</v>
      </c>
      <c r="EI43" s="227">
        <v>180</v>
      </c>
      <c r="EK43" s="41">
        <v>49</v>
      </c>
      <c r="EL43" s="227">
        <v>0</v>
      </c>
      <c r="EM43" s="227">
        <v>0</v>
      </c>
      <c r="EN43" s="227">
        <v>47.9</v>
      </c>
      <c r="EO43" s="227">
        <v>47.9</v>
      </c>
      <c r="EP43" s="227">
        <v>107.9</v>
      </c>
      <c r="EQ43" s="227">
        <v>159.9</v>
      </c>
      <c r="ER43" s="227">
        <v>159.9</v>
      </c>
      <c r="ES43" s="227">
        <v>159.9</v>
      </c>
      <c r="ET43" s="227">
        <v>160.9</v>
      </c>
      <c r="EU43" s="227">
        <v>280.89999999999998</v>
      </c>
      <c r="EV43" s="227">
        <v>323.89999999999998</v>
      </c>
      <c r="EW43" s="227">
        <v>323.89999999999998</v>
      </c>
      <c r="EX43" s="227">
        <v>356.5</v>
      </c>
      <c r="EY43" s="227">
        <v>356.5</v>
      </c>
      <c r="EZ43" s="227">
        <v>536.5</v>
      </c>
      <c r="FA43" s="227">
        <v>712.5</v>
      </c>
      <c r="FB43" s="227">
        <v>712.5</v>
      </c>
      <c r="FC43" s="227">
        <v>784.4</v>
      </c>
      <c r="FD43" s="227">
        <v>964.4</v>
      </c>
    </row>
    <row r="44" spans="1:160" ht="13.5" thickBot="1" x14ac:dyDescent="0.25">
      <c r="A44" s="132"/>
      <c r="B44" s="34">
        <v>53</v>
      </c>
      <c r="C44" s="10">
        <v>55</v>
      </c>
      <c r="D44" s="37" t="s">
        <v>162</v>
      </c>
      <c r="E44" s="37" t="s">
        <v>163</v>
      </c>
      <c r="F44" s="37"/>
      <c r="G44" s="43">
        <v>0.328472222222222</v>
      </c>
      <c r="H44" s="47">
        <v>0.32847222222222222</v>
      </c>
      <c r="I44" s="58" t="s">
        <v>44</v>
      </c>
      <c r="J44" s="52">
        <v>0</v>
      </c>
      <c r="K44" s="43">
        <v>0.41180555555555298</v>
      </c>
      <c r="L44" s="47">
        <v>0.41111111111111115</v>
      </c>
      <c r="M44" s="42" t="s">
        <v>45</v>
      </c>
      <c r="N44" s="38">
        <v>60</v>
      </c>
      <c r="O44" s="73">
        <v>0.45347222222222222</v>
      </c>
      <c r="P44" s="42" t="s">
        <v>223</v>
      </c>
      <c r="Q44" s="38">
        <v>60</v>
      </c>
      <c r="R44" s="43">
        <v>0.46319444444444446</v>
      </c>
      <c r="S44" s="47">
        <v>0.46319444444444446</v>
      </c>
      <c r="T44" s="70">
        <v>46.8</v>
      </c>
      <c r="U44" s="71">
        <v>46.8</v>
      </c>
      <c r="V44" s="72"/>
      <c r="W44" s="115">
        <v>0.47430555555555554</v>
      </c>
      <c r="X44" s="42" t="s">
        <v>44</v>
      </c>
      <c r="Y44" s="38">
        <v>0</v>
      </c>
      <c r="Z44" s="49">
        <v>0.50902777777777775</v>
      </c>
      <c r="AA44" s="42" t="s">
        <v>44</v>
      </c>
      <c r="AB44" s="38">
        <v>0</v>
      </c>
      <c r="AC44" s="53">
        <v>0.51180555555555551</v>
      </c>
      <c r="AD44" s="61"/>
      <c r="AE44" s="55">
        <v>0.5163078703703704</v>
      </c>
      <c r="AF44" s="35">
        <v>4.5023148148148895E-3</v>
      </c>
      <c r="AG44" s="35">
        <v>6.4814814814822272E-4</v>
      </c>
      <c r="AH44" s="44" t="s">
        <v>223</v>
      </c>
      <c r="AI44" s="45">
        <v>56</v>
      </c>
      <c r="AJ44" s="115">
        <v>0.53263888888888888</v>
      </c>
      <c r="AK44" s="42" t="s">
        <v>44</v>
      </c>
      <c r="AL44" s="38">
        <v>0</v>
      </c>
      <c r="AM44" s="73">
        <v>0.54305555555555551</v>
      </c>
      <c r="AN44" s="42" t="s">
        <v>44</v>
      </c>
      <c r="AO44" s="38">
        <v>0</v>
      </c>
      <c r="AP44" s="53">
        <v>0.54583333333333328</v>
      </c>
      <c r="AQ44" s="61"/>
      <c r="AR44" s="55">
        <v>0.5529398148148148</v>
      </c>
      <c r="AS44" s="35">
        <v>7.1064814814815191E-3</v>
      </c>
      <c r="AT44" s="35">
        <v>3.4722222222226002E-4</v>
      </c>
      <c r="AU44" s="44" t="s">
        <v>223</v>
      </c>
      <c r="AV44" s="45">
        <v>30</v>
      </c>
      <c r="AW44" s="49">
        <v>0.57361111111111118</v>
      </c>
      <c r="AX44" s="42" t="s">
        <v>44</v>
      </c>
      <c r="AY44" s="38">
        <v>0</v>
      </c>
      <c r="AZ44" s="49">
        <v>0.57569444444444395</v>
      </c>
      <c r="BA44" s="61"/>
      <c r="BB44" s="55">
        <v>0.58124999999999993</v>
      </c>
      <c r="BC44" s="35">
        <v>5.5555555555559799E-3</v>
      </c>
      <c r="BD44" s="35">
        <v>5.555555555559798E-4</v>
      </c>
      <c r="BE44" s="44" t="s">
        <v>223</v>
      </c>
      <c r="BF44" s="45">
        <v>48</v>
      </c>
      <c r="BG44" s="308">
        <v>0.62083333333333279</v>
      </c>
      <c r="BH44" s="42" t="s">
        <v>44</v>
      </c>
      <c r="BI44" s="38">
        <v>0</v>
      </c>
      <c r="BJ44" s="43">
        <v>0.62083333333333335</v>
      </c>
      <c r="BK44" s="47">
        <v>0.63055555555555554</v>
      </c>
      <c r="BL44" s="70">
        <v>33.799999999999997</v>
      </c>
      <c r="BM44" s="71">
        <v>33.799999999999997</v>
      </c>
      <c r="BN44" s="72"/>
      <c r="BO44" s="117" t="s">
        <v>234</v>
      </c>
      <c r="BP44" s="121">
        <v>300</v>
      </c>
      <c r="BQ44" s="124" t="s">
        <v>225</v>
      </c>
      <c r="BR44" s="125"/>
      <c r="BS44" s="49">
        <v>0.70763888888888893</v>
      </c>
      <c r="BT44" s="42" t="s">
        <v>223</v>
      </c>
      <c r="BU44" s="38">
        <v>60</v>
      </c>
      <c r="BV44" s="49">
        <v>0.71111111111111103</v>
      </c>
      <c r="BW44" s="61"/>
      <c r="BX44" s="55">
        <v>0.71454861111111112</v>
      </c>
      <c r="BY44" s="35">
        <v>3.4375000000000933E-3</v>
      </c>
      <c r="BZ44" s="35">
        <v>9.8379629629638966E-4</v>
      </c>
      <c r="CA44" s="44" t="s">
        <v>223</v>
      </c>
      <c r="CB44" s="45">
        <v>85</v>
      </c>
      <c r="CC44" s="85">
        <v>0.71666666666666667</v>
      </c>
      <c r="CD44" s="86"/>
      <c r="CE44" s="87">
        <v>0</v>
      </c>
      <c r="CF44" s="88"/>
      <c r="CG44" s="85">
        <v>0.72569444444444453</v>
      </c>
      <c r="CH44" s="86"/>
      <c r="CI44" s="87">
        <v>0</v>
      </c>
      <c r="CJ44" s="88"/>
      <c r="CK44" s="43">
        <v>0.76736111111111116</v>
      </c>
      <c r="CL44" s="47">
        <v>0.76736111111111116</v>
      </c>
      <c r="CM44" s="70">
        <v>55.5</v>
      </c>
      <c r="CN44" s="71">
        <v>55.5</v>
      </c>
      <c r="CO44" s="72"/>
      <c r="CP44" s="91">
        <v>0.76944444444444438</v>
      </c>
      <c r="CQ44" s="95">
        <v>5.5555555555555601E-2</v>
      </c>
      <c r="CR44" s="42" t="s">
        <v>44</v>
      </c>
      <c r="CS44" s="38">
        <v>0</v>
      </c>
      <c r="CU44" s="39">
        <v>355.1</v>
      </c>
      <c r="CV44" s="46">
        <v>480</v>
      </c>
      <c r="CW44" s="40"/>
      <c r="CX44" s="63">
        <v>835.1</v>
      </c>
      <c r="CZ44" s="101" t="s">
        <v>191</v>
      </c>
      <c r="DA44" s="129" t="s">
        <v>177</v>
      </c>
      <c r="DB44" s="129">
        <v>109</v>
      </c>
      <c r="DC44" s="104" t="s">
        <v>184</v>
      </c>
      <c r="DD44" s="77"/>
      <c r="DE44" s="56"/>
      <c r="DF44" s="36"/>
      <c r="DI44" s="41">
        <v>1.0900000000000001</v>
      </c>
      <c r="DJ44" s="17" t="s">
        <v>196</v>
      </c>
      <c r="DK44" s="153">
        <v>148.34900000000002</v>
      </c>
      <c r="DL44" s="41">
        <v>148.34900000000002</v>
      </c>
      <c r="DM44" s="41">
        <v>9999</v>
      </c>
      <c r="DP44" s="41">
        <v>55</v>
      </c>
      <c r="DQ44" s="227">
        <v>60</v>
      </c>
      <c r="DR44" s="227">
        <v>60</v>
      </c>
      <c r="DS44" s="228">
        <v>46.8</v>
      </c>
      <c r="DT44" s="227">
        <v>0</v>
      </c>
      <c r="DU44" s="227">
        <v>0</v>
      </c>
      <c r="DV44" s="227">
        <v>56</v>
      </c>
      <c r="DW44" s="227">
        <v>0</v>
      </c>
      <c r="DX44" s="227">
        <v>0</v>
      </c>
      <c r="DY44" s="227">
        <v>30</v>
      </c>
      <c r="DZ44" s="227">
        <v>0</v>
      </c>
      <c r="EA44" s="227">
        <v>48</v>
      </c>
      <c r="EB44" s="227">
        <v>0</v>
      </c>
      <c r="EC44" s="228">
        <v>33.799999999999997</v>
      </c>
      <c r="ED44" s="227">
        <v>300</v>
      </c>
      <c r="EE44" s="227">
        <v>60</v>
      </c>
      <c r="EF44" s="227">
        <v>85</v>
      </c>
      <c r="EG44" s="227">
        <v>0</v>
      </c>
      <c r="EH44" s="228">
        <v>55.5</v>
      </c>
      <c r="EI44" s="227">
        <v>0</v>
      </c>
      <c r="EK44" s="41">
        <v>55</v>
      </c>
      <c r="EL44" s="227">
        <v>60</v>
      </c>
      <c r="EM44" s="227">
        <v>120</v>
      </c>
      <c r="EN44" s="227">
        <v>166.8</v>
      </c>
      <c r="EO44" s="227">
        <v>166.8</v>
      </c>
      <c r="EP44" s="227">
        <v>166.8</v>
      </c>
      <c r="EQ44" s="227">
        <v>222.8</v>
      </c>
      <c r="ER44" s="227">
        <v>222.8</v>
      </c>
      <c r="ES44" s="227">
        <v>222.8</v>
      </c>
      <c r="ET44" s="227">
        <v>252.8</v>
      </c>
      <c r="EU44" s="227">
        <v>252.8</v>
      </c>
      <c r="EV44" s="227">
        <v>300.8</v>
      </c>
      <c r="EW44" s="227">
        <v>300.8</v>
      </c>
      <c r="EX44" s="227">
        <v>334.6</v>
      </c>
      <c r="EY44" s="227">
        <v>634.6</v>
      </c>
      <c r="EZ44" s="227">
        <v>694.6</v>
      </c>
      <c r="FA44" s="227">
        <v>779.6</v>
      </c>
      <c r="FB44" s="227">
        <v>779.6</v>
      </c>
      <c r="FC44" s="227">
        <v>835.1</v>
      </c>
      <c r="FD44" s="227">
        <v>835.1</v>
      </c>
    </row>
    <row r="45" spans="1:160" ht="13.5" thickBot="1" x14ac:dyDescent="0.25">
      <c r="A45" s="132"/>
      <c r="B45" s="34">
        <v>38</v>
      </c>
      <c r="C45" s="10">
        <v>38</v>
      </c>
      <c r="D45" s="37" t="s">
        <v>52</v>
      </c>
      <c r="E45" s="37" t="s">
        <v>143</v>
      </c>
      <c r="F45" s="37"/>
      <c r="G45" s="43">
        <v>0.31805555555555598</v>
      </c>
      <c r="H45" s="47">
        <v>0.31805555555555554</v>
      </c>
      <c r="I45" s="58" t="s">
        <v>44</v>
      </c>
      <c r="J45" s="52">
        <v>0</v>
      </c>
      <c r="K45" s="43">
        <v>0.40138888888888702</v>
      </c>
      <c r="L45" s="47">
        <v>0.40138888888887397</v>
      </c>
      <c r="M45" s="42" t="s">
        <v>44</v>
      </c>
      <c r="N45" s="38">
        <v>0</v>
      </c>
      <c r="O45" s="73">
        <v>0.44305555555555554</v>
      </c>
      <c r="P45" s="42" t="s">
        <v>44</v>
      </c>
      <c r="Q45" s="38">
        <v>0</v>
      </c>
      <c r="R45" s="43">
        <v>0.44375000000000003</v>
      </c>
      <c r="S45" s="47">
        <v>0.45069444444444445</v>
      </c>
      <c r="T45" s="70">
        <v>41.3</v>
      </c>
      <c r="U45" s="71">
        <v>41.3</v>
      </c>
      <c r="V45" s="72">
        <v>30</v>
      </c>
      <c r="W45" s="115">
        <v>0.46388888888888885</v>
      </c>
      <c r="X45" s="42" t="s">
        <v>44</v>
      </c>
      <c r="Y45" s="38">
        <v>0</v>
      </c>
      <c r="Z45" s="49">
        <v>0.49861111111111112</v>
      </c>
      <c r="AA45" s="42" t="s">
        <v>44</v>
      </c>
      <c r="AB45" s="38">
        <v>0</v>
      </c>
      <c r="AC45" s="53">
        <v>0.50138888888888888</v>
      </c>
      <c r="AD45" s="61"/>
      <c r="AE45" s="55">
        <v>0.50518518518518518</v>
      </c>
      <c r="AF45" s="35">
        <v>3.7962962962962976E-3</v>
      </c>
      <c r="AG45" s="35">
        <v>5.7870370370369153E-5</v>
      </c>
      <c r="AH45" s="44" t="s">
        <v>45</v>
      </c>
      <c r="AI45" s="45">
        <v>5</v>
      </c>
      <c r="AJ45" s="115">
        <v>0.52222222222222225</v>
      </c>
      <c r="AK45" s="42" t="s">
        <v>44</v>
      </c>
      <c r="AL45" s="38">
        <v>0</v>
      </c>
      <c r="AM45" s="73">
        <v>0.53263888888888888</v>
      </c>
      <c r="AN45" s="42" t="s">
        <v>44</v>
      </c>
      <c r="AO45" s="38">
        <v>0</v>
      </c>
      <c r="AP45" s="53">
        <v>0.53541666666666665</v>
      </c>
      <c r="AQ45" s="61"/>
      <c r="AR45" s="55">
        <v>0.5420949074074074</v>
      </c>
      <c r="AS45" s="35">
        <v>6.6782407407407485E-3</v>
      </c>
      <c r="AT45" s="35">
        <v>8.1018518518510656E-5</v>
      </c>
      <c r="AU45" s="44" t="s">
        <v>45</v>
      </c>
      <c r="AV45" s="45">
        <v>7</v>
      </c>
      <c r="AW45" s="49">
        <v>0.56319444444444444</v>
      </c>
      <c r="AX45" s="42" t="s">
        <v>44</v>
      </c>
      <c r="AY45" s="38">
        <v>0</v>
      </c>
      <c r="AZ45" s="49">
        <v>0.56527777777777799</v>
      </c>
      <c r="BA45" s="61"/>
      <c r="BB45" s="55">
        <v>0.57084490740740745</v>
      </c>
      <c r="BC45" s="35">
        <v>5.5671296296294637E-3</v>
      </c>
      <c r="BD45" s="35">
        <v>5.6712962962946357E-4</v>
      </c>
      <c r="BE45" s="44" t="s">
        <v>223</v>
      </c>
      <c r="BF45" s="45">
        <v>49</v>
      </c>
      <c r="BG45" s="308">
        <v>0.61041666666666683</v>
      </c>
      <c r="BH45" s="42" t="s">
        <v>44</v>
      </c>
      <c r="BI45" s="38">
        <v>0</v>
      </c>
      <c r="BJ45" s="43">
        <v>0.61111111111111105</v>
      </c>
      <c r="BK45" s="47">
        <v>0.61875000000000002</v>
      </c>
      <c r="BL45" s="70">
        <v>26.2</v>
      </c>
      <c r="BM45" s="71">
        <v>26.2</v>
      </c>
      <c r="BN45" s="72">
        <v>30</v>
      </c>
      <c r="BO45" s="117" t="s">
        <v>226</v>
      </c>
      <c r="BP45" s="121"/>
      <c r="BQ45" s="124" t="s">
        <v>225</v>
      </c>
      <c r="BR45" s="125"/>
      <c r="BS45" s="49">
        <v>0.68680555555555556</v>
      </c>
      <c r="BT45" s="42" t="s">
        <v>44</v>
      </c>
      <c r="BU45" s="38">
        <v>0</v>
      </c>
      <c r="BV45" s="49">
        <v>0.68888888888888899</v>
      </c>
      <c r="BW45" s="61"/>
      <c r="BX45" s="55">
        <v>0.69160879629629635</v>
      </c>
      <c r="BY45" s="35">
        <v>2.7199074074073515E-3</v>
      </c>
      <c r="BZ45" s="35">
        <v>2.6620370370364788E-4</v>
      </c>
      <c r="CA45" s="44" t="s">
        <v>223</v>
      </c>
      <c r="CB45" s="45">
        <v>23</v>
      </c>
      <c r="CC45" s="85"/>
      <c r="CD45" s="86"/>
      <c r="CE45" s="87">
        <v>1800</v>
      </c>
      <c r="CF45" s="88"/>
      <c r="CG45" s="85">
        <v>0.70000000000000007</v>
      </c>
      <c r="CH45" s="86"/>
      <c r="CI45" s="87">
        <v>60</v>
      </c>
      <c r="CJ45" s="88"/>
      <c r="CK45" s="43">
        <v>0.74375000000000002</v>
      </c>
      <c r="CL45" s="47">
        <v>0.74444444444444446</v>
      </c>
      <c r="CM45" s="70">
        <v>61</v>
      </c>
      <c r="CN45" s="71">
        <v>61</v>
      </c>
      <c r="CO45" s="72"/>
      <c r="CP45" s="91">
        <v>0.74583333333333324</v>
      </c>
      <c r="CQ45" s="95">
        <v>5.5555555555555601E-2</v>
      </c>
      <c r="CR45" s="42" t="s">
        <v>44</v>
      </c>
      <c r="CS45" s="38">
        <v>0</v>
      </c>
      <c r="CU45" s="39">
        <v>272.5</v>
      </c>
      <c r="CV45" s="46">
        <v>1860</v>
      </c>
      <c r="CW45" s="40"/>
      <c r="CX45" s="63">
        <v>2132.5</v>
      </c>
      <c r="CZ45" s="101" t="s">
        <v>191</v>
      </c>
      <c r="DA45" s="129" t="s">
        <v>177</v>
      </c>
      <c r="DB45" s="129">
        <v>114</v>
      </c>
      <c r="DC45" s="104" t="s">
        <v>187</v>
      </c>
      <c r="DD45" s="77"/>
      <c r="DE45" s="56"/>
      <c r="DF45" s="36"/>
      <c r="DI45" s="41">
        <v>1.0900000000000001</v>
      </c>
      <c r="DJ45" s="17" t="s">
        <v>196</v>
      </c>
      <c r="DK45" s="153">
        <v>200.065</v>
      </c>
      <c r="DL45" s="41">
        <v>200.065</v>
      </c>
      <c r="DM45" s="41">
        <v>9999</v>
      </c>
      <c r="DP45" s="41">
        <v>38</v>
      </c>
      <c r="DQ45" s="227">
        <v>0</v>
      </c>
      <c r="DR45" s="227">
        <v>0</v>
      </c>
      <c r="DS45" s="228">
        <v>71.3</v>
      </c>
      <c r="DT45" s="227">
        <v>0</v>
      </c>
      <c r="DU45" s="227">
        <v>0</v>
      </c>
      <c r="DV45" s="227">
        <v>5</v>
      </c>
      <c r="DW45" s="227">
        <v>0</v>
      </c>
      <c r="DX45" s="227">
        <v>0</v>
      </c>
      <c r="DY45" s="227">
        <v>7</v>
      </c>
      <c r="DZ45" s="227">
        <v>0</v>
      </c>
      <c r="EA45" s="227">
        <v>49</v>
      </c>
      <c r="EB45" s="227">
        <v>0</v>
      </c>
      <c r="EC45" s="228">
        <v>56.2</v>
      </c>
      <c r="ED45" s="227">
        <v>0</v>
      </c>
      <c r="EE45" s="227">
        <v>0</v>
      </c>
      <c r="EF45" s="227">
        <v>23</v>
      </c>
      <c r="EG45" s="227">
        <v>1860</v>
      </c>
      <c r="EH45" s="228">
        <v>61</v>
      </c>
      <c r="EI45" s="227">
        <v>0</v>
      </c>
      <c r="EK45" s="41">
        <v>38</v>
      </c>
      <c r="EL45" s="227">
        <v>0</v>
      </c>
      <c r="EM45" s="227">
        <v>0</v>
      </c>
      <c r="EN45" s="227">
        <v>71.3</v>
      </c>
      <c r="EO45" s="227">
        <v>71.3</v>
      </c>
      <c r="EP45" s="227">
        <v>71.3</v>
      </c>
      <c r="EQ45" s="227">
        <v>76.3</v>
      </c>
      <c r="ER45" s="227">
        <v>76.3</v>
      </c>
      <c r="ES45" s="227">
        <v>76.3</v>
      </c>
      <c r="ET45" s="227">
        <v>83.3</v>
      </c>
      <c r="EU45" s="227">
        <v>83.3</v>
      </c>
      <c r="EV45" s="227">
        <v>132.30000000000001</v>
      </c>
      <c r="EW45" s="227">
        <v>132.30000000000001</v>
      </c>
      <c r="EX45" s="227">
        <v>188.5</v>
      </c>
      <c r="EY45" s="227">
        <v>188.5</v>
      </c>
      <c r="EZ45" s="227">
        <v>188.5</v>
      </c>
      <c r="FA45" s="227">
        <v>211.5</v>
      </c>
      <c r="FB45" s="227">
        <v>2071.5</v>
      </c>
      <c r="FC45" s="227">
        <v>2132.5</v>
      </c>
      <c r="FD45" s="227">
        <v>2132.5</v>
      </c>
    </row>
    <row r="46" spans="1:160" ht="13.5" thickBot="1" x14ac:dyDescent="0.25">
      <c r="A46" s="132"/>
      <c r="B46" s="34">
        <v>30</v>
      </c>
      <c r="C46" s="10">
        <v>30</v>
      </c>
      <c r="D46" s="37" t="s">
        <v>133</v>
      </c>
      <c r="E46" s="37" t="s">
        <v>134</v>
      </c>
      <c r="F46" s="37"/>
      <c r="G46" s="43">
        <v>0.3125</v>
      </c>
      <c r="H46" s="47">
        <v>0.3125</v>
      </c>
      <c r="I46" s="58" t="s">
        <v>44</v>
      </c>
      <c r="J46" s="52">
        <v>0</v>
      </c>
      <c r="K46" s="43">
        <v>0.39583333333333198</v>
      </c>
      <c r="L46" s="47">
        <v>0.39583333333332199</v>
      </c>
      <c r="M46" s="42" t="s">
        <v>44</v>
      </c>
      <c r="N46" s="38">
        <v>0</v>
      </c>
      <c r="O46" s="73">
        <v>0.4375</v>
      </c>
      <c r="P46" s="42" t="s">
        <v>44</v>
      </c>
      <c r="Q46" s="38">
        <v>0</v>
      </c>
      <c r="R46" s="43">
        <v>0.44375000000000003</v>
      </c>
      <c r="S46" s="47">
        <v>0.44375000000000003</v>
      </c>
      <c r="T46" s="70">
        <v>46.9</v>
      </c>
      <c r="U46" s="71">
        <v>46.9</v>
      </c>
      <c r="V46" s="72"/>
      <c r="W46" s="115">
        <v>0.45833333333333331</v>
      </c>
      <c r="X46" s="42" t="s">
        <v>44</v>
      </c>
      <c r="Y46" s="38">
        <v>0</v>
      </c>
      <c r="Z46" s="49">
        <v>0.49305555555555558</v>
      </c>
      <c r="AA46" s="42" t="s">
        <v>44</v>
      </c>
      <c r="AB46" s="38">
        <v>0</v>
      </c>
      <c r="AC46" s="53">
        <v>0.48819444444444443</v>
      </c>
      <c r="AD46" s="61"/>
      <c r="AE46" s="55">
        <v>0.49939814814814815</v>
      </c>
      <c r="AF46" s="35">
        <v>1.1203703703703716E-2</v>
      </c>
      <c r="AG46" s="35">
        <v>7.3495370370370485E-3</v>
      </c>
      <c r="AH46" s="44" t="s">
        <v>223</v>
      </c>
      <c r="AI46" s="45">
        <v>635</v>
      </c>
      <c r="AJ46" s="115">
        <v>0.50902777777777775</v>
      </c>
      <c r="AK46" s="42" t="s">
        <v>44</v>
      </c>
      <c r="AL46" s="38">
        <v>0</v>
      </c>
      <c r="AM46" s="73">
        <v>0.52222222222222225</v>
      </c>
      <c r="AN46" s="42" t="s">
        <v>223</v>
      </c>
      <c r="AO46" s="38">
        <v>240</v>
      </c>
      <c r="AP46" s="53">
        <v>0.52500000000000002</v>
      </c>
      <c r="AQ46" s="61"/>
      <c r="AR46" s="55">
        <v>0.53571759259259266</v>
      </c>
      <c r="AS46" s="35">
        <v>1.071759259259264E-2</v>
      </c>
      <c r="AT46" s="35">
        <v>3.9583333333333805E-3</v>
      </c>
      <c r="AU46" s="44" t="s">
        <v>223</v>
      </c>
      <c r="AV46" s="45">
        <v>342</v>
      </c>
      <c r="AW46" s="49">
        <v>0.55277777777777781</v>
      </c>
      <c r="AX46" s="42" t="s">
        <v>44</v>
      </c>
      <c r="AY46" s="38">
        <v>0</v>
      </c>
      <c r="AZ46" s="49">
        <v>0.55555555555555503</v>
      </c>
      <c r="BA46" s="61"/>
      <c r="BB46" s="55">
        <v>0.56118055555555557</v>
      </c>
      <c r="BC46" s="35">
        <v>5.6250000000005462E-3</v>
      </c>
      <c r="BD46" s="35">
        <v>6.2500000000054613E-4</v>
      </c>
      <c r="BE46" s="44" t="s">
        <v>223</v>
      </c>
      <c r="BF46" s="45">
        <v>54</v>
      </c>
      <c r="BG46" s="308">
        <v>0.60069444444444386</v>
      </c>
      <c r="BH46" s="42" t="s">
        <v>44</v>
      </c>
      <c r="BI46" s="38">
        <v>0</v>
      </c>
      <c r="BJ46" s="43">
        <v>0.60763888888888895</v>
      </c>
      <c r="BK46" s="47">
        <v>0.60763888888888895</v>
      </c>
      <c r="BL46" s="70">
        <v>36.799999999999997</v>
      </c>
      <c r="BM46" s="71">
        <v>36.799999999999997</v>
      </c>
      <c r="BN46" s="72"/>
      <c r="BO46" s="117"/>
      <c r="BP46" s="121"/>
      <c r="BQ46" s="124"/>
      <c r="BR46" s="125"/>
      <c r="BS46" s="49"/>
      <c r="BT46" s="42" t="s">
        <v>44</v>
      </c>
      <c r="BU46" s="38">
        <v>0</v>
      </c>
      <c r="BV46" s="49"/>
      <c r="BW46" s="61"/>
      <c r="BX46" s="55"/>
      <c r="BY46" s="35">
        <v>0</v>
      </c>
      <c r="BZ46" s="35">
        <v>2.4537037037037036E-3</v>
      </c>
      <c r="CA46" s="44" t="s">
        <v>45</v>
      </c>
      <c r="CB46" s="45" t="s">
        <v>231</v>
      </c>
      <c r="CC46" s="85"/>
      <c r="CD46" s="86"/>
      <c r="CE46" s="87"/>
      <c r="CF46" s="88"/>
      <c r="CG46" s="85"/>
      <c r="CH46" s="86"/>
      <c r="CI46" s="87"/>
      <c r="CJ46" s="88"/>
      <c r="CK46" s="43"/>
      <c r="CL46" s="47"/>
      <c r="CM46" s="317"/>
      <c r="CN46" s="310" t="s">
        <v>231</v>
      </c>
      <c r="CO46" s="72"/>
      <c r="CP46" s="91"/>
      <c r="CQ46" s="95">
        <v>5.5555555555555601E-2</v>
      </c>
      <c r="CR46" s="42" t="s">
        <v>44</v>
      </c>
      <c r="CS46" s="38"/>
      <c r="CU46" s="39" t="s">
        <v>231</v>
      </c>
      <c r="CV46" s="46" t="s">
        <v>231</v>
      </c>
      <c r="CW46" s="40"/>
      <c r="CX46" s="63" t="s">
        <v>231</v>
      </c>
      <c r="CZ46" s="101" t="s">
        <v>190</v>
      </c>
      <c r="DA46" s="129" t="s">
        <v>176</v>
      </c>
      <c r="DB46" s="129">
        <v>129</v>
      </c>
      <c r="DC46" s="104"/>
      <c r="DD46" s="77"/>
      <c r="DE46" s="56"/>
      <c r="DF46" s="36"/>
      <c r="DI46" s="41">
        <v>1.1200000000000001</v>
      </c>
      <c r="DJ46" s="17" t="s">
        <v>196</v>
      </c>
      <c r="DK46" s="153" t="e">
        <v>#REF!</v>
      </c>
      <c r="DL46" s="41" t="e">
        <v>#REF!</v>
      </c>
      <c r="DM46" s="41">
        <v>9999</v>
      </c>
      <c r="DP46" s="41">
        <v>30</v>
      </c>
      <c r="DQ46" s="227">
        <v>0</v>
      </c>
      <c r="DR46" s="227">
        <v>0</v>
      </c>
      <c r="DS46" s="228">
        <v>46.9</v>
      </c>
      <c r="DT46" s="227">
        <v>0</v>
      </c>
      <c r="DU46" s="227">
        <v>0</v>
      </c>
      <c r="DV46" s="227">
        <v>635</v>
      </c>
      <c r="DW46" s="227">
        <v>0</v>
      </c>
      <c r="DX46" s="227">
        <v>240</v>
      </c>
      <c r="DY46" s="227">
        <v>342</v>
      </c>
      <c r="DZ46" s="227">
        <v>0</v>
      </c>
      <c r="EA46" s="227">
        <v>54</v>
      </c>
      <c r="EB46" s="227">
        <v>0</v>
      </c>
      <c r="EC46" s="228">
        <v>36.799999999999997</v>
      </c>
      <c r="ED46" s="227">
        <v>0</v>
      </c>
      <c r="EE46" s="227">
        <v>0</v>
      </c>
      <c r="EF46" s="227" t="e">
        <v>#VALUE!</v>
      </c>
      <c r="EG46" s="227">
        <v>0</v>
      </c>
      <c r="EH46" s="228" t="e">
        <v>#REF!</v>
      </c>
      <c r="EI46" s="227">
        <v>0</v>
      </c>
      <c r="EK46" s="41">
        <v>30</v>
      </c>
      <c r="EL46" s="227">
        <v>0</v>
      </c>
      <c r="EM46" s="227">
        <v>0</v>
      </c>
      <c r="EN46" s="227">
        <v>46.9</v>
      </c>
      <c r="EO46" s="227">
        <v>46.9</v>
      </c>
      <c r="EP46" s="227">
        <v>46.9</v>
      </c>
      <c r="EQ46" s="227">
        <v>681.9</v>
      </c>
      <c r="ER46" s="227">
        <v>681.9</v>
      </c>
      <c r="ES46" s="227">
        <v>921.9</v>
      </c>
      <c r="ET46" s="227">
        <v>1263.9000000000001</v>
      </c>
      <c r="EU46" s="227">
        <v>1263.9000000000001</v>
      </c>
      <c r="EV46" s="227">
        <v>1317.9</v>
      </c>
      <c r="EW46" s="227">
        <v>1317.9</v>
      </c>
      <c r="EX46" s="227">
        <v>1354.7</v>
      </c>
      <c r="EY46" s="227">
        <v>1354.7</v>
      </c>
      <c r="EZ46" s="227">
        <v>1354.7</v>
      </c>
      <c r="FA46" s="227" t="e">
        <v>#VALUE!</v>
      </c>
      <c r="FB46" s="227" t="e">
        <v>#VALUE!</v>
      </c>
      <c r="FC46" s="227" t="e">
        <v>#VALUE!</v>
      </c>
      <c r="FD46" s="227" t="e">
        <v>#VALUE!</v>
      </c>
    </row>
    <row r="47" spans="1:160" ht="13.5" thickBot="1" x14ac:dyDescent="0.25">
      <c r="A47" s="132"/>
      <c r="B47" s="34">
        <v>23</v>
      </c>
      <c r="C47" s="10">
        <v>23</v>
      </c>
      <c r="D47" s="37" t="s">
        <v>119</v>
      </c>
      <c r="E47" s="37" t="s">
        <v>120</v>
      </c>
      <c r="F47" s="37"/>
      <c r="G47" s="43">
        <v>0.30763888888888902</v>
      </c>
      <c r="H47" s="47">
        <v>0.30763888888888891</v>
      </c>
      <c r="I47" s="58" t="s">
        <v>44</v>
      </c>
      <c r="J47" s="52">
        <v>0</v>
      </c>
      <c r="K47" s="43">
        <v>0.390972222222221</v>
      </c>
      <c r="L47" s="47">
        <v>0.39097222222221401</v>
      </c>
      <c r="M47" s="42" t="s">
        <v>44</v>
      </c>
      <c r="N47" s="38">
        <v>0</v>
      </c>
      <c r="O47" s="73">
        <v>0.43263888888888885</v>
      </c>
      <c r="P47" s="42" t="s">
        <v>44</v>
      </c>
      <c r="Q47" s="38">
        <v>0</v>
      </c>
      <c r="R47" s="43">
        <v>0.43611111111111112</v>
      </c>
      <c r="S47" s="47">
        <v>0.4368055555555555</v>
      </c>
      <c r="T47" s="70">
        <v>49.2</v>
      </c>
      <c r="U47" s="71">
        <v>49.2</v>
      </c>
      <c r="V47" s="72">
        <v>300</v>
      </c>
      <c r="W47" s="115">
        <v>0.45347222222222217</v>
      </c>
      <c r="X47" s="42" t="s">
        <v>44</v>
      </c>
      <c r="Y47" s="38">
        <v>0</v>
      </c>
      <c r="Z47" s="49">
        <v>0.48819444444444443</v>
      </c>
      <c r="AA47" s="42" t="s">
        <v>44</v>
      </c>
      <c r="AB47" s="38">
        <v>0</v>
      </c>
      <c r="AC47" s="53">
        <v>0.49027777777777781</v>
      </c>
      <c r="AD47" s="61"/>
      <c r="AE47" s="55">
        <v>0.49464120370370374</v>
      </c>
      <c r="AF47" s="35">
        <v>4.3634259259259234E-3</v>
      </c>
      <c r="AG47" s="35">
        <v>5.0925925925925661E-4</v>
      </c>
      <c r="AH47" s="44" t="s">
        <v>223</v>
      </c>
      <c r="AI47" s="45">
        <v>44</v>
      </c>
      <c r="AJ47" s="115">
        <v>0.51111111111111118</v>
      </c>
      <c r="AK47" s="42" t="s">
        <v>44</v>
      </c>
      <c r="AL47" s="38">
        <v>0</v>
      </c>
      <c r="AM47" s="73">
        <v>0.52152777777777781</v>
      </c>
      <c r="AN47" s="42" t="s">
        <v>44</v>
      </c>
      <c r="AO47" s="38">
        <v>0</v>
      </c>
      <c r="AP47" s="53">
        <v>0.52361111111111114</v>
      </c>
      <c r="AQ47" s="61"/>
      <c r="AR47" s="55">
        <v>0.52946759259259257</v>
      </c>
      <c r="AS47" s="35">
        <v>5.8564814814814348E-3</v>
      </c>
      <c r="AT47" s="35">
        <v>9.0277777777782436E-4</v>
      </c>
      <c r="AU47" s="44" t="s">
        <v>45</v>
      </c>
      <c r="AV47" s="45">
        <v>78</v>
      </c>
      <c r="AW47" s="49">
        <v>0.55069444444444449</v>
      </c>
      <c r="AX47" s="42" t="s">
        <v>45</v>
      </c>
      <c r="AY47" s="38">
        <v>60</v>
      </c>
      <c r="AZ47" s="49">
        <v>0.55277777777777803</v>
      </c>
      <c r="BA47" s="61"/>
      <c r="BB47" s="55">
        <v>0.55841435185185184</v>
      </c>
      <c r="BC47" s="35">
        <v>5.6365740740738079E-3</v>
      </c>
      <c r="BD47" s="35">
        <v>6.3657407407380785E-4</v>
      </c>
      <c r="BE47" s="44" t="s">
        <v>223</v>
      </c>
      <c r="BF47" s="45">
        <v>55</v>
      </c>
      <c r="BG47" s="308">
        <v>0.59791666666666687</v>
      </c>
      <c r="BH47" s="42" t="s">
        <v>44</v>
      </c>
      <c r="BI47" s="38">
        <v>0</v>
      </c>
      <c r="BJ47" s="43">
        <v>0.59791666666666665</v>
      </c>
      <c r="BK47" s="47">
        <v>0.6020833333333333</v>
      </c>
      <c r="BL47" s="70">
        <v>29.1</v>
      </c>
      <c r="BM47" s="71">
        <v>29.1</v>
      </c>
      <c r="BN47" s="72"/>
      <c r="BO47" s="117" t="s">
        <v>226</v>
      </c>
      <c r="BP47" s="121"/>
      <c r="BQ47" s="124" t="s">
        <v>225</v>
      </c>
      <c r="BR47" s="125"/>
      <c r="BS47" s="49">
        <v>0.67847222222222225</v>
      </c>
      <c r="BT47" s="42" t="s">
        <v>44</v>
      </c>
      <c r="BU47" s="38">
        <v>0</v>
      </c>
      <c r="BV47" s="49">
        <v>0.68055555555555503</v>
      </c>
      <c r="BW47" s="61"/>
      <c r="BX47" s="55">
        <v>0.68390046296296303</v>
      </c>
      <c r="BY47" s="35">
        <v>3.3449074074080043E-3</v>
      </c>
      <c r="BZ47" s="35">
        <v>8.9120370370430069E-4</v>
      </c>
      <c r="CA47" s="44" t="s">
        <v>223</v>
      </c>
      <c r="CB47" s="45">
        <v>77</v>
      </c>
      <c r="CC47" s="85">
        <v>0.68541666666666667</v>
      </c>
      <c r="CD47" s="86"/>
      <c r="CE47" s="87">
        <v>0</v>
      </c>
      <c r="CF47" s="88"/>
      <c r="CG47" s="85">
        <v>0.69166666666666676</v>
      </c>
      <c r="CH47" s="86"/>
      <c r="CI47" s="87">
        <v>60</v>
      </c>
      <c r="CJ47" s="88"/>
      <c r="CK47" s="43">
        <v>0.73402777777777783</v>
      </c>
      <c r="CL47" s="47">
        <v>0.73541666666666661</v>
      </c>
      <c r="CM47" s="70">
        <v>65.7</v>
      </c>
      <c r="CN47" s="71">
        <v>65.7</v>
      </c>
      <c r="CO47" s="72"/>
      <c r="CP47" s="91">
        <v>0.73749999999999993</v>
      </c>
      <c r="CQ47" s="95">
        <v>5.5555555555555601E-2</v>
      </c>
      <c r="CR47" s="42" t="s">
        <v>44</v>
      </c>
      <c r="CS47" s="38">
        <v>0</v>
      </c>
      <c r="CT47" s="75"/>
      <c r="CU47" s="39">
        <v>698</v>
      </c>
      <c r="CV47" s="46">
        <v>120</v>
      </c>
      <c r="CW47" s="40"/>
      <c r="CX47" s="63">
        <v>818</v>
      </c>
      <c r="CY47" s="75"/>
      <c r="CZ47" s="101" t="s">
        <v>191</v>
      </c>
      <c r="DA47" s="129" t="s">
        <v>177</v>
      </c>
      <c r="DB47" s="129">
        <v>70</v>
      </c>
      <c r="DC47" s="104" t="s">
        <v>184</v>
      </c>
      <c r="DD47" s="77"/>
      <c r="DE47" s="56"/>
      <c r="DF47" s="36"/>
      <c r="DI47" s="41">
        <v>1.06</v>
      </c>
      <c r="DJ47" s="17" t="s">
        <v>196</v>
      </c>
      <c r="DK47" s="153">
        <v>452.64</v>
      </c>
      <c r="DL47" s="41">
        <v>452.64</v>
      </c>
      <c r="DM47" s="41">
        <v>9999</v>
      </c>
      <c r="DP47" s="41">
        <v>23</v>
      </c>
      <c r="DQ47" s="227">
        <v>0</v>
      </c>
      <c r="DR47" s="227">
        <v>0</v>
      </c>
      <c r="DS47" s="228">
        <v>349.2</v>
      </c>
      <c r="DT47" s="227">
        <v>0</v>
      </c>
      <c r="DU47" s="227">
        <v>0</v>
      </c>
      <c r="DV47" s="227">
        <v>44</v>
      </c>
      <c r="DW47" s="227">
        <v>0</v>
      </c>
      <c r="DX47" s="227">
        <v>0</v>
      </c>
      <c r="DY47" s="227">
        <v>78</v>
      </c>
      <c r="DZ47" s="227">
        <v>60</v>
      </c>
      <c r="EA47" s="227">
        <v>55</v>
      </c>
      <c r="EB47" s="227">
        <v>0</v>
      </c>
      <c r="EC47" s="228">
        <v>29.1</v>
      </c>
      <c r="ED47" s="227">
        <v>0</v>
      </c>
      <c r="EE47" s="227">
        <v>0</v>
      </c>
      <c r="EF47" s="227">
        <v>77</v>
      </c>
      <c r="EG47" s="227">
        <v>60</v>
      </c>
      <c r="EH47" s="228">
        <v>65.7</v>
      </c>
      <c r="EI47" s="227">
        <v>0</v>
      </c>
      <c r="EK47" s="41">
        <v>23</v>
      </c>
      <c r="EL47" s="227">
        <v>0</v>
      </c>
      <c r="EM47" s="227">
        <v>0</v>
      </c>
      <c r="EN47" s="227">
        <v>349.2</v>
      </c>
      <c r="EO47" s="227">
        <v>349.2</v>
      </c>
      <c r="EP47" s="227">
        <v>349.2</v>
      </c>
      <c r="EQ47" s="227">
        <v>393.2</v>
      </c>
      <c r="ER47" s="227">
        <v>393.2</v>
      </c>
      <c r="ES47" s="227">
        <v>393.2</v>
      </c>
      <c r="ET47" s="227">
        <v>471.2</v>
      </c>
      <c r="EU47" s="227">
        <v>531.20000000000005</v>
      </c>
      <c r="EV47" s="227">
        <v>586.20000000000005</v>
      </c>
      <c r="EW47" s="227">
        <v>586.20000000000005</v>
      </c>
      <c r="EX47" s="227">
        <v>615.29999999999995</v>
      </c>
      <c r="EY47" s="227">
        <v>615.29999999999995</v>
      </c>
      <c r="EZ47" s="227">
        <v>615.29999999999995</v>
      </c>
      <c r="FA47" s="227">
        <v>692.3</v>
      </c>
      <c r="FB47" s="227">
        <v>752.3</v>
      </c>
      <c r="FC47" s="227">
        <v>818</v>
      </c>
      <c r="FD47" s="227">
        <v>818</v>
      </c>
    </row>
    <row r="48" spans="1:160" ht="13.5" thickBot="1" x14ac:dyDescent="0.25">
      <c r="A48" s="132"/>
      <c r="B48" s="34">
        <v>49</v>
      </c>
      <c r="C48" s="10">
        <v>50</v>
      </c>
      <c r="D48" s="37" t="s">
        <v>155</v>
      </c>
      <c r="E48" s="37" t="s">
        <v>156</v>
      </c>
      <c r="F48" s="37"/>
      <c r="G48" s="43">
        <v>0.32569444444444401</v>
      </c>
      <c r="H48" s="47">
        <v>0.32569444444444445</v>
      </c>
      <c r="I48" s="58" t="s">
        <v>44</v>
      </c>
      <c r="J48" s="52">
        <v>0</v>
      </c>
      <c r="K48" s="43">
        <v>0.40902777777777499</v>
      </c>
      <c r="L48" s="47">
        <v>0.40902777777775801</v>
      </c>
      <c r="M48" s="42" t="s">
        <v>44</v>
      </c>
      <c r="N48" s="38">
        <v>0</v>
      </c>
      <c r="O48" s="73">
        <v>0.45069444444444445</v>
      </c>
      <c r="P48" s="42" t="s">
        <v>44</v>
      </c>
      <c r="Q48" s="38">
        <v>0</v>
      </c>
      <c r="R48" s="43">
        <v>0.4604166666666667</v>
      </c>
      <c r="S48" s="47">
        <v>0.4604166666666667</v>
      </c>
      <c r="T48" s="70">
        <v>46.5</v>
      </c>
      <c r="U48" s="71">
        <v>46.5</v>
      </c>
      <c r="V48" s="72">
        <v>330</v>
      </c>
      <c r="W48" s="115">
        <v>0.47152777777777777</v>
      </c>
      <c r="X48" s="42" t="s">
        <v>44</v>
      </c>
      <c r="Y48" s="38">
        <v>0</v>
      </c>
      <c r="Z48" s="49">
        <v>0.50347222222222221</v>
      </c>
      <c r="AA48" s="42" t="s">
        <v>45</v>
      </c>
      <c r="AB48" s="38">
        <v>240</v>
      </c>
      <c r="AC48" s="53">
        <v>0.50694444444444442</v>
      </c>
      <c r="AD48" s="61"/>
      <c r="AE48" s="55">
        <v>0.51174768518518521</v>
      </c>
      <c r="AF48" s="35">
        <v>4.8032407407407884E-3</v>
      </c>
      <c r="AG48" s="35">
        <v>9.4907407407412167E-4</v>
      </c>
      <c r="AH48" s="44" t="s">
        <v>223</v>
      </c>
      <c r="AI48" s="45">
        <v>82</v>
      </c>
      <c r="AJ48" s="115">
        <v>0.52777777777777779</v>
      </c>
      <c r="AK48" s="42" t="s">
        <v>44</v>
      </c>
      <c r="AL48" s="38">
        <v>0</v>
      </c>
      <c r="AM48" s="73">
        <v>0.53680555555555554</v>
      </c>
      <c r="AN48" s="42" t="s">
        <v>45</v>
      </c>
      <c r="AO48" s="38">
        <v>120</v>
      </c>
      <c r="AP48" s="53">
        <v>0.5395833333333333</v>
      </c>
      <c r="AQ48" s="61"/>
      <c r="AR48" s="55">
        <v>0.54950231481481482</v>
      </c>
      <c r="AS48" s="35">
        <v>9.9189814814815147E-3</v>
      </c>
      <c r="AT48" s="35">
        <v>3.1597222222222556E-3</v>
      </c>
      <c r="AU48" s="44" t="s">
        <v>223</v>
      </c>
      <c r="AV48" s="45">
        <v>273</v>
      </c>
      <c r="AW48" s="49">
        <v>0.56597222222222221</v>
      </c>
      <c r="AX48" s="42" t="s">
        <v>45</v>
      </c>
      <c r="AY48" s="38">
        <v>120</v>
      </c>
      <c r="AZ48" s="49">
        <v>0.56874999999999998</v>
      </c>
      <c r="BA48" s="61"/>
      <c r="BB48" s="55">
        <v>0.57442129629629635</v>
      </c>
      <c r="BC48" s="35">
        <v>5.6712962962963687E-3</v>
      </c>
      <c r="BD48" s="35">
        <v>6.7129629629636856E-4</v>
      </c>
      <c r="BE48" s="44" t="s">
        <v>223</v>
      </c>
      <c r="BF48" s="45">
        <v>58</v>
      </c>
      <c r="BG48" s="308">
        <v>0.61388888888888882</v>
      </c>
      <c r="BH48" s="42" t="s">
        <v>44</v>
      </c>
      <c r="BI48" s="38">
        <v>0</v>
      </c>
      <c r="BJ48" s="43">
        <v>0.61458333333333337</v>
      </c>
      <c r="BK48" s="47">
        <v>0.62361111111111112</v>
      </c>
      <c r="BL48" s="70">
        <v>29.4</v>
      </c>
      <c r="BM48" s="71">
        <v>29.4</v>
      </c>
      <c r="BN48" s="72"/>
      <c r="BO48" s="117" t="s">
        <v>226</v>
      </c>
      <c r="BP48" s="121"/>
      <c r="BQ48" s="124" t="s">
        <v>225</v>
      </c>
      <c r="BR48" s="125"/>
      <c r="BS48" s="49">
        <v>0.69097222222222221</v>
      </c>
      <c r="BT48" s="42" t="s">
        <v>44</v>
      </c>
      <c r="BU48" s="38">
        <v>0</v>
      </c>
      <c r="BV48" s="49">
        <v>0.69374999999999998</v>
      </c>
      <c r="BW48" s="61"/>
      <c r="BX48" s="55">
        <v>0.69769675925925922</v>
      </c>
      <c r="BY48" s="35">
        <v>3.9467592592592471E-3</v>
      </c>
      <c r="BZ48" s="35">
        <v>1.4930555555555435E-3</v>
      </c>
      <c r="CA48" s="44" t="s">
        <v>223</v>
      </c>
      <c r="CB48" s="45">
        <v>129</v>
      </c>
      <c r="CC48" s="85">
        <v>0.69930555555555562</v>
      </c>
      <c r="CD48" s="86"/>
      <c r="CE48" s="87">
        <v>0</v>
      </c>
      <c r="CF48" s="88"/>
      <c r="CG48" s="85">
        <v>0.7055555555555556</v>
      </c>
      <c r="CH48" s="86"/>
      <c r="CI48" s="87">
        <v>0</v>
      </c>
      <c r="CJ48" s="88"/>
      <c r="CK48" s="43">
        <v>0.75277777777777777</v>
      </c>
      <c r="CL48" s="47">
        <v>0.75347222222222221</v>
      </c>
      <c r="CM48" s="70">
        <v>50.5</v>
      </c>
      <c r="CN48" s="71">
        <v>50.5</v>
      </c>
      <c r="CO48" s="72"/>
      <c r="CP48" s="91">
        <v>0.75416666666666676</v>
      </c>
      <c r="CQ48" s="95">
        <v>5.5555555555555601E-2</v>
      </c>
      <c r="CR48" s="42" t="s">
        <v>44</v>
      </c>
      <c r="CS48" s="38">
        <v>0</v>
      </c>
      <c r="CU48" s="39">
        <v>998.4</v>
      </c>
      <c r="CV48" s="46">
        <v>480</v>
      </c>
      <c r="CW48" s="40"/>
      <c r="CX48" s="63">
        <v>1478.4</v>
      </c>
      <c r="CZ48" s="101" t="s">
        <v>191</v>
      </c>
      <c r="DA48" s="129" t="s">
        <v>176</v>
      </c>
      <c r="DB48" s="129">
        <v>265</v>
      </c>
      <c r="DC48" s="104" t="s">
        <v>188</v>
      </c>
      <c r="DD48" s="77"/>
      <c r="DE48" s="56"/>
      <c r="DF48" s="36"/>
      <c r="DI48" s="41">
        <v>1.1499999999999999</v>
      </c>
      <c r="DJ48" s="17" t="s">
        <v>196</v>
      </c>
      <c r="DK48" s="153">
        <v>475.36</v>
      </c>
      <c r="DL48" s="41">
        <v>475.36</v>
      </c>
      <c r="DM48" s="41">
        <v>9999</v>
      </c>
      <c r="DP48" s="41">
        <v>50</v>
      </c>
      <c r="DQ48" s="227">
        <v>0</v>
      </c>
      <c r="DR48" s="227">
        <v>0</v>
      </c>
      <c r="DS48" s="228">
        <v>376.5</v>
      </c>
      <c r="DT48" s="227">
        <v>0</v>
      </c>
      <c r="DU48" s="227">
        <v>240</v>
      </c>
      <c r="DV48" s="227">
        <v>82</v>
      </c>
      <c r="DW48" s="227">
        <v>0</v>
      </c>
      <c r="DX48" s="227">
        <v>120</v>
      </c>
      <c r="DY48" s="227">
        <v>273</v>
      </c>
      <c r="DZ48" s="227">
        <v>120</v>
      </c>
      <c r="EA48" s="227">
        <v>58</v>
      </c>
      <c r="EB48" s="227">
        <v>0</v>
      </c>
      <c r="EC48" s="228">
        <v>29.4</v>
      </c>
      <c r="ED48" s="227">
        <v>0</v>
      </c>
      <c r="EE48" s="227">
        <v>0</v>
      </c>
      <c r="EF48" s="227">
        <v>129</v>
      </c>
      <c r="EG48" s="227">
        <v>0</v>
      </c>
      <c r="EH48" s="228">
        <v>50.5</v>
      </c>
      <c r="EI48" s="227">
        <v>0</v>
      </c>
      <c r="EK48" s="41">
        <v>50</v>
      </c>
      <c r="EL48" s="227">
        <v>0</v>
      </c>
      <c r="EM48" s="227">
        <v>0</v>
      </c>
      <c r="EN48" s="227">
        <v>376.5</v>
      </c>
      <c r="EO48" s="227">
        <v>376.5</v>
      </c>
      <c r="EP48" s="227">
        <v>616.5</v>
      </c>
      <c r="EQ48" s="227">
        <v>698.5</v>
      </c>
      <c r="ER48" s="227">
        <v>698.5</v>
      </c>
      <c r="ES48" s="227">
        <v>818.5</v>
      </c>
      <c r="ET48" s="227">
        <v>1091.5</v>
      </c>
      <c r="EU48" s="227">
        <v>1211.5</v>
      </c>
      <c r="EV48" s="227">
        <v>1269.5</v>
      </c>
      <c r="EW48" s="227">
        <v>1269.5</v>
      </c>
      <c r="EX48" s="227">
        <v>1298.9000000000001</v>
      </c>
      <c r="EY48" s="227">
        <v>1298.9000000000001</v>
      </c>
      <c r="EZ48" s="227">
        <v>1298.9000000000001</v>
      </c>
      <c r="FA48" s="227">
        <v>1427.9</v>
      </c>
      <c r="FB48" s="227">
        <v>1427.9</v>
      </c>
      <c r="FC48" s="227">
        <v>1478.4</v>
      </c>
      <c r="FD48" s="227">
        <v>1478.4</v>
      </c>
    </row>
    <row r="49" spans="1:160" ht="13.5" thickBot="1" x14ac:dyDescent="0.25">
      <c r="A49" s="132"/>
      <c r="B49" s="34">
        <v>55</v>
      </c>
      <c r="C49" s="10">
        <v>58</v>
      </c>
      <c r="D49" s="37" t="s">
        <v>166</v>
      </c>
      <c r="E49" s="37" t="s">
        <v>167</v>
      </c>
      <c r="F49" s="37"/>
      <c r="G49" s="43">
        <v>0.32986111111111099</v>
      </c>
      <c r="H49" s="47">
        <v>0.33194444444444443</v>
      </c>
      <c r="I49" s="58" t="s">
        <v>44</v>
      </c>
      <c r="J49" s="52">
        <v>0</v>
      </c>
      <c r="K49" s="43">
        <v>0.41319444444444098</v>
      </c>
      <c r="L49" s="47">
        <v>0.4145833333333333</v>
      </c>
      <c r="M49" s="42" t="s">
        <v>223</v>
      </c>
      <c r="N49" s="38">
        <v>120</v>
      </c>
      <c r="O49" s="73">
        <v>0.45624999999999999</v>
      </c>
      <c r="P49" s="42" t="s">
        <v>44</v>
      </c>
      <c r="Q49" s="38">
        <v>0</v>
      </c>
      <c r="R49" s="43">
        <v>0.45694444444444443</v>
      </c>
      <c r="S49" s="47">
        <v>0.46527777777777773</v>
      </c>
      <c r="T49" s="70">
        <v>47.6</v>
      </c>
      <c r="U49" s="71">
        <v>47.6</v>
      </c>
      <c r="V49" s="72">
        <v>30</v>
      </c>
      <c r="W49" s="115">
        <v>0.4770833333333333</v>
      </c>
      <c r="X49" s="42" t="s">
        <v>44</v>
      </c>
      <c r="Y49" s="38">
        <v>0</v>
      </c>
      <c r="Z49" s="49">
        <v>0.51180555555555551</v>
      </c>
      <c r="AA49" s="42" t="s">
        <v>44</v>
      </c>
      <c r="AB49" s="38">
        <v>0</v>
      </c>
      <c r="AC49" s="53">
        <v>0.51458333333333328</v>
      </c>
      <c r="AD49" s="61"/>
      <c r="AE49" s="55">
        <v>0.51866898148148144</v>
      </c>
      <c r="AF49" s="35">
        <v>4.0856481481481577E-3</v>
      </c>
      <c r="AG49" s="35">
        <v>2.3148148148149092E-4</v>
      </c>
      <c r="AH49" s="44" t="s">
        <v>223</v>
      </c>
      <c r="AI49" s="45">
        <v>20</v>
      </c>
      <c r="AJ49" s="115">
        <v>0.53541666666666665</v>
      </c>
      <c r="AK49" s="42" t="s">
        <v>44</v>
      </c>
      <c r="AL49" s="38">
        <v>0</v>
      </c>
      <c r="AM49" s="73">
        <v>0.54583333333333328</v>
      </c>
      <c r="AN49" s="42" t="s">
        <v>44</v>
      </c>
      <c r="AO49" s="38">
        <v>0</v>
      </c>
      <c r="AP49" s="53">
        <v>0.54791666666666672</v>
      </c>
      <c r="AQ49" s="61"/>
      <c r="AR49" s="55">
        <v>0.55521990740740745</v>
      </c>
      <c r="AS49" s="35">
        <v>7.3032407407407351E-3</v>
      </c>
      <c r="AT49" s="35">
        <v>5.4398148148147602E-4</v>
      </c>
      <c r="AU49" s="44" t="s">
        <v>223</v>
      </c>
      <c r="AV49" s="45">
        <v>47</v>
      </c>
      <c r="AW49" s="49">
        <v>0.5756944444444444</v>
      </c>
      <c r="AX49" s="42" t="s">
        <v>44</v>
      </c>
      <c r="AY49" s="38">
        <v>0</v>
      </c>
      <c r="AZ49" s="49">
        <v>0.57777777777777795</v>
      </c>
      <c r="BA49" s="61"/>
      <c r="BB49" s="55">
        <v>0.58349537037037036</v>
      </c>
      <c r="BC49" s="35">
        <v>5.7175925925924131E-3</v>
      </c>
      <c r="BD49" s="35">
        <v>7.1759259259241304E-4</v>
      </c>
      <c r="BE49" s="44" t="s">
        <v>223</v>
      </c>
      <c r="BF49" s="45">
        <v>62</v>
      </c>
      <c r="BG49" s="308">
        <v>0.62291666666666679</v>
      </c>
      <c r="BH49" s="42" t="s">
        <v>44</v>
      </c>
      <c r="BI49" s="38">
        <v>0</v>
      </c>
      <c r="BJ49" s="43">
        <v>0.62291666666666667</v>
      </c>
      <c r="BK49" s="47">
        <v>0.63680555555555551</v>
      </c>
      <c r="BL49" s="70">
        <v>33.5</v>
      </c>
      <c r="BM49" s="71">
        <v>33.5</v>
      </c>
      <c r="BN49" s="72"/>
      <c r="BO49" s="117" t="s">
        <v>226</v>
      </c>
      <c r="BP49" s="121"/>
      <c r="BQ49" s="124" t="s">
        <v>225</v>
      </c>
      <c r="BR49" s="125"/>
      <c r="BS49" s="49">
        <v>0.7090277777777777</v>
      </c>
      <c r="BT49" s="42" t="s">
        <v>44</v>
      </c>
      <c r="BU49" s="38">
        <v>0</v>
      </c>
      <c r="BV49" s="49">
        <v>0.71180555555555503</v>
      </c>
      <c r="BW49" s="61"/>
      <c r="BX49" s="55">
        <v>0.71496527777777785</v>
      </c>
      <c r="BY49" s="35">
        <v>3.1597222222228272E-3</v>
      </c>
      <c r="BZ49" s="35">
        <v>7.0601851851912357E-4</v>
      </c>
      <c r="CA49" s="44" t="s">
        <v>223</v>
      </c>
      <c r="CB49" s="45">
        <v>61</v>
      </c>
      <c r="CC49" s="85">
        <v>0.71736111111111101</v>
      </c>
      <c r="CD49" s="86"/>
      <c r="CE49" s="87">
        <v>0</v>
      </c>
      <c r="CF49" s="88"/>
      <c r="CG49" s="85">
        <v>0.72361111111111109</v>
      </c>
      <c r="CH49" s="86"/>
      <c r="CI49" s="87">
        <v>0</v>
      </c>
      <c r="CJ49" s="88"/>
      <c r="CK49" s="43">
        <v>0.7715277777777777</v>
      </c>
      <c r="CL49" s="47">
        <v>0.7715277777777777</v>
      </c>
      <c r="CM49" s="316">
        <v>54.9</v>
      </c>
      <c r="CN49" s="311">
        <v>54.9</v>
      </c>
      <c r="CO49" s="72"/>
      <c r="CP49" s="91">
        <v>0.7729166666666667</v>
      </c>
      <c r="CQ49" s="95">
        <v>5.5555555555555601E-2</v>
      </c>
      <c r="CR49" s="42" t="s">
        <v>44</v>
      </c>
      <c r="CS49" s="38">
        <v>0</v>
      </c>
      <c r="CU49" s="39">
        <v>356</v>
      </c>
      <c r="CV49" s="46">
        <v>120</v>
      </c>
      <c r="CW49" s="40"/>
      <c r="CX49" s="63">
        <v>476</v>
      </c>
      <c r="CZ49" s="101" t="s">
        <v>191</v>
      </c>
      <c r="DA49" s="129" t="s">
        <v>176</v>
      </c>
      <c r="DB49" s="129">
        <v>127</v>
      </c>
      <c r="DC49" s="104"/>
      <c r="DD49" s="77"/>
      <c r="DE49" s="56"/>
      <c r="DF49" s="36"/>
      <c r="DI49" s="41">
        <v>1.1200000000000001</v>
      </c>
      <c r="DJ49" s="17" t="s">
        <v>196</v>
      </c>
      <c r="DK49" s="153">
        <v>182.32</v>
      </c>
      <c r="DL49" s="41">
        <v>182.32</v>
      </c>
      <c r="DM49" s="41">
        <v>9999</v>
      </c>
      <c r="DP49" s="41">
        <v>58</v>
      </c>
      <c r="DQ49" s="227">
        <v>120</v>
      </c>
      <c r="DR49" s="227">
        <v>0</v>
      </c>
      <c r="DS49" s="228">
        <v>77.599999999999994</v>
      </c>
      <c r="DT49" s="227">
        <v>0</v>
      </c>
      <c r="DU49" s="227">
        <v>0</v>
      </c>
      <c r="DV49" s="227">
        <v>20</v>
      </c>
      <c r="DW49" s="227">
        <v>0</v>
      </c>
      <c r="DX49" s="227">
        <v>0</v>
      </c>
      <c r="DY49" s="227">
        <v>47</v>
      </c>
      <c r="DZ49" s="227">
        <v>0</v>
      </c>
      <c r="EA49" s="227">
        <v>62</v>
      </c>
      <c r="EB49" s="227">
        <v>0</v>
      </c>
      <c r="EC49" s="228">
        <v>33.5</v>
      </c>
      <c r="ED49" s="227">
        <v>0</v>
      </c>
      <c r="EE49" s="227">
        <v>0</v>
      </c>
      <c r="EF49" s="227">
        <v>61</v>
      </c>
      <c r="EG49" s="227">
        <v>0</v>
      </c>
      <c r="EH49" s="228">
        <v>54.9</v>
      </c>
      <c r="EI49" s="227">
        <v>0</v>
      </c>
      <c r="EK49" s="41">
        <v>58</v>
      </c>
      <c r="EL49" s="227">
        <v>120</v>
      </c>
      <c r="EM49" s="227">
        <v>120</v>
      </c>
      <c r="EN49" s="227">
        <v>197.6</v>
      </c>
      <c r="EO49" s="227">
        <v>197.6</v>
      </c>
      <c r="EP49" s="227">
        <v>197.6</v>
      </c>
      <c r="EQ49" s="227">
        <v>217.6</v>
      </c>
      <c r="ER49" s="227">
        <v>217.6</v>
      </c>
      <c r="ES49" s="227">
        <v>217.6</v>
      </c>
      <c r="ET49" s="227">
        <v>264.60000000000002</v>
      </c>
      <c r="EU49" s="227">
        <v>264.60000000000002</v>
      </c>
      <c r="EV49" s="227">
        <v>326.60000000000002</v>
      </c>
      <c r="EW49" s="227">
        <v>326.60000000000002</v>
      </c>
      <c r="EX49" s="227">
        <v>360.1</v>
      </c>
      <c r="EY49" s="227">
        <v>360.1</v>
      </c>
      <c r="EZ49" s="227">
        <v>360.1</v>
      </c>
      <c r="FA49" s="227">
        <v>421.1</v>
      </c>
      <c r="FB49" s="227">
        <v>421.1</v>
      </c>
      <c r="FC49" s="227">
        <v>476</v>
      </c>
      <c r="FD49" s="227">
        <v>476</v>
      </c>
    </row>
    <row r="50" spans="1:160" ht="13.5" thickBot="1" x14ac:dyDescent="0.25">
      <c r="A50" s="132"/>
      <c r="B50" s="34">
        <v>26</v>
      </c>
      <c r="C50" s="10">
        <v>26</v>
      </c>
      <c r="D50" s="37" t="s">
        <v>125</v>
      </c>
      <c r="E50" s="37" t="s">
        <v>126</v>
      </c>
      <c r="F50" s="37"/>
      <c r="G50" s="43">
        <v>0.30972222222222201</v>
      </c>
      <c r="H50" s="47">
        <v>0.30972222222222223</v>
      </c>
      <c r="I50" s="58" t="s">
        <v>44</v>
      </c>
      <c r="J50" s="52">
        <v>0</v>
      </c>
      <c r="K50" s="43">
        <v>0.39305555555555399</v>
      </c>
      <c r="L50" s="47">
        <v>0.393055555555546</v>
      </c>
      <c r="M50" s="42" t="s">
        <v>44</v>
      </c>
      <c r="N50" s="38">
        <v>0</v>
      </c>
      <c r="O50" s="73">
        <v>0.43472222222222223</v>
      </c>
      <c r="P50" s="42" t="s">
        <v>44</v>
      </c>
      <c r="Q50" s="38">
        <v>0</v>
      </c>
      <c r="R50" s="43">
        <v>0.44097222222222227</v>
      </c>
      <c r="S50" s="47">
        <v>0.44097222222222227</v>
      </c>
      <c r="T50" s="70">
        <v>52.6</v>
      </c>
      <c r="U50" s="71">
        <v>52.6</v>
      </c>
      <c r="V50" s="72">
        <v>300</v>
      </c>
      <c r="W50" s="115">
        <v>0.45555555555555555</v>
      </c>
      <c r="X50" s="42" t="s">
        <v>44</v>
      </c>
      <c r="Y50" s="38">
        <v>0</v>
      </c>
      <c r="Z50" s="49">
        <v>0.49027777777777781</v>
      </c>
      <c r="AA50" s="42" t="s">
        <v>44</v>
      </c>
      <c r="AB50" s="38">
        <v>0</v>
      </c>
      <c r="AC50" s="53">
        <v>0.49236111111111108</v>
      </c>
      <c r="AD50" s="61"/>
      <c r="AE50" s="55">
        <v>0.49636574074074075</v>
      </c>
      <c r="AF50" s="35">
        <v>4.0046296296296635E-3</v>
      </c>
      <c r="AG50" s="35">
        <v>1.5046296296299675E-4</v>
      </c>
      <c r="AH50" s="44" t="s">
        <v>223</v>
      </c>
      <c r="AI50" s="45">
        <v>13</v>
      </c>
      <c r="AJ50" s="115">
        <v>0.5131944444444444</v>
      </c>
      <c r="AK50" s="42" t="s">
        <v>44</v>
      </c>
      <c r="AL50" s="38">
        <v>0</v>
      </c>
      <c r="AM50" s="73">
        <v>0.52361111111111114</v>
      </c>
      <c r="AN50" s="42" t="s">
        <v>44</v>
      </c>
      <c r="AO50" s="38">
        <v>0</v>
      </c>
      <c r="AP50" s="53">
        <v>0.52638888888888891</v>
      </c>
      <c r="AQ50" s="61"/>
      <c r="AR50" s="55">
        <v>0.53435185185185186</v>
      </c>
      <c r="AS50" s="35">
        <v>7.9629629629629495E-3</v>
      </c>
      <c r="AT50" s="35">
        <v>1.2037037037036903E-3</v>
      </c>
      <c r="AU50" s="44" t="s">
        <v>223</v>
      </c>
      <c r="AV50" s="45">
        <v>104</v>
      </c>
      <c r="AW50" s="49">
        <v>0.5541666666666667</v>
      </c>
      <c r="AX50" s="42" t="s">
        <v>44</v>
      </c>
      <c r="AY50" s="38">
        <v>0</v>
      </c>
      <c r="AZ50" s="49">
        <v>0.55694444444444402</v>
      </c>
      <c r="BA50" s="61"/>
      <c r="BB50" s="55">
        <v>0.56270833333333337</v>
      </c>
      <c r="BC50" s="35">
        <v>5.7638888888893458E-3</v>
      </c>
      <c r="BD50" s="35">
        <v>7.638888888893457E-4</v>
      </c>
      <c r="BE50" s="44" t="s">
        <v>223</v>
      </c>
      <c r="BF50" s="45">
        <v>66</v>
      </c>
      <c r="BG50" s="308">
        <v>0.60208333333333286</v>
      </c>
      <c r="BH50" s="42" t="s">
        <v>44</v>
      </c>
      <c r="BI50" s="38">
        <v>0</v>
      </c>
      <c r="BJ50" s="43">
        <v>0.60833333333333328</v>
      </c>
      <c r="BK50" s="47">
        <v>0.60902777777777783</v>
      </c>
      <c r="BL50" s="70">
        <v>31.3</v>
      </c>
      <c r="BM50" s="71">
        <v>31.3</v>
      </c>
      <c r="BN50" s="72">
        <v>30</v>
      </c>
      <c r="BO50" s="117" t="s">
        <v>227</v>
      </c>
      <c r="BP50" s="121">
        <v>1800</v>
      </c>
      <c r="BQ50" s="124" t="s">
        <v>228</v>
      </c>
      <c r="BR50" s="125">
        <v>600</v>
      </c>
      <c r="BS50" s="49">
        <v>0.69930555555555562</v>
      </c>
      <c r="BT50" s="42" t="s">
        <v>223</v>
      </c>
      <c r="BU50" s="38">
        <v>1740</v>
      </c>
      <c r="BV50" s="49">
        <v>0.70138888888888895</v>
      </c>
      <c r="BW50" s="61"/>
      <c r="BX50" s="55">
        <v>0.7053124999999999</v>
      </c>
      <c r="BY50" s="35">
        <v>3.9236111111109473E-3</v>
      </c>
      <c r="BZ50" s="35">
        <v>1.4699074074072437E-3</v>
      </c>
      <c r="CA50" s="44" t="s">
        <v>223</v>
      </c>
      <c r="CB50" s="45">
        <v>127</v>
      </c>
      <c r="CC50" s="85">
        <v>0.70624999999999993</v>
      </c>
      <c r="CD50" s="86"/>
      <c r="CE50" s="87">
        <v>0</v>
      </c>
      <c r="CF50" s="88"/>
      <c r="CG50" s="85">
        <v>0.71458333333333324</v>
      </c>
      <c r="CH50" s="86"/>
      <c r="CI50" s="87">
        <v>0</v>
      </c>
      <c r="CJ50" s="88"/>
      <c r="CK50" s="43">
        <v>0.7597222222222223</v>
      </c>
      <c r="CL50" s="47">
        <v>0.7597222222222223</v>
      </c>
      <c r="CM50" s="70">
        <v>62</v>
      </c>
      <c r="CN50" s="71">
        <v>62</v>
      </c>
      <c r="CO50" s="72"/>
      <c r="CP50" s="91">
        <v>0.76180555555555562</v>
      </c>
      <c r="CQ50" s="95">
        <v>5.5555555555555601E-2</v>
      </c>
      <c r="CR50" s="42" t="s">
        <v>44</v>
      </c>
      <c r="CS50" s="38">
        <v>0</v>
      </c>
      <c r="CU50" s="39">
        <v>785.9</v>
      </c>
      <c r="CV50" s="46">
        <v>4140</v>
      </c>
      <c r="CW50" s="40"/>
      <c r="CX50" s="63">
        <v>4925.8999999999996</v>
      </c>
      <c r="CZ50" s="101" t="s">
        <v>190</v>
      </c>
      <c r="DA50" s="129" t="s">
        <v>176</v>
      </c>
      <c r="DB50" s="129">
        <v>250</v>
      </c>
      <c r="DC50" s="104" t="s">
        <v>186</v>
      </c>
      <c r="DD50" s="77"/>
      <c r="DE50" s="56"/>
      <c r="DF50" s="36"/>
      <c r="DI50" s="41">
        <v>1.1499999999999999</v>
      </c>
      <c r="DJ50" s="17" t="s">
        <v>197</v>
      </c>
      <c r="DK50" s="153">
        <v>497.78500000000003</v>
      </c>
      <c r="DL50" s="41">
        <v>9999</v>
      </c>
      <c r="DM50" s="41">
        <v>497.78500000000003</v>
      </c>
      <c r="DP50" s="41">
        <v>26</v>
      </c>
      <c r="DQ50" s="227">
        <v>0</v>
      </c>
      <c r="DR50" s="227">
        <v>0</v>
      </c>
      <c r="DS50" s="228">
        <v>352.6</v>
      </c>
      <c r="DT50" s="227">
        <v>0</v>
      </c>
      <c r="DU50" s="227">
        <v>0</v>
      </c>
      <c r="DV50" s="227">
        <v>13</v>
      </c>
      <c r="DW50" s="227">
        <v>0</v>
      </c>
      <c r="DX50" s="227">
        <v>0</v>
      </c>
      <c r="DY50" s="227">
        <v>104</v>
      </c>
      <c r="DZ50" s="227">
        <v>0</v>
      </c>
      <c r="EA50" s="227">
        <v>66</v>
      </c>
      <c r="EB50" s="227">
        <v>0</v>
      </c>
      <c r="EC50" s="228">
        <v>61.3</v>
      </c>
      <c r="ED50" s="227">
        <v>2400</v>
      </c>
      <c r="EE50" s="227">
        <v>1740</v>
      </c>
      <c r="EF50" s="227">
        <v>127</v>
      </c>
      <c r="EG50" s="227">
        <v>0</v>
      </c>
      <c r="EH50" s="228">
        <v>62</v>
      </c>
      <c r="EI50" s="227">
        <v>0</v>
      </c>
      <c r="EK50" s="41">
        <v>26</v>
      </c>
      <c r="EL50" s="227">
        <v>0</v>
      </c>
      <c r="EM50" s="227">
        <v>0</v>
      </c>
      <c r="EN50" s="227">
        <v>352.6</v>
      </c>
      <c r="EO50" s="227">
        <v>352.6</v>
      </c>
      <c r="EP50" s="227">
        <v>352.6</v>
      </c>
      <c r="EQ50" s="227">
        <v>365.6</v>
      </c>
      <c r="ER50" s="227">
        <v>365.6</v>
      </c>
      <c r="ES50" s="227">
        <v>365.6</v>
      </c>
      <c r="ET50" s="227">
        <v>469.6</v>
      </c>
      <c r="EU50" s="227">
        <v>469.6</v>
      </c>
      <c r="EV50" s="227">
        <v>535.6</v>
      </c>
      <c r="EW50" s="227">
        <v>535.6</v>
      </c>
      <c r="EX50" s="227">
        <v>596.9</v>
      </c>
      <c r="EY50" s="227">
        <v>2996.9</v>
      </c>
      <c r="EZ50" s="227">
        <v>4736.8999999999996</v>
      </c>
      <c r="FA50" s="227">
        <v>4863.8999999999996</v>
      </c>
      <c r="FB50" s="227">
        <v>4863.8999999999996</v>
      </c>
      <c r="FC50" s="227">
        <v>4925.8999999999996</v>
      </c>
      <c r="FD50" s="227">
        <v>4925.8999999999996</v>
      </c>
    </row>
    <row r="51" spans="1:160" ht="13.5" thickBot="1" x14ac:dyDescent="0.25">
      <c r="A51" s="132"/>
      <c r="B51" s="34">
        <v>58</v>
      </c>
      <c r="C51" s="10">
        <v>77</v>
      </c>
      <c r="D51" s="37" t="s">
        <v>172</v>
      </c>
      <c r="E51" s="37" t="s">
        <v>173</v>
      </c>
      <c r="F51" s="37"/>
      <c r="G51" s="43">
        <v>0.33194444444444399</v>
      </c>
      <c r="H51" s="47">
        <v>0.33194444444444443</v>
      </c>
      <c r="I51" s="58" t="s">
        <v>44</v>
      </c>
      <c r="J51" s="52">
        <v>0</v>
      </c>
      <c r="K51" s="43">
        <v>0.4152777777777778</v>
      </c>
      <c r="L51" s="47">
        <v>0.41527777777775399</v>
      </c>
      <c r="M51" s="42" t="s">
        <v>44</v>
      </c>
      <c r="N51" s="38">
        <v>0</v>
      </c>
      <c r="O51" s="73">
        <v>0.45694444444444443</v>
      </c>
      <c r="P51" s="42" t="s">
        <v>44</v>
      </c>
      <c r="Q51" s="38">
        <v>0</v>
      </c>
      <c r="R51" s="43">
        <v>0.46666666666666662</v>
      </c>
      <c r="S51" s="47">
        <v>0.46666666666666662</v>
      </c>
      <c r="T51" s="70">
        <v>50</v>
      </c>
      <c r="U51" s="71">
        <v>50</v>
      </c>
      <c r="V51" s="72">
        <v>300</v>
      </c>
      <c r="W51" s="115">
        <v>0.47777777777777775</v>
      </c>
      <c r="X51" s="42" t="s">
        <v>44</v>
      </c>
      <c r="Y51" s="38">
        <v>0</v>
      </c>
      <c r="Z51" s="49">
        <v>0.51180555555555551</v>
      </c>
      <c r="AA51" s="42" t="s">
        <v>45</v>
      </c>
      <c r="AB51" s="38">
        <v>60</v>
      </c>
      <c r="AC51" s="53">
        <v>0.51597222222222217</v>
      </c>
      <c r="AD51" s="61"/>
      <c r="AE51" s="55">
        <v>0.52047453703703705</v>
      </c>
      <c r="AF51" s="35">
        <v>4.5023148148148895E-3</v>
      </c>
      <c r="AG51" s="35">
        <v>6.4814814814822272E-4</v>
      </c>
      <c r="AH51" s="44" t="s">
        <v>223</v>
      </c>
      <c r="AI51" s="45">
        <v>56</v>
      </c>
      <c r="AJ51" s="115">
        <v>0.53680555555555554</v>
      </c>
      <c r="AK51" s="42" t="s">
        <v>44</v>
      </c>
      <c r="AL51" s="38">
        <v>0</v>
      </c>
      <c r="AM51" s="73">
        <v>0.54722222222222217</v>
      </c>
      <c r="AN51" s="42" t="s">
        <v>44</v>
      </c>
      <c r="AO51" s="38">
        <v>0</v>
      </c>
      <c r="AP51" s="53">
        <v>0.5493055555555556</v>
      </c>
      <c r="AQ51" s="61"/>
      <c r="AR51" s="55">
        <v>0.55570601851851853</v>
      </c>
      <c r="AS51" s="35">
        <v>6.4004629629629273E-3</v>
      </c>
      <c r="AT51" s="35">
        <v>3.5879629629633186E-4</v>
      </c>
      <c r="AU51" s="44" t="s">
        <v>45</v>
      </c>
      <c r="AV51" s="45">
        <v>31</v>
      </c>
      <c r="AW51" s="49">
        <v>0.57708333333333328</v>
      </c>
      <c r="AX51" s="42" t="s">
        <v>44</v>
      </c>
      <c r="AY51" s="38">
        <v>0</v>
      </c>
      <c r="AZ51" s="49">
        <v>0.57916666666666605</v>
      </c>
      <c r="BA51" s="61"/>
      <c r="BB51" s="55">
        <v>0.58494212962962966</v>
      </c>
      <c r="BC51" s="35">
        <v>5.7754629629636067E-3</v>
      </c>
      <c r="BD51" s="35">
        <v>7.7546296296360662E-4</v>
      </c>
      <c r="BE51" s="44" t="s">
        <v>223</v>
      </c>
      <c r="BF51" s="45">
        <v>67</v>
      </c>
      <c r="BG51" s="308">
        <v>0.62430555555555489</v>
      </c>
      <c r="BH51" s="42" t="s">
        <v>44</v>
      </c>
      <c r="BI51" s="38">
        <v>0</v>
      </c>
      <c r="BJ51" s="43">
        <v>0.63472222222222219</v>
      </c>
      <c r="BK51" s="47">
        <v>0.63472222222222219</v>
      </c>
      <c r="BL51" s="70">
        <v>30.2</v>
      </c>
      <c r="BM51" s="71">
        <v>30.2</v>
      </c>
      <c r="BN51" s="72"/>
      <c r="BO51" s="117" t="s">
        <v>226</v>
      </c>
      <c r="BP51" s="121"/>
      <c r="BQ51" s="124" t="s">
        <v>225</v>
      </c>
      <c r="BR51" s="125"/>
      <c r="BS51" s="49">
        <v>0.71736111111111101</v>
      </c>
      <c r="BT51" s="42" t="s">
        <v>223</v>
      </c>
      <c r="BU51" s="38">
        <v>1440</v>
      </c>
      <c r="BV51" s="49">
        <v>0.71944444444444444</v>
      </c>
      <c r="BW51" s="61"/>
      <c r="BX51" s="55">
        <v>0.7227662037037037</v>
      </c>
      <c r="BY51" s="35">
        <v>3.3217592592592604E-3</v>
      </c>
      <c r="BZ51" s="35">
        <v>8.6805555555555681E-4</v>
      </c>
      <c r="CA51" s="44" t="s">
        <v>223</v>
      </c>
      <c r="CB51" s="45">
        <v>75</v>
      </c>
      <c r="CC51" s="85">
        <v>0.72361111111111109</v>
      </c>
      <c r="CD51" s="86"/>
      <c r="CE51" s="87">
        <v>0</v>
      </c>
      <c r="CF51" s="88"/>
      <c r="CG51" s="85">
        <v>0.73333333333333339</v>
      </c>
      <c r="CH51" s="86"/>
      <c r="CI51" s="87">
        <v>0</v>
      </c>
      <c r="CJ51" s="88"/>
      <c r="CK51" s="43">
        <v>0.78125</v>
      </c>
      <c r="CL51" s="47">
        <v>0.78125</v>
      </c>
      <c r="CM51" s="70">
        <v>64.7</v>
      </c>
      <c r="CN51" s="71">
        <v>64.7</v>
      </c>
      <c r="CO51" s="72"/>
      <c r="CP51" s="91">
        <v>0.78541666666666676</v>
      </c>
      <c r="CQ51" s="95">
        <v>5.5555555555555601E-2</v>
      </c>
      <c r="CR51" s="42" t="s">
        <v>223</v>
      </c>
      <c r="CS51" s="38">
        <v>300</v>
      </c>
      <c r="CU51" s="39">
        <v>673.9</v>
      </c>
      <c r="CV51" s="46">
        <v>1800</v>
      </c>
      <c r="CW51" s="40"/>
      <c r="CX51" s="63">
        <v>2473.9</v>
      </c>
      <c r="CZ51" s="101" t="s">
        <v>190</v>
      </c>
      <c r="DA51" s="129" t="s">
        <v>176</v>
      </c>
      <c r="DB51" s="129">
        <v>136</v>
      </c>
      <c r="DC51" s="104"/>
      <c r="DD51" s="77"/>
      <c r="DE51" s="56"/>
      <c r="DF51" s="36"/>
      <c r="DI51" s="41">
        <v>1.1200000000000001</v>
      </c>
      <c r="DJ51" s="17" t="s">
        <v>196</v>
      </c>
      <c r="DK51" s="153">
        <v>462.28800000000001</v>
      </c>
      <c r="DL51" s="41">
        <v>462.28800000000001</v>
      </c>
      <c r="DM51" s="41">
        <v>9999</v>
      </c>
      <c r="DP51" s="41">
        <v>77</v>
      </c>
      <c r="DQ51" s="227">
        <v>0</v>
      </c>
      <c r="DR51" s="227">
        <v>0</v>
      </c>
      <c r="DS51" s="228">
        <v>350</v>
      </c>
      <c r="DT51" s="227">
        <v>0</v>
      </c>
      <c r="DU51" s="227">
        <v>60</v>
      </c>
      <c r="DV51" s="227">
        <v>56</v>
      </c>
      <c r="DW51" s="227">
        <v>0</v>
      </c>
      <c r="DX51" s="227">
        <v>0</v>
      </c>
      <c r="DY51" s="227">
        <v>31</v>
      </c>
      <c r="DZ51" s="227">
        <v>0</v>
      </c>
      <c r="EA51" s="227">
        <v>67</v>
      </c>
      <c r="EB51" s="227">
        <v>0</v>
      </c>
      <c r="EC51" s="228">
        <v>30.2</v>
      </c>
      <c r="ED51" s="227">
        <v>0</v>
      </c>
      <c r="EE51" s="227">
        <v>1440</v>
      </c>
      <c r="EF51" s="227">
        <v>75</v>
      </c>
      <c r="EG51" s="227">
        <v>0</v>
      </c>
      <c r="EH51" s="228">
        <v>64.7</v>
      </c>
      <c r="EI51" s="227">
        <v>300</v>
      </c>
      <c r="EK51" s="41">
        <v>77</v>
      </c>
      <c r="EL51" s="227">
        <v>0</v>
      </c>
      <c r="EM51" s="227">
        <v>0</v>
      </c>
      <c r="EN51" s="227">
        <v>350</v>
      </c>
      <c r="EO51" s="227">
        <v>350</v>
      </c>
      <c r="EP51" s="227">
        <v>410</v>
      </c>
      <c r="EQ51" s="227">
        <v>466</v>
      </c>
      <c r="ER51" s="227">
        <v>466</v>
      </c>
      <c r="ES51" s="227">
        <v>466</v>
      </c>
      <c r="ET51" s="227">
        <v>497</v>
      </c>
      <c r="EU51" s="227">
        <v>497</v>
      </c>
      <c r="EV51" s="227">
        <v>564</v>
      </c>
      <c r="EW51" s="227">
        <v>564</v>
      </c>
      <c r="EX51" s="227">
        <v>594.20000000000005</v>
      </c>
      <c r="EY51" s="227">
        <v>594.20000000000005</v>
      </c>
      <c r="EZ51" s="227">
        <v>2034.2</v>
      </c>
      <c r="FA51" s="227">
        <v>2109.1999999999998</v>
      </c>
      <c r="FB51" s="227">
        <v>2109.1999999999998</v>
      </c>
      <c r="FC51" s="227">
        <v>2173.9</v>
      </c>
      <c r="FD51" s="227">
        <v>2473.9</v>
      </c>
    </row>
    <row r="52" spans="1:160" ht="13.5" thickBot="1" x14ac:dyDescent="0.25">
      <c r="A52" s="132"/>
      <c r="B52" s="34">
        <v>36</v>
      </c>
      <c r="C52" s="10">
        <v>36</v>
      </c>
      <c r="D52" s="37" t="s">
        <v>139</v>
      </c>
      <c r="E52" s="37" t="s">
        <v>140</v>
      </c>
      <c r="F52" s="37"/>
      <c r="G52" s="43">
        <v>0.31666666666666698</v>
      </c>
      <c r="H52" s="47">
        <v>0.31666666666666665</v>
      </c>
      <c r="I52" s="58" t="s">
        <v>44</v>
      </c>
      <c r="J52" s="52">
        <v>0</v>
      </c>
      <c r="K52" s="43">
        <v>0.39999999999999802</v>
      </c>
      <c r="L52" s="47">
        <v>0.39999999999998598</v>
      </c>
      <c r="M52" s="42" t="s">
        <v>44</v>
      </c>
      <c r="N52" s="38">
        <v>0</v>
      </c>
      <c r="O52" s="73">
        <v>0.44166666666666665</v>
      </c>
      <c r="P52" s="42" t="s">
        <v>44</v>
      </c>
      <c r="Q52" s="38">
        <v>0</v>
      </c>
      <c r="R52" s="43">
        <v>0.44861111111111113</v>
      </c>
      <c r="S52" s="47">
        <v>0.44861111111111113</v>
      </c>
      <c r="T52" s="70">
        <v>63.5</v>
      </c>
      <c r="U52" s="71">
        <v>63.5</v>
      </c>
      <c r="V52" s="72">
        <v>300</v>
      </c>
      <c r="W52" s="115">
        <v>0.46250000000000002</v>
      </c>
      <c r="X52" s="42" t="s">
        <v>44</v>
      </c>
      <c r="Y52" s="38">
        <v>0</v>
      </c>
      <c r="Z52" s="49">
        <v>0.49722222222222223</v>
      </c>
      <c r="AA52" s="42" t="s">
        <v>44</v>
      </c>
      <c r="AB52" s="38">
        <v>0</v>
      </c>
      <c r="AC52" s="53">
        <v>0.5</v>
      </c>
      <c r="AD52" s="61"/>
      <c r="AE52" s="55">
        <v>0.50435185185185183</v>
      </c>
      <c r="AF52" s="35">
        <v>4.351851851851829E-3</v>
      </c>
      <c r="AG52" s="35">
        <v>4.9768518518516222E-4</v>
      </c>
      <c r="AH52" s="44" t="s">
        <v>223</v>
      </c>
      <c r="AI52" s="45">
        <v>43</v>
      </c>
      <c r="AJ52" s="115">
        <v>0.52083333333333337</v>
      </c>
      <c r="AK52" s="42" t="s">
        <v>44</v>
      </c>
      <c r="AL52" s="38">
        <v>0</v>
      </c>
      <c r="AM52" s="73">
        <v>0.53125</v>
      </c>
      <c r="AN52" s="42" t="s">
        <v>44</v>
      </c>
      <c r="AO52" s="38">
        <v>0</v>
      </c>
      <c r="AP52" s="53">
        <v>0.53402777777777777</v>
      </c>
      <c r="AQ52" s="61"/>
      <c r="AR52" s="55">
        <v>0.54196759259259253</v>
      </c>
      <c r="AS52" s="35">
        <v>7.9398148148147607E-3</v>
      </c>
      <c r="AT52" s="35">
        <v>1.1805555555555016E-3</v>
      </c>
      <c r="AU52" s="44" t="s">
        <v>223</v>
      </c>
      <c r="AV52" s="45">
        <v>102</v>
      </c>
      <c r="AW52" s="49">
        <v>0.56180555555555556</v>
      </c>
      <c r="AX52" s="42" t="s">
        <v>44</v>
      </c>
      <c r="AY52" s="38">
        <v>0</v>
      </c>
      <c r="AZ52" s="49">
        <v>0.56388888888888899</v>
      </c>
      <c r="BA52" s="61"/>
      <c r="BB52" s="55">
        <v>0.56971064814814809</v>
      </c>
      <c r="BC52" s="35">
        <v>5.8217592592590961E-3</v>
      </c>
      <c r="BD52" s="35">
        <v>8.2175925925909599E-4</v>
      </c>
      <c r="BE52" s="44" t="s">
        <v>223</v>
      </c>
      <c r="BF52" s="45">
        <v>71</v>
      </c>
      <c r="BG52" s="308">
        <v>0.60902777777777783</v>
      </c>
      <c r="BH52" s="42" t="s">
        <v>44</v>
      </c>
      <c r="BI52" s="38">
        <v>0</v>
      </c>
      <c r="BJ52" s="43">
        <v>0.60902777777777783</v>
      </c>
      <c r="BK52" s="47">
        <v>0.61805555555555558</v>
      </c>
      <c r="BL52" s="70">
        <v>33.1</v>
      </c>
      <c r="BM52" s="71">
        <v>33.1</v>
      </c>
      <c r="BN52" s="72"/>
      <c r="BO52" s="117" t="s">
        <v>226</v>
      </c>
      <c r="BP52" s="121"/>
      <c r="BQ52" s="124"/>
      <c r="BR52" s="125">
        <v>7200</v>
      </c>
      <c r="BS52" s="49">
        <v>0.69166666666666676</v>
      </c>
      <c r="BT52" s="42" t="s">
        <v>44</v>
      </c>
      <c r="BU52" s="38">
        <v>0</v>
      </c>
      <c r="BV52" s="49">
        <v>0.69444444444444398</v>
      </c>
      <c r="BW52" s="61"/>
      <c r="BX52" s="55">
        <v>0.69775462962962964</v>
      </c>
      <c r="BY52" s="35">
        <v>3.3101851851856656E-3</v>
      </c>
      <c r="BZ52" s="35">
        <v>8.5648148148196202E-4</v>
      </c>
      <c r="CA52" s="44" t="s">
        <v>223</v>
      </c>
      <c r="CB52" s="45">
        <v>74</v>
      </c>
      <c r="CC52" s="85">
        <v>0.69930555555555562</v>
      </c>
      <c r="CD52" s="86"/>
      <c r="CE52" s="87">
        <v>0</v>
      </c>
      <c r="CF52" s="88"/>
      <c r="CG52" s="85">
        <v>0.70833333333333337</v>
      </c>
      <c r="CH52" s="86"/>
      <c r="CI52" s="87">
        <v>0</v>
      </c>
      <c r="CJ52" s="88"/>
      <c r="CK52" s="43">
        <v>0.75208333333333333</v>
      </c>
      <c r="CL52" s="47">
        <v>0.75208333333333333</v>
      </c>
      <c r="CM52" s="70">
        <v>79.2</v>
      </c>
      <c r="CN52" s="71">
        <v>79.2</v>
      </c>
      <c r="CO52" s="72"/>
      <c r="CP52" s="91">
        <v>0.75416666666666676</v>
      </c>
      <c r="CQ52" s="95">
        <v>5.5555555555555601E-2</v>
      </c>
      <c r="CR52" s="42" t="s">
        <v>44</v>
      </c>
      <c r="CS52" s="38">
        <v>0</v>
      </c>
      <c r="CU52" s="39">
        <v>765.8</v>
      </c>
      <c r="CV52" s="46">
        <v>7200</v>
      </c>
      <c r="CW52" s="40"/>
      <c r="CX52" s="63">
        <v>7965.8</v>
      </c>
      <c r="CZ52" s="101" t="s">
        <v>190</v>
      </c>
      <c r="DA52" s="129" t="s">
        <v>177</v>
      </c>
      <c r="DB52" s="129">
        <v>102</v>
      </c>
      <c r="DC52" s="104"/>
      <c r="DD52" s="77"/>
      <c r="DE52" s="56"/>
      <c r="DF52" s="36"/>
      <c r="DI52" s="41">
        <v>1.0900000000000001</v>
      </c>
      <c r="DJ52" s="17" t="s">
        <v>196</v>
      </c>
      <c r="DK52" s="153">
        <v>491.62200000000001</v>
      </c>
      <c r="DL52" s="41">
        <v>491.62200000000001</v>
      </c>
      <c r="DM52" s="41">
        <v>9999</v>
      </c>
      <c r="DP52" s="41">
        <v>36</v>
      </c>
      <c r="DQ52" s="227">
        <v>0</v>
      </c>
      <c r="DR52" s="227">
        <v>0</v>
      </c>
      <c r="DS52" s="228">
        <v>363.5</v>
      </c>
      <c r="DT52" s="227">
        <v>0</v>
      </c>
      <c r="DU52" s="227">
        <v>0</v>
      </c>
      <c r="DV52" s="227">
        <v>43</v>
      </c>
      <c r="DW52" s="227">
        <v>0</v>
      </c>
      <c r="DX52" s="227">
        <v>0</v>
      </c>
      <c r="DY52" s="227">
        <v>102</v>
      </c>
      <c r="DZ52" s="227">
        <v>0</v>
      </c>
      <c r="EA52" s="227">
        <v>71</v>
      </c>
      <c r="EB52" s="227">
        <v>0</v>
      </c>
      <c r="EC52" s="228">
        <v>33.1</v>
      </c>
      <c r="ED52" s="227">
        <v>7200</v>
      </c>
      <c r="EE52" s="227">
        <v>0</v>
      </c>
      <c r="EF52" s="227">
        <v>74</v>
      </c>
      <c r="EG52" s="227">
        <v>0</v>
      </c>
      <c r="EH52" s="228">
        <v>79.2</v>
      </c>
      <c r="EI52" s="227">
        <v>0</v>
      </c>
      <c r="EK52" s="41">
        <v>36</v>
      </c>
      <c r="EL52" s="227">
        <v>0</v>
      </c>
      <c r="EM52" s="227">
        <v>0</v>
      </c>
      <c r="EN52" s="227">
        <v>363.5</v>
      </c>
      <c r="EO52" s="227">
        <v>363.5</v>
      </c>
      <c r="EP52" s="227">
        <v>363.5</v>
      </c>
      <c r="EQ52" s="227">
        <v>406.5</v>
      </c>
      <c r="ER52" s="227">
        <v>406.5</v>
      </c>
      <c r="ES52" s="227">
        <v>406.5</v>
      </c>
      <c r="ET52" s="227">
        <v>508.5</v>
      </c>
      <c r="EU52" s="227">
        <v>508.5</v>
      </c>
      <c r="EV52" s="227">
        <v>579.5</v>
      </c>
      <c r="EW52" s="227">
        <v>579.5</v>
      </c>
      <c r="EX52" s="227">
        <v>612.6</v>
      </c>
      <c r="EY52" s="227">
        <v>7812.6</v>
      </c>
      <c r="EZ52" s="227">
        <v>7812.6</v>
      </c>
      <c r="FA52" s="227">
        <v>7886.6</v>
      </c>
      <c r="FB52" s="227">
        <v>7886.6</v>
      </c>
      <c r="FC52" s="227">
        <v>7965.8</v>
      </c>
      <c r="FD52" s="227">
        <v>7965.8</v>
      </c>
    </row>
    <row r="53" spans="1:160" ht="13.5" thickBot="1" x14ac:dyDescent="0.25">
      <c r="A53" s="132"/>
      <c r="B53" s="34">
        <v>24</v>
      </c>
      <c r="C53" s="10">
        <v>24</v>
      </c>
      <c r="D53" s="37" t="s">
        <v>121</v>
      </c>
      <c r="E53" s="37" t="s">
        <v>122</v>
      </c>
      <c r="F53" s="37"/>
      <c r="G53" s="43">
        <v>0.30833333333333302</v>
      </c>
      <c r="H53" s="47">
        <v>0.30833333333333335</v>
      </c>
      <c r="I53" s="58" t="s">
        <v>44</v>
      </c>
      <c r="J53" s="52">
        <v>0</v>
      </c>
      <c r="K53" s="43">
        <v>0.391666666666665</v>
      </c>
      <c r="L53" s="47">
        <v>0.391666666666658</v>
      </c>
      <c r="M53" s="42" t="s">
        <v>44</v>
      </c>
      <c r="N53" s="38">
        <v>0</v>
      </c>
      <c r="O53" s="73">
        <v>0.43333333333333335</v>
      </c>
      <c r="P53" s="42" t="s">
        <v>44</v>
      </c>
      <c r="Q53" s="38">
        <v>0</v>
      </c>
      <c r="R53" s="43">
        <v>0.43541666666666662</v>
      </c>
      <c r="S53" s="47">
        <v>0.43541666666666662</v>
      </c>
      <c r="T53" s="70">
        <v>43.8</v>
      </c>
      <c r="U53" s="71">
        <v>43.8</v>
      </c>
      <c r="V53" s="72"/>
      <c r="W53" s="115">
        <v>0.45416666666666666</v>
      </c>
      <c r="X53" s="42" t="s">
        <v>44</v>
      </c>
      <c r="Y53" s="38">
        <v>0</v>
      </c>
      <c r="Z53" s="49">
        <v>0.48888888888888887</v>
      </c>
      <c r="AA53" s="42" t="s">
        <v>44</v>
      </c>
      <c r="AB53" s="38">
        <v>0</v>
      </c>
      <c r="AC53" s="53">
        <v>0.4909722222222222</v>
      </c>
      <c r="AD53" s="61"/>
      <c r="AE53" s="55">
        <v>0.49489583333333331</v>
      </c>
      <c r="AF53" s="35">
        <v>3.9236111111111138E-3</v>
      </c>
      <c r="AG53" s="35">
        <v>6.944444444444706E-5</v>
      </c>
      <c r="AH53" s="44" t="s">
        <v>223</v>
      </c>
      <c r="AI53" s="45">
        <v>6</v>
      </c>
      <c r="AJ53" s="115">
        <v>0.51180555555555551</v>
      </c>
      <c r="AK53" s="42" t="s">
        <v>44</v>
      </c>
      <c r="AL53" s="38">
        <v>0</v>
      </c>
      <c r="AM53" s="73">
        <v>0.52222222222222225</v>
      </c>
      <c r="AN53" s="42" t="s">
        <v>44</v>
      </c>
      <c r="AO53" s="38">
        <v>0</v>
      </c>
      <c r="AP53" s="53">
        <v>0.52430555555555558</v>
      </c>
      <c r="AQ53" s="61"/>
      <c r="AR53" s="55">
        <v>0.53562500000000002</v>
      </c>
      <c r="AS53" s="35">
        <v>1.1319444444444438E-2</v>
      </c>
      <c r="AT53" s="35">
        <v>4.5601851851851784E-3</v>
      </c>
      <c r="AU53" s="44" t="s">
        <v>223</v>
      </c>
      <c r="AV53" s="45">
        <v>394</v>
      </c>
      <c r="AW53" s="49">
        <v>0.55208333333333337</v>
      </c>
      <c r="AX53" s="42" t="s">
        <v>44</v>
      </c>
      <c r="AY53" s="38">
        <v>0</v>
      </c>
      <c r="AZ53" s="49">
        <v>0.55416666666666703</v>
      </c>
      <c r="BA53" s="61"/>
      <c r="BB53" s="55">
        <v>0.5600694444444444</v>
      </c>
      <c r="BC53" s="35">
        <v>5.9027777777773682E-3</v>
      </c>
      <c r="BD53" s="35">
        <v>9.0277777777736812E-4</v>
      </c>
      <c r="BE53" s="44" t="s">
        <v>223</v>
      </c>
      <c r="BF53" s="45">
        <v>78</v>
      </c>
      <c r="BG53" s="308">
        <v>0.59930555555555587</v>
      </c>
      <c r="BH53" s="42" t="s">
        <v>44</v>
      </c>
      <c r="BI53" s="38">
        <v>0</v>
      </c>
      <c r="BJ53" s="43">
        <v>0.59930555555555554</v>
      </c>
      <c r="BK53" s="47">
        <v>0.60277777777777775</v>
      </c>
      <c r="BL53" s="70">
        <v>31.3</v>
      </c>
      <c r="BM53" s="71">
        <v>31.3</v>
      </c>
      <c r="BN53" s="72"/>
      <c r="BO53" s="117" t="s">
        <v>226</v>
      </c>
      <c r="BP53" s="121"/>
      <c r="BQ53" s="124" t="s">
        <v>225</v>
      </c>
      <c r="BR53" s="125"/>
      <c r="BS53" s="49">
        <v>0.6777777777777777</v>
      </c>
      <c r="BT53" s="42" t="s">
        <v>44</v>
      </c>
      <c r="BU53" s="38">
        <v>0</v>
      </c>
      <c r="BV53" s="49">
        <v>0.67986111111111103</v>
      </c>
      <c r="BW53" s="61"/>
      <c r="BX53" s="55">
        <v>0.68372685185185178</v>
      </c>
      <c r="BY53" s="35">
        <v>3.8657407407407529E-3</v>
      </c>
      <c r="BZ53" s="35">
        <v>1.4120370370370493E-3</v>
      </c>
      <c r="CA53" s="44" t="s">
        <v>223</v>
      </c>
      <c r="CB53" s="45">
        <v>122</v>
      </c>
      <c r="CC53" s="85">
        <v>0.68541666666666667</v>
      </c>
      <c r="CD53" s="86"/>
      <c r="CE53" s="87">
        <v>0</v>
      </c>
      <c r="CF53" s="88"/>
      <c r="CG53" s="85">
        <v>0.69374999999999998</v>
      </c>
      <c r="CH53" s="86"/>
      <c r="CI53" s="87">
        <v>0</v>
      </c>
      <c r="CJ53" s="88"/>
      <c r="CK53" s="43">
        <v>0.7368055555555556</v>
      </c>
      <c r="CL53" s="47">
        <v>0.73749999999999993</v>
      </c>
      <c r="CM53" s="70">
        <v>55</v>
      </c>
      <c r="CN53" s="71">
        <v>55</v>
      </c>
      <c r="CO53" s="72">
        <v>30</v>
      </c>
      <c r="CP53" s="91">
        <v>0.73888888888888893</v>
      </c>
      <c r="CQ53" s="95">
        <v>5.5555555555555601E-2</v>
      </c>
      <c r="CR53" s="42" t="s">
        <v>44</v>
      </c>
      <c r="CS53" s="38">
        <v>0</v>
      </c>
      <c r="CT53" s="75"/>
      <c r="CU53" s="39">
        <v>760.1</v>
      </c>
      <c r="CV53" s="46">
        <v>0</v>
      </c>
      <c r="CW53" s="40"/>
      <c r="CX53" s="63">
        <v>760.1</v>
      </c>
      <c r="CY53" s="75"/>
      <c r="CZ53" s="101" t="s">
        <v>190</v>
      </c>
      <c r="DA53" s="129" t="s">
        <v>177</v>
      </c>
      <c r="DB53" s="129">
        <v>75</v>
      </c>
      <c r="DC53" s="104"/>
      <c r="DD53" s="77"/>
      <c r="DE53" s="56"/>
      <c r="DF53" s="36"/>
      <c r="DI53" s="41">
        <v>1.06</v>
      </c>
      <c r="DJ53" s="17" t="s">
        <v>196</v>
      </c>
      <c r="DK53" s="153">
        <v>167.90600000000001</v>
      </c>
      <c r="DL53" s="41">
        <v>167.90600000000001</v>
      </c>
      <c r="DM53" s="41">
        <v>9999</v>
      </c>
      <c r="DP53" s="41">
        <v>24</v>
      </c>
      <c r="DQ53" s="227">
        <v>0</v>
      </c>
      <c r="DR53" s="227">
        <v>0</v>
      </c>
      <c r="DS53" s="228">
        <v>43.8</v>
      </c>
      <c r="DT53" s="227">
        <v>0</v>
      </c>
      <c r="DU53" s="227">
        <v>0</v>
      </c>
      <c r="DV53" s="227">
        <v>6</v>
      </c>
      <c r="DW53" s="227">
        <v>0</v>
      </c>
      <c r="DX53" s="227">
        <v>0</v>
      </c>
      <c r="DY53" s="227">
        <v>394</v>
      </c>
      <c r="DZ53" s="227">
        <v>0</v>
      </c>
      <c r="EA53" s="227">
        <v>78</v>
      </c>
      <c r="EB53" s="227">
        <v>0</v>
      </c>
      <c r="EC53" s="228">
        <v>31.3</v>
      </c>
      <c r="ED53" s="227">
        <v>0</v>
      </c>
      <c r="EE53" s="227">
        <v>0</v>
      </c>
      <c r="EF53" s="227">
        <v>122</v>
      </c>
      <c r="EG53" s="227">
        <v>0</v>
      </c>
      <c r="EH53" s="228">
        <v>85</v>
      </c>
      <c r="EI53" s="227">
        <v>0</v>
      </c>
      <c r="EK53" s="41">
        <v>24</v>
      </c>
      <c r="EL53" s="227">
        <v>0</v>
      </c>
      <c r="EM53" s="227">
        <v>0</v>
      </c>
      <c r="EN53" s="227">
        <v>43.8</v>
      </c>
      <c r="EO53" s="227">
        <v>43.8</v>
      </c>
      <c r="EP53" s="227">
        <v>43.8</v>
      </c>
      <c r="EQ53" s="227">
        <v>49.8</v>
      </c>
      <c r="ER53" s="227">
        <v>49.8</v>
      </c>
      <c r="ES53" s="227">
        <v>49.8</v>
      </c>
      <c r="ET53" s="227">
        <v>443.8</v>
      </c>
      <c r="EU53" s="227">
        <v>443.8</v>
      </c>
      <c r="EV53" s="227">
        <v>521.79999999999995</v>
      </c>
      <c r="EW53" s="227">
        <v>521.79999999999995</v>
      </c>
      <c r="EX53" s="227">
        <v>553.1</v>
      </c>
      <c r="EY53" s="227">
        <v>553.1</v>
      </c>
      <c r="EZ53" s="227">
        <v>553.1</v>
      </c>
      <c r="FA53" s="227">
        <v>675.1</v>
      </c>
      <c r="FB53" s="227">
        <v>675.1</v>
      </c>
      <c r="FC53" s="227">
        <v>760.1</v>
      </c>
      <c r="FD53" s="227">
        <v>760.1</v>
      </c>
    </row>
    <row r="54" spans="1:160" ht="13.5" thickBot="1" x14ac:dyDescent="0.25">
      <c r="A54" s="132"/>
      <c r="B54" s="34">
        <v>44</v>
      </c>
      <c r="C54" s="10">
        <v>44</v>
      </c>
      <c r="D54" s="37" t="s">
        <v>150</v>
      </c>
      <c r="E54" s="37" t="s">
        <v>46</v>
      </c>
      <c r="F54" s="37"/>
      <c r="G54" s="43">
        <v>0.32222222222222202</v>
      </c>
      <c r="H54" s="47">
        <v>0.32222222222222224</v>
      </c>
      <c r="I54" s="58" t="s">
        <v>44</v>
      </c>
      <c r="J54" s="52">
        <v>0</v>
      </c>
      <c r="K54" s="43">
        <v>0.405555555555553</v>
      </c>
      <c r="L54" s="47">
        <v>0.40555555555553802</v>
      </c>
      <c r="M54" s="42" t="s">
        <v>44</v>
      </c>
      <c r="N54" s="38">
        <v>0</v>
      </c>
      <c r="O54" s="73">
        <v>0.44722222222222219</v>
      </c>
      <c r="P54" s="42" t="s">
        <v>44</v>
      </c>
      <c r="Q54" s="38">
        <v>0</v>
      </c>
      <c r="R54" s="43">
        <v>0.45624999999999999</v>
      </c>
      <c r="S54" s="47">
        <v>0.45624999999999999</v>
      </c>
      <c r="T54" s="70">
        <v>41.8</v>
      </c>
      <c r="U54" s="71">
        <v>41.8</v>
      </c>
      <c r="V54" s="72"/>
      <c r="W54" s="115">
        <v>0.4680555555555555</v>
      </c>
      <c r="X54" s="42" t="s">
        <v>44</v>
      </c>
      <c r="Y54" s="38">
        <v>0</v>
      </c>
      <c r="Z54" s="49">
        <v>0.50277777777777777</v>
      </c>
      <c r="AA54" s="42" t="s">
        <v>44</v>
      </c>
      <c r="AB54" s="38">
        <v>0</v>
      </c>
      <c r="AC54" s="53">
        <v>0.50555555555555554</v>
      </c>
      <c r="AD54" s="61"/>
      <c r="AE54" s="55">
        <v>0.50925925925925919</v>
      </c>
      <c r="AF54" s="35">
        <v>3.7037037037036535E-3</v>
      </c>
      <c r="AG54" s="35">
        <v>1.5046296296301323E-4</v>
      </c>
      <c r="AH54" s="44" t="s">
        <v>45</v>
      </c>
      <c r="AI54" s="45">
        <v>13</v>
      </c>
      <c r="AJ54" s="115">
        <v>0.52638888888888891</v>
      </c>
      <c r="AK54" s="42" t="s">
        <v>44</v>
      </c>
      <c r="AL54" s="38">
        <v>0</v>
      </c>
      <c r="AM54" s="73">
        <v>0.53680555555555554</v>
      </c>
      <c r="AN54" s="42" t="s">
        <v>44</v>
      </c>
      <c r="AO54" s="38">
        <v>0</v>
      </c>
      <c r="AP54" s="53">
        <v>0.54027777777777775</v>
      </c>
      <c r="AQ54" s="61"/>
      <c r="AR54" s="55">
        <v>0.54784722222222226</v>
      </c>
      <c r="AS54" s="35">
        <v>7.5694444444445175E-3</v>
      </c>
      <c r="AT54" s="35">
        <v>8.1018518518525835E-4</v>
      </c>
      <c r="AU54" s="44" t="s">
        <v>223</v>
      </c>
      <c r="AV54" s="45">
        <v>70</v>
      </c>
      <c r="AW54" s="49">
        <v>0.56805555555555554</v>
      </c>
      <c r="AX54" s="42" t="s">
        <v>44</v>
      </c>
      <c r="AY54" s="38">
        <v>0</v>
      </c>
      <c r="AZ54" s="49">
        <v>0.57013888888888897</v>
      </c>
      <c r="BA54" s="61"/>
      <c r="BB54" s="55">
        <v>0.57611111111111113</v>
      </c>
      <c r="BC54" s="35">
        <v>5.9722222222221566E-3</v>
      </c>
      <c r="BD54" s="35">
        <v>9.7222222222215649E-4</v>
      </c>
      <c r="BE54" s="44" t="s">
        <v>223</v>
      </c>
      <c r="BF54" s="45">
        <v>84</v>
      </c>
      <c r="BG54" s="308">
        <v>0.61527777777777781</v>
      </c>
      <c r="BH54" s="42" t="s">
        <v>44</v>
      </c>
      <c r="BI54" s="38">
        <v>0</v>
      </c>
      <c r="BJ54" s="43">
        <v>0.61527777777777781</v>
      </c>
      <c r="BK54" s="47">
        <v>0.62430555555555556</v>
      </c>
      <c r="BL54" s="70">
        <v>26.9</v>
      </c>
      <c r="BM54" s="71">
        <v>26.9</v>
      </c>
      <c r="BN54" s="72"/>
      <c r="BO54" s="117"/>
      <c r="BP54" s="121"/>
      <c r="BQ54" s="124"/>
      <c r="BR54" s="125"/>
      <c r="BS54" s="49">
        <v>0.70624999999999993</v>
      </c>
      <c r="BT54" s="42" t="s">
        <v>223</v>
      </c>
      <c r="BU54" s="38">
        <v>480</v>
      </c>
      <c r="BV54" s="49"/>
      <c r="BW54" s="61"/>
      <c r="BX54" s="55"/>
      <c r="BY54" s="35">
        <v>0</v>
      </c>
      <c r="BZ54" s="35">
        <v>2.4537037037037036E-3</v>
      </c>
      <c r="CA54" s="44" t="s">
        <v>45</v>
      </c>
      <c r="CB54" s="45" t="s">
        <v>231</v>
      </c>
      <c r="CC54" s="85"/>
      <c r="CD54" s="86"/>
      <c r="CE54" s="87"/>
      <c r="CF54" s="88"/>
      <c r="CG54" s="85"/>
      <c r="CH54" s="86"/>
      <c r="CI54" s="87"/>
      <c r="CJ54" s="88"/>
      <c r="CK54" s="43"/>
      <c r="CL54" s="47"/>
      <c r="CM54" s="317"/>
      <c r="CN54" s="310" t="s">
        <v>231</v>
      </c>
      <c r="CO54" s="72"/>
      <c r="CP54" s="91"/>
      <c r="CQ54" s="95">
        <v>5.5555555555555601E-2</v>
      </c>
      <c r="CR54" s="42" t="s">
        <v>44</v>
      </c>
      <c r="CS54" s="38"/>
      <c r="CU54" s="39" t="s">
        <v>231</v>
      </c>
      <c r="CV54" s="46" t="s">
        <v>231</v>
      </c>
      <c r="CW54" s="40"/>
      <c r="CX54" s="63" t="s">
        <v>231</v>
      </c>
      <c r="CZ54" s="101" t="s">
        <v>190</v>
      </c>
      <c r="DA54" s="129" t="s">
        <v>177</v>
      </c>
      <c r="DB54" s="129">
        <v>150</v>
      </c>
      <c r="DC54" s="104" t="s">
        <v>186</v>
      </c>
      <c r="DD54" s="77"/>
      <c r="DE54" s="56"/>
      <c r="DF54" s="36"/>
      <c r="DI54" s="41">
        <v>1.0900000000000001</v>
      </c>
      <c r="DJ54" s="17" t="s">
        <v>196</v>
      </c>
      <c r="DK54" s="153" t="e">
        <v>#REF!</v>
      </c>
      <c r="DL54" s="41" t="e">
        <v>#REF!</v>
      </c>
      <c r="DM54" s="41">
        <v>9999</v>
      </c>
      <c r="DP54" s="41">
        <v>44</v>
      </c>
      <c r="DQ54" s="227">
        <v>0</v>
      </c>
      <c r="DR54" s="227">
        <v>0</v>
      </c>
      <c r="DS54" s="228">
        <v>41.8</v>
      </c>
      <c r="DT54" s="227">
        <v>0</v>
      </c>
      <c r="DU54" s="227">
        <v>0</v>
      </c>
      <c r="DV54" s="227">
        <v>13</v>
      </c>
      <c r="DW54" s="227">
        <v>0</v>
      </c>
      <c r="DX54" s="227">
        <v>0</v>
      </c>
      <c r="DY54" s="227">
        <v>70</v>
      </c>
      <c r="DZ54" s="227">
        <v>0</v>
      </c>
      <c r="EA54" s="227">
        <v>84</v>
      </c>
      <c r="EB54" s="227">
        <v>0</v>
      </c>
      <c r="EC54" s="228">
        <v>26.9</v>
      </c>
      <c r="ED54" s="227">
        <v>0</v>
      </c>
      <c r="EE54" s="227">
        <v>480</v>
      </c>
      <c r="EF54" s="227" t="e">
        <v>#VALUE!</v>
      </c>
      <c r="EG54" s="227">
        <v>0</v>
      </c>
      <c r="EH54" s="228" t="e">
        <v>#REF!</v>
      </c>
      <c r="EI54" s="227">
        <v>0</v>
      </c>
      <c r="EK54" s="41">
        <v>44</v>
      </c>
      <c r="EL54" s="227">
        <v>0</v>
      </c>
      <c r="EM54" s="227">
        <v>0</v>
      </c>
      <c r="EN54" s="227">
        <v>41.8</v>
      </c>
      <c r="EO54" s="227">
        <v>41.8</v>
      </c>
      <c r="EP54" s="227">
        <v>41.8</v>
      </c>
      <c r="EQ54" s="227">
        <v>54.8</v>
      </c>
      <c r="ER54" s="227">
        <v>54.8</v>
      </c>
      <c r="ES54" s="227">
        <v>54.8</v>
      </c>
      <c r="ET54" s="227">
        <v>124.8</v>
      </c>
      <c r="EU54" s="227">
        <v>124.8</v>
      </c>
      <c r="EV54" s="227">
        <v>208.8</v>
      </c>
      <c r="EW54" s="227">
        <v>208.8</v>
      </c>
      <c r="EX54" s="227">
        <v>235.7</v>
      </c>
      <c r="EY54" s="227">
        <v>235.7</v>
      </c>
      <c r="EZ54" s="227">
        <v>715.7</v>
      </c>
      <c r="FA54" s="227" t="e">
        <v>#VALUE!</v>
      </c>
      <c r="FB54" s="227" t="e">
        <v>#VALUE!</v>
      </c>
      <c r="FC54" s="227" t="e">
        <v>#VALUE!</v>
      </c>
      <c r="FD54" s="227" t="e">
        <v>#VALUE!</v>
      </c>
    </row>
    <row r="55" spans="1:160" ht="13.5" thickBot="1" x14ac:dyDescent="0.25">
      <c r="A55" s="132"/>
      <c r="B55" s="34">
        <v>52</v>
      </c>
      <c r="C55" s="10">
        <v>54</v>
      </c>
      <c r="D55" s="37" t="s">
        <v>174</v>
      </c>
      <c r="E55" s="37" t="s">
        <v>161</v>
      </c>
      <c r="F55" s="37"/>
      <c r="G55" s="43">
        <v>0.327777777777778</v>
      </c>
      <c r="H55" s="47">
        <v>0.32777777777777778</v>
      </c>
      <c r="I55" s="58" t="s">
        <v>44</v>
      </c>
      <c r="J55" s="52">
        <v>0</v>
      </c>
      <c r="K55" s="43">
        <v>0.41111111111110799</v>
      </c>
      <c r="L55" s="47">
        <v>0.41111111111109</v>
      </c>
      <c r="M55" s="42" t="s">
        <v>44</v>
      </c>
      <c r="N55" s="38">
        <v>0</v>
      </c>
      <c r="O55" s="73">
        <v>0.45277777777777778</v>
      </c>
      <c r="P55" s="42" t="s">
        <v>44</v>
      </c>
      <c r="Q55" s="38">
        <v>0</v>
      </c>
      <c r="R55" s="43">
        <v>0.46249999999999997</v>
      </c>
      <c r="S55" s="47">
        <v>0.46249999999999997</v>
      </c>
      <c r="T55" s="70">
        <v>49.6</v>
      </c>
      <c r="U55" s="71">
        <v>49.6</v>
      </c>
      <c r="V55" s="72"/>
      <c r="W55" s="115">
        <v>0.47361111111111109</v>
      </c>
      <c r="X55" s="42" t="s">
        <v>44</v>
      </c>
      <c r="Y55" s="38">
        <v>0</v>
      </c>
      <c r="Z55" s="49">
        <v>0.5083333333333333</v>
      </c>
      <c r="AA55" s="42" t="s">
        <v>44</v>
      </c>
      <c r="AB55" s="38">
        <v>0</v>
      </c>
      <c r="AC55" s="53">
        <v>0.51111111111111118</v>
      </c>
      <c r="AD55" s="61"/>
      <c r="AE55" s="55">
        <v>0.51545138888888886</v>
      </c>
      <c r="AF55" s="35">
        <v>4.3402777777776791E-3</v>
      </c>
      <c r="AG55" s="35">
        <v>4.8611111111101233E-4</v>
      </c>
      <c r="AH55" s="44" t="s">
        <v>223</v>
      </c>
      <c r="AI55" s="45">
        <v>42</v>
      </c>
      <c r="AJ55" s="115">
        <v>0.53194444444444455</v>
      </c>
      <c r="AK55" s="42" t="s">
        <v>44</v>
      </c>
      <c r="AL55" s="38">
        <v>0</v>
      </c>
      <c r="AM55" s="73">
        <v>0.54236111111111118</v>
      </c>
      <c r="AN55" s="42" t="s">
        <v>44</v>
      </c>
      <c r="AO55" s="38">
        <v>0</v>
      </c>
      <c r="AP55" s="53">
        <v>0.54513888888888895</v>
      </c>
      <c r="AQ55" s="61"/>
      <c r="AR55" s="55">
        <v>0.55230324074074078</v>
      </c>
      <c r="AS55" s="35">
        <v>7.1643518518518245E-3</v>
      </c>
      <c r="AT55" s="35">
        <v>4.0509259259256542E-4</v>
      </c>
      <c r="AU55" s="44" t="s">
        <v>223</v>
      </c>
      <c r="AV55" s="45">
        <v>35</v>
      </c>
      <c r="AW55" s="49">
        <v>0.57291666666666663</v>
      </c>
      <c r="AX55" s="42" t="s">
        <v>44</v>
      </c>
      <c r="AY55" s="38">
        <v>0</v>
      </c>
      <c r="AZ55" s="49">
        <v>0.57499999999999996</v>
      </c>
      <c r="BA55" s="61"/>
      <c r="BB55" s="55">
        <v>0.58099537037037041</v>
      </c>
      <c r="BC55" s="35">
        <v>5.9953703703704564E-3</v>
      </c>
      <c r="BD55" s="35">
        <v>9.9537037037045629E-4</v>
      </c>
      <c r="BE55" s="44" t="s">
        <v>223</v>
      </c>
      <c r="BF55" s="45">
        <v>86</v>
      </c>
      <c r="BG55" s="308">
        <v>0.6201388888888888</v>
      </c>
      <c r="BH55" s="42" t="s">
        <v>44</v>
      </c>
      <c r="BI55" s="38">
        <v>0</v>
      </c>
      <c r="BJ55" s="43">
        <v>0.62013888888888891</v>
      </c>
      <c r="BK55" s="47">
        <v>0.63263888888888886</v>
      </c>
      <c r="BL55" s="70">
        <v>29</v>
      </c>
      <c r="BM55" s="71">
        <v>29</v>
      </c>
      <c r="BN55" s="72"/>
      <c r="BO55" s="117" t="s">
        <v>233</v>
      </c>
      <c r="BP55" s="121">
        <v>1800</v>
      </c>
      <c r="BQ55" s="124" t="s">
        <v>225</v>
      </c>
      <c r="BR55" s="125"/>
      <c r="BS55" s="49">
        <v>0.71736111111111101</v>
      </c>
      <c r="BT55" s="42" t="s">
        <v>223</v>
      </c>
      <c r="BU55" s="38">
        <v>720</v>
      </c>
      <c r="BV55" s="49">
        <v>0.72013888888888899</v>
      </c>
      <c r="BW55" s="61"/>
      <c r="BX55" s="55">
        <v>0.72365740740740747</v>
      </c>
      <c r="BY55" s="35">
        <v>3.5185185185184764E-3</v>
      </c>
      <c r="BZ55" s="35">
        <v>1.0648148148147728E-3</v>
      </c>
      <c r="CA55" s="44" t="s">
        <v>223</v>
      </c>
      <c r="CB55" s="45">
        <v>92</v>
      </c>
      <c r="CC55" s="85">
        <v>0.72430555555555554</v>
      </c>
      <c r="CD55" s="86"/>
      <c r="CE55" s="87">
        <v>0</v>
      </c>
      <c r="CF55" s="88"/>
      <c r="CG55" s="85">
        <v>0.73263888888888884</v>
      </c>
      <c r="CH55" s="86"/>
      <c r="CI55" s="87">
        <v>0</v>
      </c>
      <c r="CJ55" s="88"/>
      <c r="CK55" s="43">
        <v>0.77916666666666667</v>
      </c>
      <c r="CL55" s="47">
        <v>0.77986111111111101</v>
      </c>
      <c r="CM55" s="70">
        <v>74</v>
      </c>
      <c r="CN55" s="71">
        <v>74</v>
      </c>
      <c r="CO55" s="72"/>
      <c r="CP55" s="91">
        <v>0.78263888888888899</v>
      </c>
      <c r="CQ55" s="95">
        <v>5.5555555555555601E-2</v>
      </c>
      <c r="CR55" s="42" t="s">
        <v>44</v>
      </c>
      <c r="CS55" s="38">
        <v>0</v>
      </c>
      <c r="CU55" s="39">
        <v>407.6</v>
      </c>
      <c r="CV55" s="46">
        <v>2520</v>
      </c>
      <c r="CW55" s="40"/>
      <c r="CX55" s="63">
        <v>2927.6</v>
      </c>
      <c r="CZ55" s="101" t="s">
        <v>191</v>
      </c>
      <c r="DA55" s="129" t="s">
        <v>177</v>
      </c>
      <c r="DB55" s="129">
        <v>80</v>
      </c>
      <c r="DC55" s="104" t="s">
        <v>181</v>
      </c>
      <c r="DD55" s="77"/>
      <c r="DE55" s="56"/>
      <c r="DF55" s="36"/>
      <c r="DI55" s="41">
        <v>1.06</v>
      </c>
      <c r="DJ55" s="17" t="s">
        <v>196</v>
      </c>
      <c r="DK55" s="153">
        <v>161.756</v>
      </c>
      <c r="DL55" s="41">
        <v>161.756</v>
      </c>
      <c r="DM55" s="41">
        <v>9999</v>
      </c>
      <c r="DP55" s="41">
        <v>54</v>
      </c>
      <c r="DQ55" s="227">
        <v>0</v>
      </c>
      <c r="DR55" s="227">
        <v>0</v>
      </c>
      <c r="DS55" s="228">
        <v>49.6</v>
      </c>
      <c r="DT55" s="227">
        <v>0</v>
      </c>
      <c r="DU55" s="227">
        <v>0</v>
      </c>
      <c r="DV55" s="227">
        <v>42</v>
      </c>
      <c r="DW55" s="227">
        <v>0</v>
      </c>
      <c r="DX55" s="227">
        <v>0</v>
      </c>
      <c r="DY55" s="227">
        <v>35</v>
      </c>
      <c r="DZ55" s="227">
        <v>0</v>
      </c>
      <c r="EA55" s="227">
        <v>86</v>
      </c>
      <c r="EB55" s="227">
        <v>0</v>
      </c>
      <c r="EC55" s="228">
        <v>29</v>
      </c>
      <c r="ED55" s="227">
        <v>1800</v>
      </c>
      <c r="EE55" s="227">
        <v>720</v>
      </c>
      <c r="EF55" s="227">
        <v>92</v>
      </c>
      <c r="EG55" s="227">
        <v>0</v>
      </c>
      <c r="EH55" s="228">
        <v>74</v>
      </c>
      <c r="EI55" s="227">
        <v>0</v>
      </c>
      <c r="EK55" s="41">
        <v>54</v>
      </c>
      <c r="EL55" s="227">
        <v>0</v>
      </c>
      <c r="EM55" s="227">
        <v>0</v>
      </c>
      <c r="EN55" s="227">
        <v>49.6</v>
      </c>
      <c r="EO55" s="227">
        <v>49.6</v>
      </c>
      <c r="EP55" s="227">
        <v>49.6</v>
      </c>
      <c r="EQ55" s="227">
        <v>91.6</v>
      </c>
      <c r="ER55" s="227">
        <v>91.6</v>
      </c>
      <c r="ES55" s="227">
        <v>91.6</v>
      </c>
      <c r="ET55" s="227">
        <v>126.6</v>
      </c>
      <c r="EU55" s="227">
        <v>126.6</v>
      </c>
      <c r="EV55" s="227">
        <v>212.6</v>
      </c>
      <c r="EW55" s="227">
        <v>212.6</v>
      </c>
      <c r="EX55" s="227">
        <v>241.6</v>
      </c>
      <c r="EY55" s="227">
        <v>2041.6</v>
      </c>
      <c r="EZ55" s="227">
        <v>2761.6</v>
      </c>
      <c r="FA55" s="227">
        <v>2853.6</v>
      </c>
      <c r="FB55" s="227">
        <v>2853.6</v>
      </c>
      <c r="FC55" s="227">
        <v>2927.6</v>
      </c>
      <c r="FD55" s="227">
        <v>2927.6</v>
      </c>
    </row>
    <row r="56" spans="1:160" ht="13.5" thickBot="1" x14ac:dyDescent="0.25">
      <c r="A56" s="132"/>
      <c r="B56" s="34">
        <v>19</v>
      </c>
      <c r="C56" s="10">
        <v>19</v>
      </c>
      <c r="D56" s="37" t="s">
        <v>112</v>
      </c>
      <c r="E56" s="37" t="s">
        <v>113</v>
      </c>
      <c r="F56" s="37"/>
      <c r="G56" s="43">
        <v>0.30486111111111103</v>
      </c>
      <c r="H56" s="47">
        <v>0.30486111111111108</v>
      </c>
      <c r="I56" s="58" t="s">
        <v>44</v>
      </c>
      <c r="J56" s="52">
        <v>0</v>
      </c>
      <c r="K56" s="43">
        <v>0.38819444444444401</v>
      </c>
      <c r="L56" s="47">
        <v>0.38819444444443801</v>
      </c>
      <c r="M56" s="42" t="s">
        <v>44</v>
      </c>
      <c r="N56" s="38">
        <v>0</v>
      </c>
      <c r="O56" s="73">
        <v>0.42986111111111108</v>
      </c>
      <c r="P56" s="42" t="s">
        <v>44</v>
      </c>
      <c r="Q56" s="38">
        <v>0</v>
      </c>
      <c r="R56" s="43">
        <v>0.43402777777777773</v>
      </c>
      <c r="S56" s="47">
        <v>0.43402777777777773</v>
      </c>
      <c r="T56" s="70">
        <v>50.7</v>
      </c>
      <c r="U56" s="71">
        <v>50.7</v>
      </c>
      <c r="V56" s="72"/>
      <c r="W56" s="115">
        <v>0.4506944444444444</v>
      </c>
      <c r="X56" s="42" t="s">
        <v>44</v>
      </c>
      <c r="Y56" s="38">
        <v>0</v>
      </c>
      <c r="Z56" s="49">
        <v>0.48541666666666666</v>
      </c>
      <c r="AA56" s="42" t="s">
        <v>44</v>
      </c>
      <c r="AB56" s="38">
        <v>0</v>
      </c>
      <c r="AC56" s="53">
        <v>0.48749999999999999</v>
      </c>
      <c r="AD56" s="61"/>
      <c r="AE56" s="55">
        <v>0.49140046296296297</v>
      </c>
      <c r="AF56" s="35">
        <v>3.9004629629629806E-3</v>
      </c>
      <c r="AG56" s="35">
        <v>4.6296296296313797E-5</v>
      </c>
      <c r="AH56" s="44" t="s">
        <v>223</v>
      </c>
      <c r="AI56" s="45">
        <v>4</v>
      </c>
      <c r="AJ56" s="115">
        <v>0.5083333333333333</v>
      </c>
      <c r="AK56" s="42" t="s">
        <v>44</v>
      </c>
      <c r="AL56" s="38">
        <v>0</v>
      </c>
      <c r="AM56" s="73">
        <v>0.51874999999999993</v>
      </c>
      <c r="AN56" s="42" t="s">
        <v>44</v>
      </c>
      <c r="AO56" s="38">
        <v>0</v>
      </c>
      <c r="AP56" s="53">
        <v>0.52083333333333337</v>
      </c>
      <c r="AQ56" s="61"/>
      <c r="AR56" s="55">
        <v>0.52833333333333332</v>
      </c>
      <c r="AS56" s="35">
        <v>7.4999999999999512E-3</v>
      </c>
      <c r="AT56" s="35">
        <v>7.4074074074069202E-4</v>
      </c>
      <c r="AU56" s="44" t="s">
        <v>223</v>
      </c>
      <c r="AV56" s="45">
        <v>64</v>
      </c>
      <c r="AW56" s="49">
        <v>0.54861111111111105</v>
      </c>
      <c r="AX56" s="42" t="s">
        <v>44</v>
      </c>
      <c r="AY56" s="38">
        <v>0</v>
      </c>
      <c r="AZ56" s="49">
        <v>0.55069444444444404</v>
      </c>
      <c r="BA56" s="61"/>
      <c r="BB56" s="55">
        <v>0.55671296296296291</v>
      </c>
      <c r="BC56" s="35">
        <v>6.0185185185188672E-3</v>
      </c>
      <c r="BD56" s="35">
        <v>1.0185185185188671E-3</v>
      </c>
      <c r="BE56" s="44" t="s">
        <v>223</v>
      </c>
      <c r="BF56" s="45">
        <v>88</v>
      </c>
      <c r="BG56" s="308">
        <v>0.59583333333333288</v>
      </c>
      <c r="BH56" s="42" t="s">
        <v>44</v>
      </c>
      <c r="BI56" s="38">
        <v>0</v>
      </c>
      <c r="BJ56" s="43">
        <v>0.59722222222222221</v>
      </c>
      <c r="BK56" s="47">
        <v>0.59861111111111109</v>
      </c>
      <c r="BL56" s="70">
        <v>31.5</v>
      </c>
      <c r="BM56" s="71">
        <v>31.5</v>
      </c>
      <c r="BN56" s="72"/>
      <c r="BO56" s="117"/>
      <c r="BP56" s="121"/>
      <c r="BQ56" s="124"/>
      <c r="BR56" s="125"/>
      <c r="BS56" s="49">
        <v>0.68055555555555547</v>
      </c>
      <c r="BT56" s="42" t="s">
        <v>223</v>
      </c>
      <c r="BU56" s="38">
        <v>600</v>
      </c>
      <c r="BV56" s="49">
        <v>0.68333333333333302</v>
      </c>
      <c r="BW56" s="61"/>
      <c r="BX56" s="55">
        <v>0.73215277777777776</v>
      </c>
      <c r="BY56" s="35">
        <v>4.8819444444444748E-2</v>
      </c>
      <c r="BZ56" s="35">
        <v>4.6365740740741047E-2</v>
      </c>
      <c r="CA56" s="44" t="s">
        <v>223</v>
      </c>
      <c r="CB56" s="45">
        <v>4006</v>
      </c>
      <c r="CC56" s="85">
        <v>0.73611111111111116</v>
      </c>
      <c r="CD56" s="86"/>
      <c r="CE56" s="87">
        <v>0</v>
      </c>
      <c r="CF56" s="88"/>
      <c r="CG56" s="85">
        <v>0.75069444444444444</v>
      </c>
      <c r="CH56" s="86"/>
      <c r="CI56" s="87">
        <v>0</v>
      </c>
      <c r="CJ56" s="88"/>
      <c r="CK56" s="43">
        <v>0.81388888888888899</v>
      </c>
      <c r="CL56" s="47">
        <v>0.81458333333333333</v>
      </c>
      <c r="CM56" s="70">
        <v>72.099999999999994</v>
      </c>
      <c r="CN56" s="71">
        <v>72.099999999999994</v>
      </c>
      <c r="CO56" s="72"/>
      <c r="CP56" s="91">
        <v>0.81666666666666676</v>
      </c>
      <c r="CQ56" s="95">
        <v>5.5555555555555601E-2</v>
      </c>
      <c r="CR56" s="42" t="s">
        <v>223</v>
      </c>
      <c r="CS56" s="38">
        <v>2460</v>
      </c>
      <c r="CT56" s="75"/>
      <c r="CU56" s="39">
        <v>4316.3</v>
      </c>
      <c r="CV56" s="46">
        <v>3060</v>
      </c>
      <c r="CW56" s="40"/>
      <c r="CX56" s="63">
        <v>7376.3</v>
      </c>
      <c r="CY56" s="75"/>
      <c r="CZ56" s="101" t="s">
        <v>191</v>
      </c>
      <c r="DA56" s="129" t="s">
        <v>177</v>
      </c>
      <c r="DB56" s="129">
        <v>80</v>
      </c>
      <c r="DC56" s="104" t="s">
        <v>184</v>
      </c>
      <c r="DD56" s="77"/>
      <c r="DE56" s="56"/>
      <c r="DF56" s="36"/>
      <c r="DI56" s="41">
        <v>1.06</v>
      </c>
      <c r="DJ56" s="17" t="s">
        <v>197</v>
      </c>
      <c r="DK56" s="153">
        <v>163.55800000000002</v>
      </c>
      <c r="DL56" s="41">
        <v>9999</v>
      </c>
      <c r="DM56" s="41">
        <v>163.55800000000002</v>
      </c>
      <c r="DP56" s="41">
        <v>19</v>
      </c>
      <c r="DQ56" s="227">
        <v>0</v>
      </c>
      <c r="DR56" s="227">
        <v>0</v>
      </c>
      <c r="DS56" s="228">
        <v>50.7</v>
      </c>
      <c r="DT56" s="227">
        <v>0</v>
      </c>
      <c r="DU56" s="227">
        <v>0</v>
      </c>
      <c r="DV56" s="227">
        <v>4</v>
      </c>
      <c r="DW56" s="227">
        <v>0</v>
      </c>
      <c r="DX56" s="227">
        <v>0</v>
      </c>
      <c r="DY56" s="227">
        <v>64</v>
      </c>
      <c r="DZ56" s="227">
        <v>0</v>
      </c>
      <c r="EA56" s="227">
        <v>88</v>
      </c>
      <c r="EB56" s="227">
        <v>0</v>
      </c>
      <c r="EC56" s="228">
        <v>31.5</v>
      </c>
      <c r="ED56" s="227">
        <v>0</v>
      </c>
      <c r="EE56" s="227">
        <v>600</v>
      </c>
      <c r="EF56" s="227">
        <v>4006</v>
      </c>
      <c r="EG56" s="227">
        <v>0</v>
      </c>
      <c r="EH56" s="228">
        <v>72.099999999999994</v>
      </c>
      <c r="EI56" s="227">
        <v>2460</v>
      </c>
      <c r="EK56" s="41">
        <v>19</v>
      </c>
      <c r="EL56" s="227">
        <v>0</v>
      </c>
      <c r="EM56" s="227">
        <v>0</v>
      </c>
      <c r="EN56" s="227">
        <v>50.7</v>
      </c>
      <c r="EO56" s="227">
        <v>50.7</v>
      </c>
      <c r="EP56" s="227">
        <v>50.7</v>
      </c>
      <c r="EQ56" s="227">
        <v>54.7</v>
      </c>
      <c r="ER56" s="227">
        <v>54.7</v>
      </c>
      <c r="ES56" s="227">
        <v>54.7</v>
      </c>
      <c r="ET56" s="227">
        <v>118.7</v>
      </c>
      <c r="EU56" s="227">
        <v>118.7</v>
      </c>
      <c r="EV56" s="227">
        <v>206.7</v>
      </c>
      <c r="EW56" s="227">
        <v>206.7</v>
      </c>
      <c r="EX56" s="227">
        <v>238.2</v>
      </c>
      <c r="EY56" s="227">
        <v>238.2</v>
      </c>
      <c r="EZ56" s="227">
        <v>838.2</v>
      </c>
      <c r="FA56" s="227">
        <v>4844.2</v>
      </c>
      <c r="FB56" s="227">
        <v>4844.2</v>
      </c>
      <c r="FC56" s="227">
        <v>4916.3</v>
      </c>
      <c r="FD56" s="227">
        <v>7376.3</v>
      </c>
    </row>
    <row r="57" spans="1:160" ht="13.5" thickBot="1" x14ac:dyDescent="0.25">
      <c r="A57" s="132"/>
      <c r="B57" s="34">
        <v>40</v>
      </c>
      <c r="C57" s="10">
        <v>40</v>
      </c>
      <c r="D57" s="37" t="s">
        <v>144</v>
      </c>
      <c r="E57" s="37" t="s">
        <v>145</v>
      </c>
      <c r="F57" s="37"/>
      <c r="G57" s="43">
        <v>0.31944444444444398</v>
      </c>
      <c r="H57" s="47">
        <v>0.31666666666666665</v>
      </c>
      <c r="I57" s="58" t="s">
        <v>44</v>
      </c>
      <c r="J57" s="52">
        <v>0</v>
      </c>
      <c r="K57" s="43">
        <v>0.40277777777777601</v>
      </c>
      <c r="L57" s="47">
        <v>0.40277777777776202</v>
      </c>
      <c r="M57" s="42" t="s">
        <v>44</v>
      </c>
      <c r="N57" s="38">
        <v>0</v>
      </c>
      <c r="O57" s="73">
        <v>0.44444444444444442</v>
      </c>
      <c r="P57" s="42" t="s">
        <v>44</v>
      </c>
      <c r="Q57" s="38">
        <v>0</v>
      </c>
      <c r="R57" s="43">
        <v>0.45208333333333334</v>
      </c>
      <c r="S57" s="47">
        <v>0.45208333333333334</v>
      </c>
      <c r="T57" s="70">
        <v>47.8</v>
      </c>
      <c r="U57" s="71">
        <v>47.8</v>
      </c>
      <c r="V57" s="72">
        <v>300</v>
      </c>
      <c r="W57" s="115">
        <v>0.46527777777777773</v>
      </c>
      <c r="X57" s="42" t="s">
        <v>44</v>
      </c>
      <c r="Y57" s="38">
        <v>0</v>
      </c>
      <c r="Z57" s="49">
        <v>0.5</v>
      </c>
      <c r="AA57" s="42" t="s">
        <v>44</v>
      </c>
      <c r="AB57" s="38">
        <v>0</v>
      </c>
      <c r="AC57" s="53">
        <v>0.50277777777777777</v>
      </c>
      <c r="AD57" s="61"/>
      <c r="AE57" s="55">
        <v>0.50673611111111116</v>
      </c>
      <c r="AF57" s="35">
        <v>3.958333333333397E-3</v>
      </c>
      <c r="AG57" s="35">
        <v>1.0416666666673022E-4</v>
      </c>
      <c r="AH57" s="44" t="s">
        <v>223</v>
      </c>
      <c r="AI57" s="45">
        <v>9</v>
      </c>
      <c r="AJ57" s="115">
        <v>0.52361111111111114</v>
      </c>
      <c r="AK57" s="42" t="s">
        <v>44</v>
      </c>
      <c r="AL57" s="38">
        <v>0</v>
      </c>
      <c r="AM57" s="73">
        <v>0.53333333333333333</v>
      </c>
      <c r="AN57" s="42" t="s">
        <v>45</v>
      </c>
      <c r="AO57" s="38">
        <v>60</v>
      </c>
      <c r="AP57" s="53">
        <v>0.53680555555555554</v>
      </c>
      <c r="AQ57" s="61"/>
      <c r="AR57" s="55">
        <v>0.54362268518518519</v>
      </c>
      <c r="AS57" s="35">
        <v>6.8171296296296591E-3</v>
      </c>
      <c r="AT57" s="35">
        <v>5.7870370370399944E-5</v>
      </c>
      <c r="AU57" s="44" t="s">
        <v>223</v>
      </c>
      <c r="AV57" s="45">
        <v>5</v>
      </c>
      <c r="AW57" s="49">
        <v>0.56458333333333333</v>
      </c>
      <c r="AX57" s="42" t="s">
        <v>44</v>
      </c>
      <c r="AY57" s="38">
        <v>0</v>
      </c>
      <c r="AZ57" s="49">
        <v>0.56666666666666698</v>
      </c>
      <c r="BA57" s="61"/>
      <c r="BB57" s="55">
        <v>0.573125</v>
      </c>
      <c r="BC57" s="35">
        <v>6.4583333333330106E-3</v>
      </c>
      <c r="BD57" s="35">
        <v>1.4583333333330105E-3</v>
      </c>
      <c r="BE57" s="44" t="s">
        <v>223</v>
      </c>
      <c r="BF57" s="45">
        <v>126</v>
      </c>
      <c r="BG57" s="308">
        <v>0.61180555555555582</v>
      </c>
      <c r="BH57" s="42" t="s">
        <v>44</v>
      </c>
      <c r="BI57" s="38">
        <v>0</v>
      </c>
      <c r="BJ57" s="43">
        <v>0.6118055555555556</v>
      </c>
      <c r="BK57" s="47">
        <v>0.62083333333333335</v>
      </c>
      <c r="BL57" s="70">
        <v>28.3</v>
      </c>
      <c r="BM57" s="71">
        <v>28.3</v>
      </c>
      <c r="BN57" s="72"/>
      <c r="BO57" s="117" t="s">
        <v>226</v>
      </c>
      <c r="BP57" s="121"/>
      <c r="BQ57" s="124" t="s">
        <v>225</v>
      </c>
      <c r="BR57" s="125"/>
      <c r="BS57" s="49">
        <v>0.6972222222222223</v>
      </c>
      <c r="BT57" s="42" t="s">
        <v>44</v>
      </c>
      <c r="BU57" s="38">
        <v>0</v>
      </c>
      <c r="BV57" s="49">
        <v>0.7</v>
      </c>
      <c r="BW57" s="61"/>
      <c r="BX57" s="55">
        <v>0.70341435185185175</v>
      </c>
      <c r="BY57" s="35">
        <v>3.4143518518517935E-3</v>
      </c>
      <c r="BZ57" s="35">
        <v>9.6064814814808986E-4</v>
      </c>
      <c r="CA57" s="44" t="s">
        <v>223</v>
      </c>
      <c r="CB57" s="45">
        <v>83</v>
      </c>
      <c r="CC57" s="85">
        <v>0.70416666666666661</v>
      </c>
      <c r="CD57" s="86"/>
      <c r="CE57" s="87">
        <v>0</v>
      </c>
      <c r="CF57" s="88"/>
      <c r="CG57" s="85">
        <v>0.71180555555555547</v>
      </c>
      <c r="CH57" s="86"/>
      <c r="CI57" s="87">
        <v>0</v>
      </c>
      <c r="CJ57" s="88"/>
      <c r="CK57" s="43">
        <v>0.75277777777777777</v>
      </c>
      <c r="CL57" s="47">
        <v>0.75694444444444453</v>
      </c>
      <c r="CM57" s="70">
        <v>51.8</v>
      </c>
      <c r="CN57" s="71">
        <v>51.8</v>
      </c>
      <c r="CO57" s="72"/>
      <c r="CP57" s="91">
        <v>0.7597222222222223</v>
      </c>
      <c r="CQ57" s="95">
        <v>5.5555555555555601E-2</v>
      </c>
      <c r="CR57" s="42" t="s">
        <v>44</v>
      </c>
      <c r="CS57" s="38">
        <v>0</v>
      </c>
      <c r="CU57" s="39">
        <v>650.9</v>
      </c>
      <c r="CV57" s="46">
        <v>60</v>
      </c>
      <c r="CW57" s="40"/>
      <c r="CX57" s="63">
        <v>710.9</v>
      </c>
      <c r="CZ57" s="101" t="s">
        <v>190</v>
      </c>
      <c r="DA57" s="129" t="s">
        <v>177</v>
      </c>
      <c r="DB57" s="129">
        <v>75</v>
      </c>
      <c r="DC57" s="104"/>
      <c r="DD57" s="77"/>
      <c r="DE57" s="56"/>
      <c r="DF57" s="36"/>
      <c r="DI57" s="41">
        <v>1.06</v>
      </c>
      <c r="DJ57" s="17" t="s">
        <v>196</v>
      </c>
      <c r="DK57" s="153">
        <v>435.57399999999996</v>
      </c>
      <c r="DL57" s="41">
        <v>435.57399999999996</v>
      </c>
      <c r="DM57" s="41">
        <v>9999</v>
      </c>
      <c r="DP57" s="41">
        <v>40</v>
      </c>
      <c r="DQ57" s="227">
        <v>0</v>
      </c>
      <c r="DR57" s="227">
        <v>0</v>
      </c>
      <c r="DS57" s="228">
        <v>347.8</v>
      </c>
      <c r="DT57" s="227">
        <v>0</v>
      </c>
      <c r="DU57" s="227">
        <v>0</v>
      </c>
      <c r="DV57" s="227">
        <v>9</v>
      </c>
      <c r="DW57" s="227">
        <v>0</v>
      </c>
      <c r="DX57" s="227">
        <v>60</v>
      </c>
      <c r="DY57" s="227">
        <v>5</v>
      </c>
      <c r="DZ57" s="227">
        <v>0</v>
      </c>
      <c r="EA57" s="227">
        <v>126</v>
      </c>
      <c r="EB57" s="227">
        <v>0</v>
      </c>
      <c r="EC57" s="228">
        <v>28.3</v>
      </c>
      <c r="ED57" s="227">
        <v>0</v>
      </c>
      <c r="EE57" s="227">
        <v>0</v>
      </c>
      <c r="EF57" s="227">
        <v>83</v>
      </c>
      <c r="EG57" s="227">
        <v>0</v>
      </c>
      <c r="EH57" s="228">
        <v>51.8</v>
      </c>
      <c r="EI57" s="227">
        <v>0</v>
      </c>
      <c r="EK57" s="41">
        <v>40</v>
      </c>
      <c r="EL57" s="227">
        <v>0</v>
      </c>
      <c r="EM57" s="227">
        <v>0</v>
      </c>
      <c r="EN57" s="227">
        <v>347.8</v>
      </c>
      <c r="EO57" s="227">
        <v>347.8</v>
      </c>
      <c r="EP57" s="227">
        <v>347.8</v>
      </c>
      <c r="EQ57" s="227">
        <v>356.8</v>
      </c>
      <c r="ER57" s="227">
        <v>356.8</v>
      </c>
      <c r="ES57" s="227">
        <v>416.8</v>
      </c>
      <c r="ET57" s="227">
        <v>421.8</v>
      </c>
      <c r="EU57" s="227">
        <v>421.8</v>
      </c>
      <c r="EV57" s="227">
        <v>547.79999999999995</v>
      </c>
      <c r="EW57" s="227">
        <v>547.79999999999995</v>
      </c>
      <c r="EX57" s="227">
        <v>576.1</v>
      </c>
      <c r="EY57" s="227">
        <v>576.1</v>
      </c>
      <c r="EZ57" s="227">
        <v>576.1</v>
      </c>
      <c r="FA57" s="227">
        <v>659.1</v>
      </c>
      <c r="FB57" s="227">
        <v>659.1</v>
      </c>
      <c r="FC57" s="227">
        <v>710.9</v>
      </c>
      <c r="FD57" s="227">
        <v>710.9</v>
      </c>
    </row>
    <row r="58" spans="1:160" ht="13.5" thickBot="1" x14ac:dyDescent="0.25">
      <c r="A58" s="132"/>
      <c r="B58" s="34">
        <v>37</v>
      </c>
      <c r="C58" s="10">
        <v>37</v>
      </c>
      <c r="D58" s="37" t="s">
        <v>141</v>
      </c>
      <c r="E58" s="37" t="s">
        <v>142</v>
      </c>
      <c r="F58" s="37"/>
      <c r="G58" s="43">
        <v>0.31736111111111098</v>
      </c>
      <c r="H58" s="47">
        <v>0.31736111111111115</v>
      </c>
      <c r="I58" s="58" t="s">
        <v>44</v>
      </c>
      <c r="J58" s="52">
        <v>0</v>
      </c>
      <c r="K58" s="43">
        <v>0.40069444444444202</v>
      </c>
      <c r="L58" s="47">
        <v>0.40069444444442998</v>
      </c>
      <c r="M58" s="42" t="s">
        <v>44</v>
      </c>
      <c r="N58" s="38">
        <v>0</v>
      </c>
      <c r="O58" s="73">
        <v>0.44236111111111115</v>
      </c>
      <c r="P58" s="42" t="s">
        <v>44</v>
      </c>
      <c r="Q58" s="38">
        <v>0</v>
      </c>
      <c r="R58" s="43">
        <v>0.44375000000000003</v>
      </c>
      <c r="S58" s="47">
        <v>0.44930555555555557</v>
      </c>
      <c r="T58" s="70">
        <v>64.599999999999994</v>
      </c>
      <c r="U58" s="71">
        <v>64.599999999999994</v>
      </c>
      <c r="V58" s="72">
        <v>300</v>
      </c>
      <c r="W58" s="115">
        <v>0.46319444444444446</v>
      </c>
      <c r="X58" s="42" t="s">
        <v>44</v>
      </c>
      <c r="Y58" s="38">
        <v>0</v>
      </c>
      <c r="Z58" s="49">
        <v>0.49791666666666662</v>
      </c>
      <c r="AA58" s="42" t="s">
        <v>44</v>
      </c>
      <c r="AB58" s="38">
        <v>0</v>
      </c>
      <c r="AC58" s="53">
        <v>0.50069444444444444</v>
      </c>
      <c r="AD58" s="61"/>
      <c r="AE58" s="55">
        <v>0.50440972222222225</v>
      </c>
      <c r="AF58" s="35">
        <v>3.7152777777778034E-3</v>
      </c>
      <c r="AG58" s="35">
        <v>1.3888888888886333E-4</v>
      </c>
      <c r="AH58" s="44" t="s">
        <v>45</v>
      </c>
      <c r="AI58" s="45">
        <v>12</v>
      </c>
      <c r="AJ58" s="115">
        <v>0.52152777777777781</v>
      </c>
      <c r="AK58" s="42" t="s">
        <v>44</v>
      </c>
      <c r="AL58" s="38">
        <v>0</v>
      </c>
      <c r="AM58" s="73">
        <v>0.52847222222222223</v>
      </c>
      <c r="AN58" s="42" t="s">
        <v>45</v>
      </c>
      <c r="AO58" s="38">
        <v>300</v>
      </c>
      <c r="AP58" s="53">
        <v>0.53194444444444444</v>
      </c>
      <c r="AQ58" s="61"/>
      <c r="AR58" s="55">
        <v>0.53831018518518514</v>
      </c>
      <c r="AS58" s="35">
        <v>6.3657407407406996E-3</v>
      </c>
      <c r="AT58" s="35">
        <v>3.9351851851855951E-4</v>
      </c>
      <c r="AU58" s="44" t="s">
        <v>45</v>
      </c>
      <c r="AV58" s="45">
        <v>34</v>
      </c>
      <c r="AW58" s="49">
        <v>0.55625000000000002</v>
      </c>
      <c r="AX58" s="42" t="s">
        <v>45</v>
      </c>
      <c r="AY58" s="38">
        <v>300</v>
      </c>
      <c r="AZ58" s="49">
        <v>0.56041666666666701</v>
      </c>
      <c r="BA58" s="61"/>
      <c r="BB58" s="55">
        <v>0.56695601851851851</v>
      </c>
      <c r="BC58" s="35">
        <v>6.5393518518515048E-3</v>
      </c>
      <c r="BD58" s="35">
        <v>1.5393518518515047E-3</v>
      </c>
      <c r="BE58" s="44" t="s">
        <v>223</v>
      </c>
      <c r="BF58" s="45">
        <v>133</v>
      </c>
      <c r="BG58" s="308">
        <v>0.60555555555555585</v>
      </c>
      <c r="BH58" s="42" t="s">
        <v>44</v>
      </c>
      <c r="BI58" s="38">
        <v>0</v>
      </c>
      <c r="BJ58" s="43">
        <v>0.60138888888888886</v>
      </c>
      <c r="BK58" s="47">
        <v>0.61388888888888882</v>
      </c>
      <c r="BL58" s="70">
        <v>33.799999999999997</v>
      </c>
      <c r="BM58" s="71">
        <v>33.799999999999997</v>
      </c>
      <c r="BN58" s="72"/>
      <c r="BO58" s="117" t="s">
        <v>230</v>
      </c>
      <c r="BP58" s="121">
        <v>600</v>
      </c>
      <c r="BQ58" s="124" t="s">
        <v>225</v>
      </c>
      <c r="BR58" s="125"/>
      <c r="BS58" s="49">
        <v>0.69652777777777775</v>
      </c>
      <c r="BT58" s="42" t="s">
        <v>223</v>
      </c>
      <c r="BU58" s="38">
        <v>180</v>
      </c>
      <c r="BV58" s="49">
        <v>0.69930555555555496</v>
      </c>
      <c r="BW58" s="61"/>
      <c r="BX58" s="55">
        <v>0.70270833333333327</v>
      </c>
      <c r="BY58" s="35">
        <v>3.4027777777783097E-3</v>
      </c>
      <c r="BZ58" s="35">
        <v>9.490740740746061E-4</v>
      </c>
      <c r="CA58" s="44" t="s">
        <v>223</v>
      </c>
      <c r="CB58" s="45">
        <v>82</v>
      </c>
      <c r="CC58" s="85">
        <v>0.70486111111111116</v>
      </c>
      <c r="CD58" s="86"/>
      <c r="CE58" s="87">
        <v>0</v>
      </c>
      <c r="CF58" s="88"/>
      <c r="CG58" s="85">
        <v>0.71180555555555547</v>
      </c>
      <c r="CH58" s="86"/>
      <c r="CI58" s="87">
        <v>0</v>
      </c>
      <c r="CJ58" s="88"/>
      <c r="CK58" s="43">
        <v>0.75555555555555554</v>
      </c>
      <c r="CL58" s="47">
        <v>0.75763888888888886</v>
      </c>
      <c r="CM58" s="70">
        <v>54.3</v>
      </c>
      <c r="CN58" s="71">
        <v>54.3</v>
      </c>
      <c r="CO58" s="72"/>
      <c r="CP58" s="91">
        <v>0.75902777777777775</v>
      </c>
      <c r="CQ58" s="95">
        <v>5.5555555555555601E-2</v>
      </c>
      <c r="CR58" s="42" t="s">
        <v>44</v>
      </c>
      <c r="CS58" s="38">
        <v>0</v>
      </c>
      <c r="CU58" s="39">
        <v>713.7</v>
      </c>
      <c r="CV58" s="46">
        <v>1380</v>
      </c>
      <c r="CW58" s="40"/>
      <c r="CX58" s="63">
        <v>2093.6999999999998</v>
      </c>
      <c r="CZ58" s="101" t="s">
        <v>191</v>
      </c>
      <c r="DA58" s="129" t="s">
        <v>177</v>
      </c>
      <c r="DB58" s="129">
        <v>70</v>
      </c>
      <c r="DC58" s="104" t="s">
        <v>187</v>
      </c>
      <c r="DD58" s="77"/>
      <c r="DE58" s="56"/>
      <c r="DF58" s="36"/>
      <c r="DI58" s="41">
        <v>1.06</v>
      </c>
      <c r="DJ58" s="17" t="s">
        <v>197</v>
      </c>
      <c r="DK58" s="153">
        <v>461.86199999999997</v>
      </c>
      <c r="DL58" s="41">
        <v>9999</v>
      </c>
      <c r="DM58" s="41">
        <v>461.86199999999997</v>
      </c>
      <c r="DP58" s="41">
        <v>37</v>
      </c>
      <c r="DQ58" s="227">
        <v>0</v>
      </c>
      <c r="DR58" s="227">
        <v>0</v>
      </c>
      <c r="DS58" s="228">
        <v>364.6</v>
      </c>
      <c r="DT58" s="227">
        <v>0</v>
      </c>
      <c r="DU58" s="227">
        <v>0</v>
      </c>
      <c r="DV58" s="227">
        <v>12</v>
      </c>
      <c r="DW58" s="227">
        <v>0</v>
      </c>
      <c r="DX58" s="227">
        <v>300</v>
      </c>
      <c r="DY58" s="227">
        <v>34</v>
      </c>
      <c r="DZ58" s="227">
        <v>300</v>
      </c>
      <c r="EA58" s="227">
        <v>133</v>
      </c>
      <c r="EB58" s="227">
        <v>0</v>
      </c>
      <c r="EC58" s="228">
        <v>33.799999999999997</v>
      </c>
      <c r="ED58" s="227">
        <v>600</v>
      </c>
      <c r="EE58" s="227">
        <v>180</v>
      </c>
      <c r="EF58" s="227">
        <v>82</v>
      </c>
      <c r="EG58" s="227">
        <v>0</v>
      </c>
      <c r="EH58" s="228">
        <v>54.3</v>
      </c>
      <c r="EI58" s="227">
        <v>0</v>
      </c>
      <c r="EK58" s="41">
        <v>37</v>
      </c>
      <c r="EL58" s="227">
        <v>0</v>
      </c>
      <c r="EM58" s="227">
        <v>0</v>
      </c>
      <c r="EN58" s="227">
        <v>364.6</v>
      </c>
      <c r="EO58" s="227">
        <v>364.6</v>
      </c>
      <c r="EP58" s="227">
        <v>364.6</v>
      </c>
      <c r="EQ58" s="227">
        <v>376.6</v>
      </c>
      <c r="ER58" s="227">
        <v>376.6</v>
      </c>
      <c r="ES58" s="227">
        <v>676.6</v>
      </c>
      <c r="ET58" s="227">
        <v>710.6</v>
      </c>
      <c r="EU58" s="227">
        <v>1010.6</v>
      </c>
      <c r="EV58" s="227">
        <v>1143.5999999999999</v>
      </c>
      <c r="EW58" s="227">
        <v>1143.5999999999999</v>
      </c>
      <c r="EX58" s="227">
        <v>1177.4000000000001</v>
      </c>
      <c r="EY58" s="227">
        <v>1777.4</v>
      </c>
      <c r="EZ58" s="227">
        <v>1957.4</v>
      </c>
      <c r="FA58" s="227">
        <v>2039.4</v>
      </c>
      <c r="FB58" s="227">
        <v>2039.4</v>
      </c>
      <c r="FC58" s="227">
        <v>2093.6999999999998</v>
      </c>
      <c r="FD58" s="227">
        <v>2093.6999999999998</v>
      </c>
    </row>
    <row r="59" spans="1:160" ht="13.5" thickBot="1" x14ac:dyDescent="0.25">
      <c r="A59" s="132"/>
      <c r="B59" s="34">
        <v>28</v>
      </c>
      <c r="C59" s="10">
        <v>28</v>
      </c>
      <c r="D59" s="37" t="s">
        <v>129</v>
      </c>
      <c r="E59" s="37" t="s">
        <v>130</v>
      </c>
      <c r="F59" s="37"/>
      <c r="G59" s="43">
        <v>0.31111111111111101</v>
      </c>
      <c r="H59" s="47">
        <v>0.30069444444444443</v>
      </c>
      <c r="I59" s="58" t="s">
        <v>44</v>
      </c>
      <c r="J59" s="52">
        <v>0</v>
      </c>
      <c r="K59" s="43">
        <v>0.39444444444444299</v>
      </c>
      <c r="L59" s="47">
        <v>0.39444444444443399</v>
      </c>
      <c r="M59" s="42" t="s">
        <v>44</v>
      </c>
      <c r="N59" s="38">
        <v>0</v>
      </c>
      <c r="O59" s="73">
        <v>0.43611111111111112</v>
      </c>
      <c r="P59" s="42" t="s">
        <v>44</v>
      </c>
      <c r="Q59" s="38">
        <v>0</v>
      </c>
      <c r="R59" s="43">
        <v>0.44166666666666665</v>
      </c>
      <c r="S59" s="47">
        <v>0.44166666666666665</v>
      </c>
      <c r="T59" s="70">
        <v>45.3</v>
      </c>
      <c r="U59" s="71">
        <v>45.3</v>
      </c>
      <c r="V59" s="72"/>
      <c r="W59" s="115">
        <v>0.45694444444444443</v>
      </c>
      <c r="X59" s="42" t="s">
        <v>44</v>
      </c>
      <c r="Y59" s="38">
        <v>0</v>
      </c>
      <c r="Z59" s="49">
        <v>0.4916666666666667</v>
      </c>
      <c r="AA59" s="42" t="s">
        <v>44</v>
      </c>
      <c r="AB59" s="38">
        <v>0</v>
      </c>
      <c r="AC59" s="53">
        <v>0.49374999999999997</v>
      </c>
      <c r="AD59" s="61"/>
      <c r="AE59" s="55">
        <v>0.49734953703703705</v>
      </c>
      <c r="AF59" s="35">
        <v>3.5995370370370816E-3</v>
      </c>
      <c r="AG59" s="35">
        <v>2.5462962962958515E-4</v>
      </c>
      <c r="AH59" s="44" t="s">
        <v>45</v>
      </c>
      <c r="AI59" s="45">
        <v>22</v>
      </c>
      <c r="AJ59" s="115">
        <v>0.51458333333333328</v>
      </c>
      <c r="AK59" s="42" t="s">
        <v>44</v>
      </c>
      <c r="AL59" s="38">
        <v>0</v>
      </c>
      <c r="AM59" s="73">
        <v>0.52430555555555558</v>
      </c>
      <c r="AN59" s="42" t="s">
        <v>45</v>
      </c>
      <c r="AO59" s="38">
        <v>60</v>
      </c>
      <c r="AP59" s="53">
        <v>0.52777777777777779</v>
      </c>
      <c r="AQ59" s="61"/>
      <c r="AR59" s="55">
        <v>0.53440972222222227</v>
      </c>
      <c r="AS59" s="35">
        <v>6.6319444444444819E-3</v>
      </c>
      <c r="AT59" s="35">
        <v>1.2731481481477718E-4</v>
      </c>
      <c r="AU59" s="44" t="s">
        <v>45</v>
      </c>
      <c r="AV59" s="45">
        <v>11</v>
      </c>
      <c r="AW59" s="49">
        <v>0.55555555555555558</v>
      </c>
      <c r="AX59" s="42" t="s">
        <v>44</v>
      </c>
      <c r="AY59" s="38">
        <v>0</v>
      </c>
      <c r="AZ59" s="49">
        <v>0.55833333333333302</v>
      </c>
      <c r="BA59" s="61"/>
      <c r="BB59" s="55">
        <v>0.56550925925925932</v>
      </c>
      <c r="BC59" s="35">
        <v>7.1759259259263075E-3</v>
      </c>
      <c r="BD59" s="35">
        <v>2.1759259259263074E-3</v>
      </c>
      <c r="BE59" s="44" t="s">
        <v>223</v>
      </c>
      <c r="BF59" s="45">
        <v>188</v>
      </c>
      <c r="BG59" s="308">
        <v>0.60347222222222185</v>
      </c>
      <c r="BH59" s="42" t="s">
        <v>44</v>
      </c>
      <c r="BI59" s="38">
        <v>0</v>
      </c>
      <c r="BJ59" s="43">
        <v>0.60347222222222219</v>
      </c>
      <c r="BK59" s="47">
        <v>0.6118055555555556</v>
      </c>
      <c r="BL59" s="70">
        <v>31</v>
      </c>
      <c r="BM59" s="71">
        <v>31</v>
      </c>
      <c r="BN59" s="72"/>
      <c r="BO59" s="117" t="s">
        <v>226</v>
      </c>
      <c r="BP59" s="121"/>
      <c r="BQ59" s="124" t="s">
        <v>225</v>
      </c>
      <c r="BR59" s="125"/>
      <c r="BS59" s="49">
        <v>0.67986111111111114</v>
      </c>
      <c r="BT59" s="42" t="s">
        <v>44</v>
      </c>
      <c r="BU59" s="38">
        <v>0</v>
      </c>
      <c r="BV59" s="49">
        <v>0.68263888888888902</v>
      </c>
      <c r="BW59" s="61"/>
      <c r="BX59" s="55">
        <v>0.6855902777777777</v>
      </c>
      <c r="BY59" s="35">
        <v>2.9513888888886841E-3</v>
      </c>
      <c r="BZ59" s="35">
        <v>4.9768518518498051E-4</v>
      </c>
      <c r="CA59" s="44" t="s">
        <v>223</v>
      </c>
      <c r="CB59" s="45">
        <v>43</v>
      </c>
      <c r="CC59" s="85">
        <v>0.6875</v>
      </c>
      <c r="CD59" s="86"/>
      <c r="CE59" s="87">
        <v>0</v>
      </c>
      <c r="CF59" s="88"/>
      <c r="CG59" s="85">
        <v>0.69513888888888886</v>
      </c>
      <c r="CH59" s="86"/>
      <c r="CI59" s="87">
        <v>0</v>
      </c>
      <c r="CJ59" s="88"/>
      <c r="CK59" s="43">
        <v>0.7416666666666667</v>
      </c>
      <c r="CL59" s="47">
        <v>0.74513888888888891</v>
      </c>
      <c r="CM59" s="70">
        <v>52.9</v>
      </c>
      <c r="CN59" s="71">
        <v>52.9</v>
      </c>
      <c r="CO59" s="72"/>
      <c r="CP59" s="91">
        <v>0.74652777777777779</v>
      </c>
      <c r="CQ59" s="95">
        <v>5.5555555555555601E-2</v>
      </c>
      <c r="CR59" s="42" t="s">
        <v>44</v>
      </c>
      <c r="CS59" s="38">
        <v>0</v>
      </c>
      <c r="CU59" s="39">
        <v>393.2</v>
      </c>
      <c r="CV59" s="46">
        <v>60</v>
      </c>
      <c r="CW59" s="40"/>
      <c r="CX59" s="63">
        <v>453.2</v>
      </c>
      <c r="CZ59" s="101" t="s">
        <v>189</v>
      </c>
      <c r="DA59" s="129" t="s">
        <v>176</v>
      </c>
      <c r="DB59" s="129">
        <v>79</v>
      </c>
      <c r="DC59" s="104" t="s">
        <v>182</v>
      </c>
      <c r="DD59" s="77"/>
      <c r="DE59" s="56"/>
      <c r="DF59" s="36"/>
      <c r="DI59" s="41">
        <v>1.1200000000000001</v>
      </c>
      <c r="DJ59" s="17" t="s">
        <v>196</v>
      </c>
      <c r="DK59" s="153">
        <v>144.70400000000001</v>
      </c>
      <c r="DL59" s="41">
        <v>144.70400000000001</v>
      </c>
      <c r="DM59" s="41">
        <v>9999</v>
      </c>
      <c r="DP59" s="41">
        <v>28</v>
      </c>
      <c r="DQ59" s="227">
        <v>0</v>
      </c>
      <c r="DR59" s="227">
        <v>0</v>
      </c>
      <c r="DS59" s="228">
        <v>45.3</v>
      </c>
      <c r="DT59" s="227">
        <v>0</v>
      </c>
      <c r="DU59" s="227">
        <v>0</v>
      </c>
      <c r="DV59" s="227">
        <v>22</v>
      </c>
      <c r="DW59" s="227">
        <v>0</v>
      </c>
      <c r="DX59" s="227">
        <v>60</v>
      </c>
      <c r="DY59" s="227">
        <v>11</v>
      </c>
      <c r="DZ59" s="227">
        <v>0</v>
      </c>
      <c r="EA59" s="227">
        <v>188</v>
      </c>
      <c r="EB59" s="227">
        <v>0</v>
      </c>
      <c r="EC59" s="228">
        <v>31</v>
      </c>
      <c r="ED59" s="227">
        <v>0</v>
      </c>
      <c r="EE59" s="227">
        <v>0</v>
      </c>
      <c r="EF59" s="227">
        <v>43</v>
      </c>
      <c r="EG59" s="227">
        <v>0</v>
      </c>
      <c r="EH59" s="228">
        <v>52.9</v>
      </c>
      <c r="EI59" s="227">
        <v>0</v>
      </c>
      <c r="EK59" s="41">
        <v>28</v>
      </c>
      <c r="EL59" s="227">
        <v>0</v>
      </c>
      <c r="EM59" s="227">
        <v>0</v>
      </c>
      <c r="EN59" s="227">
        <v>45.3</v>
      </c>
      <c r="EO59" s="227">
        <v>45.3</v>
      </c>
      <c r="EP59" s="227">
        <v>45.3</v>
      </c>
      <c r="EQ59" s="227">
        <v>67.3</v>
      </c>
      <c r="ER59" s="227">
        <v>67.3</v>
      </c>
      <c r="ES59" s="227">
        <v>127.3</v>
      </c>
      <c r="ET59" s="227">
        <v>138.30000000000001</v>
      </c>
      <c r="EU59" s="227">
        <v>138.30000000000001</v>
      </c>
      <c r="EV59" s="227">
        <v>326.3</v>
      </c>
      <c r="EW59" s="227">
        <v>326.3</v>
      </c>
      <c r="EX59" s="227">
        <v>357.3</v>
      </c>
      <c r="EY59" s="227">
        <v>357.3</v>
      </c>
      <c r="EZ59" s="227">
        <v>357.3</v>
      </c>
      <c r="FA59" s="227">
        <v>400.3</v>
      </c>
      <c r="FB59" s="227">
        <v>400.3</v>
      </c>
      <c r="FC59" s="227">
        <v>453.2</v>
      </c>
      <c r="FD59" s="227">
        <v>453.2</v>
      </c>
    </row>
    <row r="60" spans="1:160" ht="13.5" thickBot="1" x14ac:dyDescent="0.25">
      <c r="A60" s="132"/>
      <c r="B60" s="34">
        <v>56</v>
      </c>
      <c r="C60" s="10">
        <v>59</v>
      </c>
      <c r="D60" s="37" t="s">
        <v>168</v>
      </c>
      <c r="E60" s="37" t="s">
        <v>169</v>
      </c>
      <c r="F60" s="37"/>
      <c r="G60" s="43">
        <v>0.33055555555555499</v>
      </c>
      <c r="H60" s="47">
        <v>0.33055555555555555</v>
      </c>
      <c r="I60" s="58" t="s">
        <v>44</v>
      </c>
      <c r="J60" s="52">
        <v>0</v>
      </c>
      <c r="K60" s="43">
        <v>0.41388888888888598</v>
      </c>
      <c r="L60" s="47">
        <v>0.41388888888886599</v>
      </c>
      <c r="M60" s="42" t="s">
        <v>44</v>
      </c>
      <c r="N60" s="38">
        <v>0</v>
      </c>
      <c r="O60" s="73">
        <v>0.45555555555555555</v>
      </c>
      <c r="P60" s="42" t="s">
        <v>44</v>
      </c>
      <c r="Q60" s="38">
        <v>0</v>
      </c>
      <c r="R60" s="43">
        <v>0.46458333333333335</v>
      </c>
      <c r="S60" s="47">
        <v>0.46458333333333335</v>
      </c>
      <c r="T60" s="70">
        <v>47.5</v>
      </c>
      <c r="U60" s="71">
        <v>47.5</v>
      </c>
      <c r="V60" s="72">
        <v>30</v>
      </c>
      <c r="W60" s="115">
        <v>0.47638888888888886</v>
      </c>
      <c r="X60" s="42" t="s">
        <v>44</v>
      </c>
      <c r="Y60" s="38">
        <v>0</v>
      </c>
      <c r="Z60" s="49">
        <v>0.51111111111111118</v>
      </c>
      <c r="AA60" s="42" t="s">
        <v>44</v>
      </c>
      <c r="AB60" s="38">
        <v>0</v>
      </c>
      <c r="AC60" s="53">
        <v>0.51388888888888895</v>
      </c>
      <c r="AD60" s="61"/>
      <c r="AE60" s="55">
        <v>0.51841435185185192</v>
      </c>
      <c r="AF60" s="35">
        <v>4.5254629629629672E-3</v>
      </c>
      <c r="AG60" s="35">
        <v>6.7129629629630047E-4</v>
      </c>
      <c r="AH60" s="44" t="s">
        <v>223</v>
      </c>
      <c r="AI60" s="45">
        <v>58</v>
      </c>
      <c r="AJ60" s="115">
        <v>0.53472222222222232</v>
      </c>
      <c r="AK60" s="42" t="s">
        <v>44</v>
      </c>
      <c r="AL60" s="38">
        <v>0</v>
      </c>
      <c r="AM60" s="73">
        <v>0.54583333333333328</v>
      </c>
      <c r="AN60" s="42" t="s">
        <v>223</v>
      </c>
      <c r="AO60" s="38">
        <v>60</v>
      </c>
      <c r="AP60" s="53">
        <v>0.54722222222222217</v>
      </c>
      <c r="AQ60" s="61"/>
      <c r="AR60" s="55">
        <v>0.55539351851851848</v>
      </c>
      <c r="AS60" s="35">
        <v>8.1712962962963154E-3</v>
      </c>
      <c r="AT60" s="35">
        <v>1.4120370370370562E-3</v>
      </c>
      <c r="AU60" s="44" t="s">
        <v>223</v>
      </c>
      <c r="AV60" s="45">
        <v>122</v>
      </c>
      <c r="AW60" s="49">
        <v>0.57500000000000007</v>
      </c>
      <c r="AX60" s="42" t="s">
        <v>44</v>
      </c>
      <c r="AY60" s="38">
        <v>0</v>
      </c>
      <c r="AZ60" s="49">
        <v>0.57708333333333295</v>
      </c>
      <c r="BA60" s="61"/>
      <c r="BB60" s="55">
        <v>0.58523148148148152</v>
      </c>
      <c r="BC60" s="35">
        <v>8.1481481481485707E-3</v>
      </c>
      <c r="BD60" s="35">
        <v>3.1481481481485706E-3</v>
      </c>
      <c r="BE60" s="44" t="s">
        <v>223</v>
      </c>
      <c r="BF60" s="45">
        <v>272</v>
      </c>
      <c r="BG60" s="308">
        <v>0.62222222222222179</v>
      </c>
      <c r="BH60" s="42" t="s">
        <v>44</v>
      </c>
      <c r="BI60" s="38">
        <v>0</v>
      </c>
      <c r="BJ60" s="43">
        <v>0.62222222222222223</v>
      </c>
      <c r="BK60" s="47">
        <v>0.6333333333333333</v>
      </c>
      <c r="BL60" s="70">
        <v>29.4</v>
      </c>
      <c r="BM60" s="71">
        <v>29.4</v>
      </c>
      <c r="BN60" s="72"/>
      <c r="BO60" s="117"/>
      <c r="BP60" s="121"/>
      <c r="BQ60" s="124"/>
      <c r="BR60" s="125"/>
      <c r="BS60" s="49">
        <v>0.70972222222222225</v>
      </c>
      <c r="BT60" s="42" t="s">
        <v>44</v>
      </c>
      <c r="BU60" s="38">
        <v>0</v>
      </c>
      <c r="BV60" s="49">
        <v>0.71250000000000002</v>
      </c>
      <c r="BW60" s="61"/>
      <c r="BX60" s="55">
        <v>0.7195138888888889</v>
      </c>
      <c r="BY60" s="35">
        <v>7.0138888888888751E-3</v>
      </c>
      <c r="BZ60" s="35">
        <v>4.5601851851851715E-3</v>
      </c>
      <c r="CA60" s="44" t="s">
        <v>223</v>
      </c>
      <c r="CB60" s="45">
        <v>394</v>
      </c>
      <c r="CC60" s="85">
        <v>0.72222222222222221</v>
      </c>
      <c r="CD60" s="86"/>
      <c r="CE60" s="87">
        <v>0</v>
      </c>
      <c r="CF60" s="88"/>
      <c r="CG60" s="85">
        <v>0.73749999999999993</v>
      </c>
      <c r="CH60" s="86"/>
      <c r="CI60" s="87">
        <v>0</v>
      </c>
      <c r="CJ60" s="88"/>
      <c r="CK60" s="43"/>
      <c r="CL60" s="47"/>
      <c r="CM60" s="317"/>
      <c r="CN60" s="310" t="s">
        <v>231</v>
      </c>
      <c r="CO60" s="72"/>
      <c r="CP60" s="91"/>
      <c r="CQ60" s="95">
        <v>5.5555555555555601E-2</v>
      </c>
      <c r="CR60" s="42" t="s">
        <v>44</v>
      </c>
      <c r="CS60" s="38"/>
      <c r="CU60" s="39" t="s">
        <v>231</v>
      </c>
      <c r="CV60" s="46" t="s">
        <v>231</v>
      </c>
      <c r="CW60" s="40"/>
      <c r="CX60" s="63" t="s">
        <v>231</v>
      </c>
      <c r="CZ60" s="101" t="s">
        <v>191</v>
      </c>
      <c r="DA60" s="129" t="s">
        <v>177</v>
      </c>
      <c r="DB60" s="129">
        <v>141</v>
      </c>
      <c r="DC60" s="104" t="s">
        <v>188</v>
      </c>
      <c r="DD60" s="77"/>
      <c r="DE60" s="56"/>
      <c r="DF60" s="36"/>
      <c r="DI60" s="41">
        <v>1.0900000000000001</v>
      </c>
      <c r="DJ60" s="17" t="s">
        <v>196</v>
      </c>
      <c r="DK60" s="153" t="e">
        <v>#REF!</v>
      </c>
      <c r="DL60" s="41" t="e">
        <v>#REF!</v>
      </c>
      <c r="DM60" s="41">
        <v>9999</v>
      </c>
      <c r="DP60" s="41">
        <v>59</v>
      </c>
      <c r="DQ60" s="227">
        <v>0</v>
      </c>
      <c r="DR60" s="227">
        <v>0</v>
      </c>
      <c r="DS60" s="228">
        <v>77.5</v>
      </c>
      <c r="DT60" s="227">
        <v>0</v>
      </c>
      <c r="DU60" s="227">
        <v>0</v>
      </c>
      <c r="DV60" s="227">
        <v>58</v>
      </c>
      <c r="DW60" s="227">
        <v>0</v>
      </c>
      <c r="DX60" s="227">
        <v>60</v>
      </c>
      <c r="DY60" s="227">
        <v>122</v>
      </c>
      <c r="DZ60" s="227">
        <v>0</v>
      </c>
      <c r="EA60" s="227">
        <v>272</v>
      </c>
      <c r="EB60" s="227">
        <v>0</v>
      </c>
      <c r="EC60" s="228">
        <v>29.4</v>
      </c>
      <c r="ED60" s="227">
        <v>0</v>
      </c>
      <c r="EE60" s="227">
        <v>0</v>
      </c>
      <c r="EF60" s="227">
        <v>394</v>
      </c>
      <c r="EG60" s="227">
        <v>0</v>
      </c>
      <c r="EH60" s="228" t="e">
        <v>#REF!</v>
      </c>
      <c r="EI60" s="227">
        <v>0</v>
      </c>
      <c r="EK60" s="41">
        <v>59</v>
      </c>
      <c r="EL60" s="227">
        <v>0</v>
      </c>
      <c r="EM60" s="227">
        <v>0</v>
      </c>
      <c r="EN60" s="227">
        <v>77.5</v>
      </c>
      <c r="EO60" s="227">
        <v>77.5</v>
      </c>
      <c r="EP60" s="227">
        <v>77.5</v>
      </c>
      <c r="EQ60" s="227">
        <v>135.5</v>
      </c>
      <c r="ER60" s="227">
        <v>135.5</v>
      </c>
      <c r="ES60" s="227">
        <v>195.5</v>
      </c>
      <c r="ET60" s="227">
        <v>317.5</v>
      </c>
      <c r="EU60" s="227">
        <v>317.5</v>
      </c>
      <c r="EV60" s="227">
        <v>589.5</v>
      </c>
      <c r="EW60" s="227">
        <v>589.5</v>
      </c>
      <c r="EX60" s="227">
        <v>618.9</v>
      </c>
      <c r="EY60" s="227">
        <v>618.9</v>
      </c>
      <c r="EZ60" s="227">
        <v>618.9</v>
      </c>
      <c r="FA60" s="227">
        <v>1012.9</v>
      </c>
      <c r="FB60" s="227">
        <v>1012.9</v>
      </c>
      <c r="FC60" s="227" t="e">
        <v>#REF!</v>
      </c>
      <c r="FD60" s="227" t="e">
        <v>#REF!</v>
      </c>
    </row>
    <row r="61" spans="1:160" ht="13.5" thickBot="1" x14ac:dyDescent="0.25">
      <c r="A61" s="132"/>
      <c r="B61" s="34">
        <v>50</v>
      </c>
      <c r="C61" s="10">
        <v>51</v>
      </c>
      <c r="D61" s="37" t="s">
        <v>157</v>
      </c>
      <c r="E61" s="37" t="s">
        <v>158</v>
      </c>
      <c r="F61" s="37"/>
      <c r="G61" s="43">
        <v>0.32638888888888901</v>
      </c>
      <c r="H61" s="47">
        <v>0.3263888888888889</v>
      </c>
      <c r="I61" s="58" t="s">
        <v>44</v>
      </c>
      <c r="J61" s="52">
        <v>0</v>
      </c>
      <c r="K61" s="43">
        <v>0.40972222222221899</v>
      </c>
      <c r="L61" s="47">
        <v>0.409722222222202</v>
      </c>
      <c r="M61" s="42" t="s">
        <v>44</v>
      </c>
      <c r="N61" s="38">
        <v>0</v>
      </c>
      <c r="O61" s="73">
        <v>0.45069444444444445</v>
      </c>
      <c r="P61" s="42" t="s">
        <v>45</v>
      </c>
      <c r="Q61" s="38">
        <v>60</v>
      </c>
      <c r="R61" s="43">
        <v>0.46111111111111108</v>
      </c>
      <c r="S61" s="47">
        <v>0.46111111111111108</v>
      </c>
      <c r="T61" s="70">
        <v>55</v>
      </c>
      <c r="U61" s="71">
        <v>55</v>
      </c>
      <c r="V61" s="72">
        <v>300</v>
      </c>
      <c r="W61" s="115">
        <v>0.47152777777777777</v>
      </c>
      <c r="X61" s="42" t="s">
        <v>44</v>
      </c>
      <c r="Y61" s="38">
        <v>0</v>
      </c>
      <c r="Z61" s="49">
        <v>0.50486111111111109</v>
      </c>
      <c r="AA61" s="42" t="s">
        <v>45</v>
      </c>
      <c r="AB61" s="38">
        <v>120</v>
      </c>
      <c r="AC61" s="53">
        <v>0.50972222222222219</v>
      </c>
      <c r="AD61" s="61"/>
      <c r="AE61" s="55">
        <v>0.5158449074074074</v>
      </c>
      <c r="AF61" s="35">
        <v>6.1226851851852171E-3</v>
      </c>
      <c r="AG61" s="35">
        <v>2.2685185185185503E-3</v>
      </c>
      <c r="AH61" s="44" t="s">
        <v>223</v>
      </c>
      <c r="AI61" s="45">
        <v>196</v>
      </c>
      <c r="AJ61" s="115">
        <v>0.53055555555555556</v>
      </c>
      <c r="AK61" s="42" t="s">
        <v>44</v>
      </c>
      <c r="AL61" s="38">
        <v>0</v>
      </c>
      <c r="AM61" s="73">
        <v>0.54027777777777775</v>
      </c>
      <c r="AN61" s="42" t="s">
        <v>45</v>
      </c>
      <c r="AO61" s="38">
        <v>60</v>
      </c>
      <c r="AP61" s="53">
        <v>0.54375000000000007</v>
      </c>
      <c r="AQ61" s="61"/>
      <c r="AR61" s="55">
        <v>0.55185185185185182</v>
      </c>
      <c r="AS61" s="35">
        <v>8.1018518518517491E-3</v>
      </c>
      <c r="AT61" s="35">
        <v>1.3425925925924899E-3</v>
      </c>
      <c r="AU61" s="44" t="s">
        <v>223</v>
      </c>
      <c r="AV61" s="45">
        <v>116</v>
      </c>
      <c r="AW61" s="49">
        <v>0.5708333333333333</v>
      </c>
      <c r="AX61" s="42" t="s">
        <v>45</v>
      </c>
      <c r="AY61" s="38">
        <v>60</v>
      </c>
      <c r="AZ61" s="49">
        <v>0.57361111111111096</v>
      </c>
      <c r="BA61" s="61"/>
      <c r="BB61" s="55">
        <v>0.58210648148148147</v>
      </c>
      <c r="BC61" s="35">
        <v>8.4953703703705141E-3</v>
      </c>
      <c r="BD61" s="35">
        <v>3.495370370370514E-3</v>
      </c>
      <c r="BE61" s="44" t="s">
        <v>223</v>
      </c>
      <c r="BF61" s="45">
        <v>302</v>
      </c>
      <c r="BG61" s="308">
        <v>0.61875000000000002</v>
      </c>
      <c r="BH61" s="42" t="s">
        <v>44</v>
      </c>
      <c r="BI61" s="38">
        <v>0</v>
      </c>
      <c r="BJ61" s="43">
        <v>0.61805555555555558</v>
      </c>
      <c r="BK61" s="47">
        <v>0.62986111111111109</v>
      </c>
      <c r="BL61" s="70">
        <v>30.2</v>
      </c>
      <c r="BM61" s="71">
        <v>30.2</v>
      </c>
      <c r="BN61" s="72"/>
      <c r="BO61" s="117" t="s">
        <v>226</v>
      </c>
      <c r="BP61" s="121"/>
      <c r="BQ61" s="124" t="s">
        <v>225</v>
      </c>
      <c r="BR61" s="125"/>
      <c r="BS61" s="49">
        <v>0.70763888888888893</v>
      </c>
      <c r="BT61" s="42" t="s">
        <v>223</v>
      </c>
      <c r="BU61" s="38">
        <v>60</v>
      </c>
      <c r="BV61" s="49">
        <v>0.71041666666666603</v>
      </c>
      <c r="BW61" s="61"/>
      <c r="BX61" s="55">
        <v>0.71430555555555564</v>
      </c>
      <c r="BY61" s="35">
        <v>3.8888888888896078E-3</v>
      </c>
      <c r="BZ61" s="35">
        <v>1.4351851851859042E-3</v>
      </c>
      <c r="CA61" s="44" t="s">
        <v>223</v>
      </c>
      <c r="CB61" s="45">
        <v>124</v>
      </c>
      <c r="CC61" s="85">
        <v>0.71666666666666667</v>
      </c>
      <c r="CD61" s="86"/>
      <c r="CE61" s="87">
        <v>0</v>
      </c>
      <c r="CF61" s="88"/>
      <c r="CG61" s="85">
        <v>0.72499999999999998</v>
      </c>
      <c r="CH61" s="86"/>
      <c r="CI61" s="87">
        <v>0</v>
      </c>
      <c r="CJ61" s="88"/>
      <c r="CK61" s="43">
        <v>0.7729166666666667</v>
      </c>
      <c r="CL61" s="47">
        <v>0.7729166666666667</v>
      </c>
      <c r="CM61" s="316">
        <v>59.2</v>
      </c>
      <c r="CN61" s="311">
        <v>59.2</v>
      </c>
      <c r="CO61" s="72"/>
      <c r="CP61" s="91">
        <v>0.77500000000000002</v>
      </c>
      <c r="CQ61" s="95">
        <v>5.5555555555555601E-2</v>
      </c>
      <c r="CR61" s="42" t="s">
        <v>223</v>
      </c>
      <c r="CS61" s="38">
        <v>180</v>
      </c>
      <c r="CU61" s="39">
        <v>1182.4000000000001</v>
      </c>
      <c r="CV61" s="46">
        <v>540</v>
      </c>
      <c r="CW61" s="40"/>
      <c r="CX61" s="63">
        <v>1722.4</v>
      </c>
      <c r="CZ61" s="101" t="s">
        <v>191</v>
      </c>
      <c r="DA61" s="129" t="s">
        <v>177</v>
      </c>
      <c r="DB61" s="129">
        <v>201</v>
      </c>
      <c r="DC61" s="104" t="s">
        <v>188</v>
      </c>
      <c r="DD61" s="77"/>
      <c r="DE61" s="56"/>
      <c r="DF61" s="36"/>
      <c r="DI61" s="41">
        <v>1.1200000000000001</v>
      </c>
      <c r="DJ61" s="17" t="s">
        <v>196</v>
      </c>
      <c r="DK61" s="153">
        <v>461.72800000000001</v>
      </c>
      <c r="DL61" s="41">
        <v>461.72800000000001</v>
      </c>
      <c r="DM61" s="41">
        <v>9999</v>
      </c>
      <c r="DP61" s="41">
        <v>51</v>
      </c>
      <c r="DQ61" s="227">
        <v>0</v>
      </c>
      <c r="DR61" s="227">
        <v>60</v>
      </c>
      <c r="DS61" s="228">
        <v>355</v>
      </c>
      <c r="DT61" s="227">
        <v>0</v>
      </c>
      <c r="DU61" s="227">
        <v>120</v>
      </c>
      <c r="DV61" s="227">
        <v>196</v>
      </c>
      <c r="DW61" s="227">
        <v>0</v>
      </c>
      <c r="DX61" s="227">
        <v>60</v>
      </c>
      <c r="DY61" s="227">
        <v>116</v>
      </c>
      <c r="DZ61" s="227">
        <v>60</v>
      </c>
      <c r="EA61" s="227">
        <v>302</v>
      </c>
      <c r="EB61" s="227">
        <v>0</v>
      </c>
      <c r="EC61" s="228">
        <v>30.2</v>
      </c>
      <c r="ED61" s="227">
        <v>0</v>
      </c>
      <c r="EE61" s="227">
        <v>60</v>
      </c>
      <c r="EF61" s="227">
        <v>124</v>
      </c>
      <c r="EG61" s="227">
        <v>0</v>
      </c>
      <c r="EH61" s="228">
        <v>59.2</v>
      </c>
      <c r="EI61" s="227">
        <v>180</v>
      </c>
      <c r="EK61" s="41">
        <v>51</v>
      </c>
      <c r="EL61" s="227">
        <v>0</v>
      </c>
      <c r="EM61" s="227">
        <v>60</v>
      </c>
      <c r="EN61" s="227">
        <v>415</v>
      </c>
      <c r="EO61" s="227">
        <v>415</v>
      </c>
      <c r="EP61" s="227">
        <v>535</v>
      </c>
      <c r="EQ61" s="227">
        <v>731</v>
      </c>
      <c r="ER61" s="227">
        <v>731</v>
      </c>
      <c r="ES61" s="227">
        <v>791</v>
      </c>
      <c r="ET61" s="227">
        <v>907</v>
      </c>
      <c r="EU61" s="227">
        <v>967</v>
      </c>
      <c r="EV61" s="227">
        <v>1269</v>
      </c>
      <c r="EW61" s="227">
        <v>1269</v>
      </c>
      <c r="EX61" s="227">
        <v>1299.2</v>
      </c>
      <c r="EY61" s="227">
        <v>1299.2</v>
      </c>
      <c r="EZ61" s="227">
        <v>1359.2</v>
      </c>
      <c r="FA61" s="227">
        <v>1483.2</v>
      </c>
      <c r="FB61" s="227">
        <v>1483.2</v>
      </c>
      <c r="FC61" s="227">
        <v>1542.4</v>
      </c>
      <c r="FD61" s="227">
        <v>1722.4</v>
      </c>
    </row>
    <row r="62" spans="1:160" s="277" customFormat="1" ht="13.5" thickBot="1" x14ac:dyDescent="0.25">
      <c r="A62" s="282"/>
      <c r="B62" s="253">
        <v>8</v>
      </c>
      <c r="C62" s="254">
        <v>8</v>
      </c>
      <c r="D62" s="255" t="s">
        <v>97</v>
      </c>
      <c r="E62" s="255" t="s">
        <v>98</v>
      </c>
      <c r="F62" s="255"/>
      <c r="G62" s="256">
        <v>0.297222222222222</v>
      </c>
      <c r="H62" s="257"/>
      <c r="I62" s="58" t="s">
        <v>44</v>
      </c>
      <c r="J62" s="52">
        <v>0</v>
      </c>
      <c r="K62" s="256"/>
      <c r="L62" s="257"/>
      <c r="M62" s="42"/>
      <c r="N62" s="38"/>
      <c r="O62" s="258"/>
      <c r="P62" s="42"/>
      <c r="Q62" s="38"/>
      <c r="R62" s="256"/>
      <c r="S62" s="257"/>
      <c r="T62" s="71"/>
      <c r="U62" s="71" t="s">
        <v>235</v>
      </c>
      <c r="V62" s="117"/>
      <c r="W62" s="259"/>
      <c r="X62" s="42"/>
      <c r="Y62" s="38"/>
      <c r="Z62" s="260"/>
      <c r="AA62" s="42"/>
      <c r="AB62" s="38"/>
      <c r="AC62" s="261"/>
      <c r="AD62" s="121"/>
      <c r="AE62" s="262"/>
      <c r="AF62" s="263"/>
      <c r="AG62" s="263"/>
      <c r="AH62" s="42"/>
      <c r="AI62" s="311" t="s">
        <v>235</v>
      </c>
      <c r="AJ62" s="259"/>
      <c r="AK62" s="42"/>
      <c r="AL62" s="38"/>
      <c r="AM62" s="258"/>
      <c r="AN62" s="42"/>
      <c r="AO62" s="38"/>
      <c r="AP62" s="261"/>
      <c r="AQ62" s="121"/>
      <c r="AR62" s="262"/>
      <c r="AS62" s="263"/>
      <c r="AT62" s="263"/>
      <c r="AU62" s="42"/>
      <c r="AV62" s="311" t="s">
        <v>235</v>
      </c>
      <c r="AW62" s="260"/>
      <c r="AX62" s="42"/>
      <c r="AY62" s="38"/>
      <c r="AZ62" s="260"/>
      <c r="BA62" s="121"/>
      <c r="BB62" s="315"/>
      <c r="BC62" s="263"/>
      <c r="BD62" s="263"/>
      <c r="BE62" s="42"/>
      <c r="BF62" s="311" t="s">
        <v>235</v>
      </c>
      <c r="BG62" s="308"/>
      <c r="BH62" s="42"/>
      <c r="BI62" s="38"/>
      <c r="BJ62" s="256"/>
      <c r="BK62" s="257"/>
      <c r="BL62" s="71"/>
      <c r="BM62" s="71" t="s">
        <v>235</v>
      </c>
      <c r="BN62" s="117"/>
      <c r="BO62" s="117"/>
      <c r="BP62" s="121"/>
      <c r="BQ62" s="124"/>
      <c r="BR62" s="125"/>
      <c r="BS62" s="260"/>
      <c r="BT62" s="42"/>
      <c r="BU62" s="38"/>
      <c r="BV62" s="260"/>
      <c r="BW62" s="121"/>
      <c r="BX62" s="262"/>
      <c r="BY62" s="263"/>
      <c r="BZ62" s="263"/>
      <c r="CA62" s="42"/>
      <c r="CB62" s="311" t="s">
        <v>235</v>
      </c>
      <c r="CC62" s="264"/>
      <c r="CD62" s="86"/>
      <c r="CE62" s="87"/>
      <c r="CF62" s="265"/>
      <c r="CG62" s="264"/>
      <c r="CH62" s="86"/>
      <c r="CI62" s="87"/>
      <c r="CJ62" s="265"/>
      <c r="CK62" s="256"/>
      <c r="CL62" s="257"/>
      <c r="CM62" s="71"/>
      <c r="CN62" s="71" t="s">
        <v>235</v>
      </c>
      <c r="CO62" s="117"/>
      <c r="CP62" s="266"/>
      <c r="CQ62" s="267"/>
      <c r="CR62" s="42"/>
      <c r="CS62" s="38"/>
      <c r="CT62" s="285"/>
      <c r="CU62" s="269" t="s">
        <v>235</v>
      </c>
      <c r="CV62" s="117" t="s">
        <v>235</v>
      </c>
      <c r="CW62" s="71"/>
      <c r="CX62" s="125" t="s">
        <v>235</v>
      </c>
      <c r="CY62" s="285"/>
      <c r="CZ62" s="270" t="s">
        <v>191</v>
      </c>
      <c r="DA62" s="271" t="s">
        <v>176</v>
      </c>
      <c r="DB62" s="271">
        <v>299</v>
      </c>
      <c r="DC62" s="272"/>
      <c r="DD62" s="273"/>
      <c r="DE62" s="274"/>
      <c r="DF62" s="275"/>
      <c r="DI62" s="277">
        <v>1.1499999999999999</v>
      </c>
      <c r="DJ62" s="277" t="s">
        <v>196</v>
      </c>
      <c r="DK62" s="279" t="e">
        <v>#VALUE!</v>
      </c>
      <c r="DL62" s="277" t="e">
        <v>#VALUE!</v>
      </c>
      <c r="DM62" s="277">
        <v>9999</v>
      </c>
      <c r="DP62" s="277">
        <v>8</v>
      </c>
      <c r="DQ62" s="280">
        <v>0</v>
      </c>
      <c r="DR62" s="280">
        <v>0</v>
      </c>
      <c r="DS62" s="281" t="e">
        <v>#VALUE!</v>
      </c>
      <c r="DT62" s="280">
        <v>0</v>
      </c>
      <c r="DU62" s="280">
        <v>0</v>
      </c>
      <c r="DV62" s="280" t="e">
        <v>#VALUE!</v>
      </c>
      <c r="DW62" s="280">
        <v>0</v>
      </c>
      <c r="DX62" s="280">
        <v>0</v>
      </c>
      <c r="DY62" s="280" t="e">
        <v>#VALUE!</v>
      </c>
      <c r="DZ62" s="280">
        <v>0</v>
      </c>
      <c r="EA62" s="280" t="e">
        <v>#REF!</v>
      </c>
      <c r="EB62" s="280">
        <v>0</v>
      </c>
      <c r="EC62" s="281" t="e">
        <v>#VALUE!</v>
      </c>
      <c r="ED62" s="280">
        <v>0</v>
      </c>
      <c r="EE62" s="280">
        <v>0</v>
      </c>
      <c r="EF62" s="280" t="e">
        <v>#VALUE!</v>
      </c>
      <c r="EG62" s="280">
        <v>0</v>
      </c>
      <c r="EH62" s="281" t="e">
        <v>#VALUE!</v>
      </c>
      <c r="EI62" s="280">
        <v>0</v>
      </c>
      <c r="EK62" s="277">
        <v>8</v>
      </c>
      <c r="EL62" s="280">
        <v>0</v>
      </c>
      <c r="EM62" s="280">
        <v>0</v>
      </c>
      <c r="EN62" s="280" t="e">
        <v>#VALUE!</v>
      </c>
      <c r="EO62" s="280" t="e">
        <v>#VALUE!</v>
      </c>
      <c r="EP62" s="280" t="e">
        <v>#VALUE!</v>
      </c>
      <c r="EQ62" s="280" t="e">
        <v>#VALUE!</v>
      </c>
      <c r="ER62" s="280" t="e">
        <v>#VALUE!</v>
      </c>
      <c r="ES62" s="280" t="e">
        <v>#VALUE!</v>
      </c>
      <c r="ET62" s="280" t="e">
        <v>#VALUE!</v>
      </c>
      <c r="EU62" s="280" t="e">
        <v>#VALUE!</v>
      </c>
      <c r="EV62" s="280" t="e">
        <v>#VALUE!</v>
      </c>
      <c r="EW62" s="280" t="e">
        <v>#VALUE!</v>
      </c>
      <c r="EX62" s="280" t="e">
        <v>#VALUE!</v>
      </c>
      <c r="EY62" s="280" t="e">
        <v>#VALUE!</v>
      </c>
      <c r="EZ62" s="280" t="e">
        <v>#VALUE!</v>
      </c>
      <c r="FA62" s="280" t="e">
        <v>#VALUE!</v>
      </c>
      <c r="FB62" s="280" t="e">
        <v>#VALUE!</v>
      </c>
      <c r="FC62" s="280" t="e">
        <v>#VALUE!</v>
      </c>
      <c r="FD62" s="280" t="e">
        <v>#VALUE!</v>
      </c>
    </row>
    <row r="63" spans="1:160" s="276" customFormat="1" ht="13.5" thickBot="1" x14ac:dyDescent="0.25">
      <c r="A63" s="286"/>
      <c r="B63" s="287">
        <v>22</v>
      </c>
      <c r="C63" s="288">
        <v>22</v>
      </c>
      <c r="D63" s="255" t="s">
        <v>117</v>
      </c>
      <c r="E63" s="255" t="s">
        <v>118</v>
      </c>
      <c r="F63" s="255"/>
      <c r="G63" s="289">
        <v>0.30694444444444402</v>
      </c>
      <c r="H63" s="290"/>
      <c r="I63" s="138"/>
      <c r="J63" s="139"/>
      <c r="K63" s="289"/>
      <c r="L63" s="290"/>
      <c r="M63" s="106"/>
      <c r="N63" s="107"/>
      <c r="O63" s="291"/>
      <c r="P63" s="106"/>
      <c r="Q63" s="107"/>
      <c r="R63" s="289"/>
      <c r="S63" s="290"/>
      <c r="T63" s="141"/>
      <c r="U63" s="141" t="s">
        <v>235</v>
      </c>
      <c r="V63" s="146"/>
      <c r="W63" s="292"/>
      <c r="X63" s="106"/>
      <c r="Y63" s="107"/>
      <c r="Z63" s="293"/>
      <c r="AA63" s="106"/>
      <c r="AB63" s="107"/>
      <c r="AC63" s="294"/>
      <c r="AD63" s="147"/>
      <c r="AE63" s="295"/>
      <c r="AF63" s="296"/>
      <c r="AG63" s="296"/>
      <c r="AH63" s="106"/>
      <c r="AI63" s="313" t="s">
        <v>235</v>
      </c>
      <c r="AJ63" s="292"/>
      <c r="AK63" s="106"/>
      <c r="AL63" s="107"/>
      <c r="AM63" s="291"/>
      <c r="AN63" s="106"/>
      <c r="AO63" s="107"/>
      <c r="AP63" s="294"/>
      <c r="AQ63" s="147"/>
      <c r="AR63" s="295"/>
      <c r="AS63" s="296"/>
      <c r="AT63" s="296"/>
      <c r="AU63" s="106"/>
      <c r="AV63" s="313" t="s">
        <v>235</v>
      </c>
      <c r="AW63" s="293"/>
      <c r="AX63" s="106"/>
      <c r="AY63" s="107"/>
      <c r="AZ63" s="293"/>
      <c r="BA63" s="147"/>
      <c r="BB63" s="286"/>
      <c r="BC63" s="296"/>
      <c r="BD63" s="296"/>
      <c r="BE63" s="106"/>
      <c r="BF63" s="313" t="s">
        <v>235</v>
      </c>
      <c r="BG63" s="309"/>
      <c r="BH63" s="106"/>
      <c r="BI63" s="107"/>
      <c r="BJ63" s="289"/>
      <c r="BK63" s="290"/>
      <c r="BL63" s="141"/>
      <c r="BM63" s="141" t="s">
        <v>235</v>
      </c>
      <c r="BN63" s="146"/>
      <c r="BO63" s="146"/>
      <c r="BP63" s="147"/>
      <c r="BQ63" s="126"/>
      <c r="BR63" s="127"/>
      <c r="BS63" s="293"/>
      <c r="BT63" s="106"/>
      <c r="BU63" s="107"/>
      <c r="BV63" s="293"/>
      <c r="BW63" s="147"/>
      <c r="BX63" s="295"/>
      <c r="BY63" s="296"/>
      <c r="BZ63" s="296"/>
      <c r="CA63" s="106"/>
      <c r="CB63" s="313" t="s">
        <v>235</v>
      </c>
      <c r="CC63" s="297"/>
      <c r="CD63" s="93"/>
      <c r="CE63" s="94"/>
      <c r="CF63" s="298"/>
      <c r="CG63" s="297"/>
      <c r="CH63" s="93"/>
      <c r="CI63" s="94"/>
      <c r="CJ63" s="298"/>
      <c r="CK63" s="289"/>
      <c r="CL63" s="290"/>
      <c r="CM63" s="141"/>
      <c r="CN63" s="141" t="s">
        <v>235</v>
      </c>
      <c r="CO63" s="146"/>
      <c r="CP63" s="299"/>
      <c r="CQ63" s="267">
        <v>5.5555555555555601E-2</v>
      </c>
      <c r="CR63" s="106" t="s">
        <v>44</v>
      </c>
      <c r="CS63" s="107"/>
      <c r="CT63" s="300"/>
      <c r="CU63" s="301" t="s">
        <v>235</v>
      </c>
      <c r="CV63" s="146" t="s">
        <v>235</v>
      </c>
      <c r="CW63" s="141"/>
      <c r="CX63" s="127" t="s">
        <v>235</v>
      </c>
      <c r="CY63" s="300"/>
      <c r="CZ63" s="302" t="s">
        <v>191</v>
      </c>
      <c r="DA63" s="303" t="s">
        <v>177</v>
      </c>
      <c r="DB63" s="303">
        <v>88</v>
      </c>
      <c r="DC63" s="304"/>
      <c r="DD63" s="305"/>
      <c r="DE63" s="306"/>
      <c r="DF63" s="307"/>
      <c r="DI63" s="277">
        <v>1.06</v>
      </c>
      <c r="DJ63" s="278" t="s">
        <v>196</v>
      </c>
      <c r="DK63" s="279" t="e">
        <v>#VALUE!</v>
      </c>
      <c r="DL63" s="277" t="e">
        <v>#VALUE!</v>
      </c>
      <c r="DM63" s="277">
        <v>9999</v>
      </c>
      <c r="DP63" s="277">
        <v>22</v>
      </c>
      <c r="DQ63" s="280">
        <v>0</v>
      </c>
      <c r="DR63" s="280">
        <v>0</v>
      </c>
      <c r="DS63" s="281" t="e">
        <v>#VALUE!</v>
      </c>
      <c r="DT63" s="280">
        <v>0</v>
      </c>
      <c r="DU63" s="280">
        <v>0</v>
      </c>
      <c r="DV63" s="280" t="e">
        <v>#VALUE!</v>
      </c>
      <c r="DW63" s="280">
        <v>0</v>
      </c>
      <c r="DX63" s="280">
        <v>0</v>
      </c>
      <c r="DY63" s="280" t="e">
        <v>#VALUE!</v>
      </c>
      <c r="DZ63" s="280">
        <v>0</v>
      </c>
      <c r="EA63" s="280" t="e">
        <v>#REF!</v>
      </c>
      <c r="EB63" s="280">
        <v>0</v>
      </c>
      <c r="EC63" s="281" t="e">
        <v>#VALUE!</v>
      </c>
      <c r="ED63" s="280">
        <v>0</v>
      </c>
      <c r="EE63" s="280">
        <v>0</v>
      </c>
      <c r="EF63" s="280" t="e">
        <v>#VALUE!</v>
      </c>
      <c r="EG63" s="280">
        <v>0</v>
      </c>
      <c r="EH63" s="281" t="e">
        <v>#VALUE!</v>
      </c>
      <c r="EI63" s="280">
        <v>0</v>
      </c>
      <c r="EK63" s="277">
        <v>22</v>
      </c>
      <c r="EL63" s="280">
        <v>0</v>
      </c>
      <c r="EM63" s="280">
        <v>0</v>
      </c>
      <c r="EN63" s="280" t="e">
        <v>#VALUE!</v>
      </c>
      <c r="EO63" s="280" t="e">
        <v>#VALUE!</v>
      </c>
      <c r="EP63" s="280" t="e">
        <v>#VALUE!</v>
      </c>
      <c r="EQ63" s="280" t="e">
        <v>#VALUE!</v>
      </c>
      <c r="ER63" s="280" t="e">
        <v>#VALUE!</v>
      </c>
      <c r="ES63" s="280" t="e">
        <v>#VALUE!</v>
      </c>
      <c r="ET63" s="280" t="e">
        <v>#VALUE!</v>
      </c>
      <c r="EU63" s="280" t="e">
        <v>#VALUE!</v>
      </c>
      <c r="EV63" s="280" t="e">
        <v>#VALUE!</v>
      </c>
      <c r="EW63" s="280" t="e">
        <v>#VALUE!</v>
      </c>
      <c r="EX63" s="280" t="e">
        <v>#VALUE!</v>
      </c>
      <c r="EY63" s="280" t="e">
        <v>#VALUE!</v>
      </c>
      <c r="EZ63" s="280" t="e">
        <v>#VALUE!</v>
      </c>
      <c r="FA63" s="280" t="e">
        <v>#VALUE!</v>
      </c>
      <c r="FB63" s="280" t="e">
        <v>#VALUE!</v>
      </c>
      <c r="FC63" s="280" t="e">
        <v>#VALUE!</v>
      </c>
      <c r="FD63" s="280" t="e">
        <v>#VALUE!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K1:N2"/>
    <mergeCell ref="D2:E2"/>
    <mergeCell ref="D3:F3"/>
    <mergeCell ref="G3:J3"/>
    <mergeCell ref="K3:N3"/>
    <mergeCell ref="AA3:AB3"/>
    <mergeCell ref="AC3:AD3"/>
    <mergeCell ref="AH3:AI3"/>
    <mergeCell ref="AK3:AL3"/>
    <mergeCell ref="P3:Q3"/>
    <mergeCell ref="R3:S3"/>
    <mergeCell ref="T3:V3"/>
    <mergeCell ref="X3:Y3"/>
    <mergeCell ref="AZ3:BA3"/>
    <mergeCell ref="BE3:BF3"/>
    <mergeCell ref="BH3:BI3"/>
    <mergeCell ref="BJ3:BK3"/>
    <mergeCell ref="AN3:AO3"/>
    <mergeCell ref="AP3:AQ3"/>
    <mergeCell ref="AU3:AV3"/>
    <mergeCell ref="AX3:AY3"/>
    <mergeCell ref="DC3:DC4"/>
    <mergeCell ref="DD3:DF3"/>
    <mergeCell ref="CK3:CL3"/>
    <mergeCell ref="CM3:CO3"/>
    <mergeCell ref="CR3:CS3"/>
    <mergeCell ref="CZ3:CZ4"/>
    <mergeCell ref="CR4:CS4"/>
    <mergeCell ref="DA3:DA4"/>
    <mergeCell ref="DB3:DB4"/>
    <mergeCell ref="I4:J4"/>
    <mergeCell ref="M4:N4"/>
    <mergeCell ref="P4:Q4"/>
    <mergeCell ref="X4:Y4"/>
    <mergeCell ref="BV3:BW3"/>
    <mergeCell ref="CA3:CB3"/>
    <mergeCell ref="AA4:AB4"/>
    <mergeCell ref="AK4:AL4"/>
    <mergeCell ref="AN4:AO4"/>
    <mergeCell ref="AX4:AY4"/>
    <mergeCell ref="CD3:CF3"/>
    <mergeCell ref="CH3:CJ3"/>
    <mergeCell ref="BH4:BI4"/>
    <mergeCell ref="BT4:BU4"/>
    <mergeCell ref="CD4:CE4"/>
    <mergeCell ref="CH4:CI4"/>
    <mergeCell ref="BL3:BN3"/>
    <mergeCell ref="BO3:BP3"/>
    <mergeCell ref="BQ3:BR3"/>
    <mergeCell ref="BT3:BU3"/>
  </mergeCells>
  <phoneticPr fontId="9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D73"/>
  <sheetViews>
    <sheetView topLeftCell="B1" workbookViewId="0">
      <selection activeCell="A5" sqref="A5:IV63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ht="13.5" thickBot="1" x14ac:dyDescent="0.25">
      <c r="A5" s="132"/>
      <c r="B5" s="34">
        <v>21</v>
      </c>
      <c r="C5" s="10">
        <v>21</v>
      </c>
      <c r="D5" s="37" t="s">
        <v>115</v>
      </c>
      <c r="E5" s="37" t="s">
        <v>116</v>
      </c>
      <c r="F5" s="37"/>
      <c r="G5" s="43">
        <v>0.30625000000000002</v>
      </c>
      <c r="H5" s="47">
        <v>0.30624999999999997</v>
      </c>
      <c r="I5" s="58" t="s">
        <v>44</v>
      </c>
      <c r="J5" s="52">
        <v>0</v>
      </c>
      <c r="K5" s="43">
        <v>0.389583333333332</v>
      </c>
      <c r="L5" s="47">
        <v>0.38958333333332601</v>
      </c>
      <c r="M5" s="42" t="s">
        <v>44</v>
      </c>
      <c r="N5" s="38">
        <v>0</v>
      </c>
      <c r="O5" s="73">
        <v>0.43124999999999997</v>
      </c>
      <c r="P5" s="42" t="s">
        <v>44</v>
      </c>
      <c r="Q5" s="38">
        <v>0</v>
      </c>
      <c r="R5" s="43">
        <v>0.43888888888888888</v>
      </c>
      <c r="S5" s="47">
        <v>0.43888888888888888</v>
      </c>
      <c r="T5" s="70">
        <v>40</v>
      </c>
      <c r="U5" s="71">
        <v>40</v>
      </c>
      <c r="V5" s="72">
        <v>300</v>
      </c>
      <c r="W5" s="115">
        <v>0.45208333333333328</v>
      </c>
      <c r="X5" s="42" t="s">
        <v>44</v>
      </c>
      <c r="Y5" s="38">
        <v>0</v>
      </c>
      <c r="Z5" s="49">
        <v>0.48680555555555555</v>
      </c>
      <c r="AA5" s="42" t="s">
        <v>44</v>
      </c>
      <c r="AB5" s="38">
        <v>0</v>
      </c>
      <c r="AC5" s="53">
        <v>0.48888888888888887</v>
      </c>
      <c r="AD5" s="61"/>
      <c r="AE5" s="55">
        <v>0.4927199074074074</v>
      </c>
      <c r="AF5" s="35">
        <v>3.8310185185185253E-3</v>
      </c>
      <c r="AG5" s="35">
        <v>2.3148148148141503E-5</v>
      </c>
      <c r="AH5" s="44" t="s">
        <v>45</v>
      </c>
      <c r="AI5" s="45">
        <v>2</v>
      </c>
      <c r="AJ5" s="115">
        <v>0.50972222222222219</v>
      </c>
      <c r="AK5" s="42" t="s">
        <v>44</v>
      </c>
      <c r="AL5" s="38">
        <v>0</v>
      </c>
      <c r="AM5" s="73">
        <v>0.52013888888888882</v>
      </c>
      <c r="AN5" s="42" t="s">
        <v>44</v>
      </c>
      <c r="AO5" s="38">
        <v>0</v>
      </c>
      <c r="AP5" s="53">
        <v>0.52222222222222225</v>
      </c>
      <c r="AQ5" s="61"/>
      <c r="AR5" s="55">
        <v>0.5289814814814815</v>
      </c>
      <c r="AS5" s="35">
        <v>6.7592592592592426E-3</v>
      </c>
      <c r="AT5" s="35">
        <v>1.6479873021779667E-17</v>
      </c>
      <c r="AU5" s="44" t="s">
        <v>44</v>
      </c>
      <c r="AV5" s="45">
        <v>0</v>
      </c>
      <c r="AW5" s="49">
        <v>0.54999999999999993</v>
      </c>
      <c r="AX5" s="42" t="s">
        <v>44</v>
      </c>
      <c r="AY5" s="38">
        <v>0</v>
      </c>
      <c r="AZ5" s="49">
        <v>0.55208333333333304</v>
      </c>
      <c r="BA5" s="61"/>
      <c r="BB5" s="55">
        <v>0.55743055555555554</v>
      </c>
      <c r="BC5" s="35">
        <v>5.347222222222503E-3</v>
      </c>
      <c r="BD5" s="35">
        <v>3.4722222222250288E-4</v>
      </c>
      <c r="BE5" s="44" t="s">
        <v>223</v>
      </c>
      <c r="BF5" s="45">
        <v>30</v>
      </c>
      <c r="BG5" s="308">
        <v>0.59722222222222188</v>
      </c>
      <c r="BH5" s="42" t="s">
        <v>44</v>
      </c>
      <c r="BI5" s="38">
        <v>0</v>
      </c>
      <c r="BJ5" s="43">
        <v>0.59722222222222221</v>
      </c>
      <c r="BK5" s="47">
        <v>0.60138888888888886</v>
      </c>
      <c r="BL5" s="70">
        <v>24.5</v>
      </c>
      <c r="BM5" s="71">
        <v>24.5</v>
      </c>
      <c r="BN5" s="72"/>
      <c r="BO5" s="118" t="s">
        <v>226</v>
      </c>
      <c r="BP5" s="120"/>
      <c r="BQ5" s="122" t="s">
        <v>225</v>
      </c>
      <c r="BR5" s="123"/>
      <c r="BS5" s="49">
        <v>0.67361111111111116</v>
      </c>
      <c r="BT5" s="42" t="s">
        <v>44</v>
      </c>
      <c r="BU5" s="38">
        <v>0</v>
      </c>
      <c r="BV5" s="49">
        <v>0.67569444444444404</v>
      </c>
      <c r="BW5" s="61"/>
      <c r="BX5" s="55">
        <v>0.67811342592592594</v>
      </c>
      <c r="BY5" s="35">
        <v>2.4189814814818966E-3</v>
      </c>
      <c r="BZ5" s="35">
        <v>3.472222222180698E-5</v>
      </c>
      <c r="CA5" s="44" t="s">
        <v>45</v>
      </c>
      <c r="CB5" s="45">
        <v>3</v>
      </c>
      <c r="CC5" s="85">
        <v>0.68125000000000002</v>
      </c>
      <c r="CD5" s="86"/>
      <c r="CE5" s="87">
        <v>0</v>
      </c>
      <c r="CF5" s="88"/>
      <c r="CG5" s="85">
        <v>0.68819444444444444</v>
      </c>
      <c r="CH5" s="86"/>
      <c r="CI5" s="87">
        <v>0</v>
      </c>
      <c r="CJ5" s="88"/>
      <c r="CK5" s="43">
        <v>0.73402777777777783</v>
      </c>
      <c r="CL5" s="47">
        <v>0.73402777777777783</v>
      </c>
      <c r="CM5" s="70">
        <v>46</v>
      </c>
      <c r="CN5" s="71">
        <v>46</v>
      </c>
      <c r="CO5" s="72"/>
      <c r="CP5" s="91">
        <v>0.73819444444444438</v>
      </c>
      <c r="CQ5" s="95">
        <v>5.5555555555555601E-2</v>
      </c>
      <c r="CR5" s="42" t="s">
        <v>44</v>
      </c>
      <c r="CS5" s="38">
        <v>0</v>
      </c>
      <c r="CT5" s="74"/>
      <c r="CU5" s="39">
        <v>445.5</v>
      </c>
      <c r="CV5" s="46">
        <v>0</v>
      </c>
      <c r="CW5" s="40"/>
      <c r="CX5" s="63">
        <v>445.5</v>
      </c>
      <c r="CY5" s="132"/>
      <c r="CZ5" s="101" t="s">
        <v>189</v>
      </c>
      <c r="DA5" s="129" t="s">
        <v>176</v>
      </c>
      <c r="DB5" s="129">
        <v>125</v>
      </c>
      <c r="DC5" s="104" t="s">
        <v>182</v>
      </c>
      <c r="DD5" s="96"/>
      <c r="DE5" s="97"/>
      <c r="DF5" s="98"/>
      <c r="DI5" s="41">
        <v>1.1200000000000001</v>
      </c>
      <c r="DJ5" s="17" t="s">
        <v>196</v>
      </c>
      <c r="DK5" s="153">
        <v>423.76</v>
      </c>
      <c r="DL5" s="41">
        <v>423.76</v>
      </c>
      <c r="DM5" s="41">
        <v>9999</v>
      </c>
      <c r="DP5" s="41">
        <v>21</v>
      </c>
      <c r="DQ5" s="227">
        <v>0</v>
      </c>
      <c r="DR5" s="227">
        <v>0</v>
      </c>
      <c r="DS5" s="228">
        <v>340</v>
      </c>
      <c r="DT5" s="227">
        <v>0</v>
      </c>
      <c r="DU5" s="227">
        <v>0</v>
      </c>
      <c r="DV5" s="227">
        <v>2</v>
      </c>
      <c r="DW5" s="227">
        <v>0</v>
      </c>
      <c r="DX5" s="227">
        <v>0</v>
      </c>
      <c r="DY5" s="227">
        <v>0</v>
      </c>
      <c r="DZ5" s="227">
        <v>0</v>
      </c>
      <c r="EA5" s="227">
        <v>30</v>
      </c>
      <c r="EB5" s="227">
        <v>0</v>
      </c>
      <c r="EC5" s="228">
        <v>24.5</v>
      </c>
      <c r="ED5" s="227">
        <v>0</v>
      </c>
      <c r="EE5" s="227">
        <v>0</v>
      </c>
      <c r="EF5" s="227">
        <v>3</v>
      </c>
      <c r="EG5" s="227">
        <v>0</v>
      </c>
      <c r="EH5" s="228">
        <v>46</v>
      </c>
      <c r="EI5" s="227">
        <v>0</v>
      </c>
      <c r="EK5" s="41">
        <v>21</v>
      </c>
      <c r="EL5" s="227">
        <v>0</v>
      </c>
      <c r="EM5" s="227">
        <v>0</v>
      </c>
      <c r="EN5" s="227">
        <v>340</v>
      </c>
      <c r="EO5" s="227">
        <v>340</v>
      </c>
      <c r="EP5" s="227">
        <v>340</v>
      </c>
      <c r="EQ5" s="227">
        <v>342</v>
      </c>
      <c r="ER5" s="227">
        <v>342</v>
      </c>
      <c r="ES5" s="227">
        <v>342</v>
      </c>
      <c r="ET5" s="227">
        <v>342</v>
      </c>
      <c r="EU5" s="227">
        <v>342</v>
      </c>
      <c r="EV5" s="227">
        <v>372</v>
      </c>
      <c r="EW5" s="227">
        <v>372</v>
      </c>
      <c r="EX5" s="227">
        <v>396.5</v>
      </c>
      <c r="EY5" s="227">
        <v>396.5</v>
      </c>
      <c r="EZ5" s="227">
        <v>396.5</v>
      </c>
      <c r="FA5" s="227">
        <v>399.5</v>
      </c>
      <c r="FB5" s="227">
        <v>399.5</v>
      </c>
      <c r="FC5" s="227">
        <v>445.5</v>
      </c>
      <c r="FD5" s="227">
        <v>445.5</v>
      </c>
    </row>
    <row r="6" spans="1:160" ht="13.5" thickBot="1" x14ac:dyDescent="0.25">
      <c r="A6" s="132"/>
      <c r="B6" s="34">
        <v>14</v>
      </c>
      <c r="C6" s="10">
        <v>14</v>
      </c>
      <c r="D6" s="37" t="s">
        <v>105</v>
      </c>
      <c r="E6" s="37" t="s">
        <v>222</v>
      </c>
      <c r="F6" s="37"/>
      <c r="G6" s="43">
        <v>0.30138888888888898</v>
      </c>
      <c r="H6" s="47">
        <v>0.2951388888888889</v>
      </c>
      <c r="I6" s="58" t="s">
        <v>44</v>
      </c>
      <c r="J6" s="52">
        <v>0</v>
      </c>
      <c r="K6" s="43">
        <v>0.38472222222222202</v>
      </c>
      <c r="L6" s="47">
        <v>0.38472222222221802</v>
      </c>
      <c r="M6" s="42" t="s">
        <v>44</v>
      </c>
      <c r="N6" s="38">
        <v>0</v>
      </c>
      <c r="O6" s="73">
        <v>0.42638888888888887</v>
      </c>
      <c r="P6" s="42" t="s">
        <v>44</v>
      </c>
      <c r="Q6" s="38">
        <v>0</v>
      </c>
      <c r="R6" s="43">
        <v>0.42986111111111108</v>
      </c>
      <c r="S6" s="47">
        <v>0.42986111111111108</v>
      </c>
      <c r="T6" s="70">
        <v>35.5</v>
      </c>
      <c r="U6" s="71">
        <v>35.5</v>
      </c>
      <c r="V6" s="72"/>
      <c r="W6" s="115">
        <v>0.44722222222222219</v>
      </c>
      <c r="X6" s="42" t="s">
        <v>44</v>
      </c>
      <c r="Y6" s="38">
        <v>0</v>
      </c>
      <c r="Z6" s="49">
        <v>0.48194444444444445</v>
      </c>
      <c r="AA6" s="42" t="s">
        <v>44</v>
      </c>
      <c r="AB6" s="38">
        <v>0</v>
      </c>
      <c r="AC6" s="53">
        <v>0.48402777777777778</v>
      </c>
      <c r="AD6" s="61"/>
      <c r="AE6" s="55">
        <v>0.48782407407407408</v>
      </c>
      <c r="AF6" s="35">
        <v>3.7962962962962976E-3</v>
      </c>
      <c r="AG6" s="35">
        <v>5.7870370370369153E-5</v>
      </c>
      <c r="AH6" s="44" t="s">
        <v>45</v>
      </c>
      <c r="AI6" s="45">
        <v>5</v>
      </c>
      <c r="AJ6" s="115">
        <v>0.50486111111111109</v>
      </c>
      <c r="AK6" s="42" t="s">
        <v>44</v>
      </c>
      <c r="AL6" s="38">
        <v>0</v>
      </c>
      <c r="AM6" s="73">
        <v>0.51527777777777783</v>
      </c>
      <c r="AN6" s="42" t="s">
        <v>44</v>
      </c>
      <c r="AO6" s="38">
        <v>0</v>
      </c>
      <c r="AP6" s="53">
        <v>0.51736111111111105</v>
      </c>
      <c r="AQ6" s="61"/>
      <c r="AR6" s="55">
        <v>0.52410879629629636</v>
      </c>
      <c r="AS6" s="35">
        <v>6.7476851851853148E-3</v>
      </c>
      <c r="AT6" s="35">
        <v>1.1574074073944333E-5</v>
      </c>
      <c r="AU6" s="44" t="s">
        <v>45</v>
      </c>
      <c r="AV6" s="45">
        <v>1</v>
      </c>
      <c r="AW6" s="49">
        <v>0.54513888888888895</v>
      </c>
      <c r="AX6" s="42" t="s">
        <v>44</v>
      </c>
      <c r="AY6" s="38">
        <v>0</v>
      </c>
      <c r="AZ6" s="49">
        <v>0.54722222222222205</v>
      </c>
      <c r="BA6" s="61"/>
      <c r="BB6" s="55">
        <v>0.55229166666666674</v>
      </c>
      <c r="BC6" s="35">
        <v>5.0694444444446818E-3</v>
      </c>
      <c r="BD6" s="35">
        <v>6.9444444444681681E-5</v>
      </c>
      <c r="BE6" s="44" t="s">
        <v>223</v>
      </c>
      <c r="BF6" s="45">
        <v>6</v>
      </c>
      <c r="BG6" s="308">
        <v>0.59236111111111089</v>
      </c>
      <c r="BH6" s="42" t="s">
        <v>44</v>
      </c>
      <c r="BI6" s="38">
        <v>0</v>
      </c>
      <c r="BJ6" s="43">
        <v>0.59305555555555556</v>
      </c>
      <c r="BK6" s="47">
        <v>0.59375</v>
      </c>
      <c r="BL6" s="70">
        <v>25.2</v>
      </c>
      <c r="BM6" s="71">
        <v>25.2</v>
      </c>
      <c r="BN6" s="72"/>
      <c r="BO6" s="117" t="s">
        <v>226</v>
      </c>
      <c r="BP6" s="121"/>
      <c r="BQ6" s="124" t="s">
        <v>225</v>
      </c>
      <c r="BR6" s="125"/>
      <c r="BS6" s="49">
        <v>0.66875000000000007</v>
      </c>
      <c r="BT6" s="42" t="s">
        <v>44</v>
      </c>
      <c r="BU6" s="38">
        <v>0</v>
      </c>
      <c r="BV6" s="49">
        <v>0.67152777777777795</v>
      </c>
      <c r="BW6" s="61"/>
      <c r="BX6" s="55">
        <v>0.67393518518518514</v>
      </c>
      <c r="BY6" s="35">
        <v>2.4074074074071916E-3</v>
      </c>
      <c r="BZ6" s="35">
        <v>4.6296296296511989E-5</v>
      </c>
      <c r="CA6" s="44" t="s">
        <v>45</v>
      </c>
      <c r="CB6" s="45">
        <v>4</v>
      </c>
      <c r="CC6" s="85">
        <v>0.67708333333333337</v>
      </c>
      <c r="CD6" s="86"/>
      <c r="CE6" s="87">
        <v>0</v>
      </c>
      <c r="CF6" s="88"/>
      <c r="CG6" s="85">
        <v>0.68402777777777779</v>
      </c>
      <c r="CH6" s="86"/>
      <c r="CI6" s="87">
        <v>0</v>
      </c>
      <c r="CJ6" s="88"/>
      <c r="CK6" s="43">
        <v>0.72361111111111109</v>
      </c>
      <c r="CL6" s="47">
        <v>0.72361111111111109</v>
      </c>
      <c r="CM6" s="70">
        <v>46.6</v>
      </c>
      <c r="CN6" s="71">
        <v>46.6</v>
      </c>
      <c r="CO6" s="72"/>
      <c r="CP6" s="91">
        <v>0.72499999999999998</v>
      </c>
      <c r="CQ6" s="95">
        <v>5.5555555555555601E-2</v>
      </c>
      <c r="CR6" s="42" t="s">
        <v>44</v>
      </c>
      <c r="CS6" s="38">
        <v>0</v>
      </c>
      <c r="CT6" s="65"/>
      <c r="CU6" s="39">
        <v>123.3</v>
      </c>
      <c r="CV6" s="46">
        <v>0</v>
      </c>
      <c r="CW6" s="40"/>
      <c r="CX6" s="63">
        <v>123.3</v>
      </c>
      <c r="CY6" s="128"/>
      <c r="CZ6" s="101" t="s">
        <v>189</v>
      </c>
      <c r="DA6" s="129" t="s">
        <v>176</v>
      </c>
      <c r="DB6" s="129">
        <v>265</v>
      </c>
      <c r="DC6" s="104" t="s">
        <v>183</v>
      </c>
      <c r="DD6" s="77"/>
      <c r="DE6" s="56"/>
      <c r="DF6" s="36"/>
      <c r="DI6" s="41">
        <v>1.1499999999999999</v>
      </c>
      <c r="DJ6" s="17" t="s">
        <v>196</v>
      </c>
      <c r="DK6" s="153">
        <v>123.395</v>
      </c>
      <c r="DL6" s="41">
        <v>123.395</v>
      </c>
      <c r="DM6" s="41">
        <v>9999</v>
      </c>
      <c r="DP6" s="41">
        <v>14</v>
      </c>
      <c r="DQ6" s="227">
        <v>0</v>
      </c>
      <c r="DR6" s="227">
        <v>0</v>
      </c>
      <c r="DS6" s="228">
        <v>35.5</v>
      </c>
      <c r="DT6" s="227">
        <v>0</v>
      </c>
      <c r="DU6" s="227">
        <v>0</v>
      </c>
      <c r="DV6" s="227">
        <v>5</v>
      </c>
      <c r="DW6" s="227">
        <v>0</v>
      </c>
      <c r="DX6" s="227">
        <v>0</v>
      </c>
      <c r="DY6" s="227">
        <v>1</v>
      </c>
      <c r="DZ6" s="227">
        <v>0</v>
      </c>
      <c r="EA6" s="227">
        <v>6</v>
      </c>
      <c r="EB6" s="227">
        <v>0</v>
      </c>
      <c r="EC6" s="228">
        <v>25.2</v>
      </c>
      <c r="ED6" s="227">
        <v>0</v>
      </c>
      <c r="EE6" s="227">
        <v>0</v>
      </c>
      <c r="EF6" s="227">
        <v>4</v>
      </c>
      <c r="EG6" s="227">
        <v>0</v>
      </c>
      <c r="EH6" s="228">
        <v>46.6</v>
      </c>
      <c r="EI6" s="227">
        <v>0</v>
      </c>
      <c r="EK6" s="41">
        <v>14</v>
      </c>
      <c r="EL6" s="227">
        <v>0</v>
      </c>
      <c r="EM6" s="227">
        <v>0</v>
      </c>
      <c r="EN6" s="227">
        <v>35.5</v>
      </c>
      <c r="EO6" s="227">
        <v>35.5</v>
      </c>
      <c r="EP6" s="227">
        <v>35.5</v>
      </c>
      <c r="EQ6" s="227">
        <v>40.5</v>
      </c>
      <c r="ER6" s="227">
        <v>40.5</v>
      </c>
      <c r="ES6" s="227">
        <v>40.5</v>
      </c>
      <c r="ET6" s="227">
        <v>41.5</v>
      </c>
      <c r="EU6" s="227">
        <v>41.5</v>
      </c>
      <c r="EV6" s="227">
        <v>47.5</v>
      </c>
      <c r="EW6" s="227">
        <v>47.5</v>
      </c>
      <c r="EX6" s="227">
        <v>72.7</v>
      </c>
      <c r="EY6" s="227">
        <v>72.7</v>
      </c>
      <c r="EZ6" s="227">
        <v>72.7</v>
      </c>
      <c r="FA6" s="227">
        <v>76.7</v>
      </c>
      <c r="FB6" s="227">
        <v>76.7</v>
      </c>
      <c r="FC6" s="227">
        <v>123.3</v>
      </c>
      <c r="FD6" s="227">
        <v>123.3</v>
      </c>
    </row>
    <row r="7" spans="1:160" ht="13.5" thickBot="1" x14ac:dyDescent="0.25">
      <c r="A7" s="132"/>
      <c r="B7" s="34">
        <v>39</v>
      </c>
      <c r="C7" s="10">
        <v>39</v>
      </c>
      <c r="D7" s="37" t="s">
        <v>48</v>
      </c>
      <c r="E7" s="37" t="s">
        <v>56</v>
      </c>
      <c r="F7" s="37"/>
      <c r="G7" s="43">
        <v>0.31874999999999998</v>
      </c>
      <c r="H7" s="47">
        <v>0.31875000000000003</v>
      </c>
      <c r="I7" s="58" t="s">
        <v>44</v>
      </c>
      <c r="J7" s="52">
        <v>0</v>
      </c>
      <c r="K7" s="43">
        <v>0.40208333333333102</v>
      </c>
      <c r="L7" s="47">
        <v>0.40208333333331803</v>
      </c>
      <c r="M7" s="42" t="s">
        <v>44</v>
      </c>
      <c r="N7" s="38">
        <v>0</v>
      </c>
      <c r="O7" s="73">
        <v>0.44375000000000003</v>
      </c>
      <c r="P7" s="42" t="s">
        <v>44</v>
      </c>
      <c r="Q7" s="38">
        <v>0</v>
      </c>
      <c r="R7" s="43">
        <v>0.4458333333333333</v>
      </c>
      <c r="S7" s="47">
        <v>0.4513888888888889</v>
      </c>
      <c r="T7" s="70">
        <v>41.1</v>
      </c>
      <c r="U7" s="71">
        <v>41.1</v>
      </c>
      <c r="V7" s="72"/>
      <c r="W7" s="115">
        <v>0.46458333333333335</v>
      </c>
      <c r="X7" s="42" t="s">
        <v>44</v>
      </c>
      <c r="Y7" s="38">
        <v>0</v>
      </c>
      <c r="Z7" s="49">
        <v>0.4993055555555555</v>
      </c>
      <c r="AA7" s="42" t="s">
        <v>44</v>
      </c>
      <c r="AB7" s="38">
        <v>0</v>
      </c>
      <c r="AC7" s="53">
        <v>0.50208333333333333</v>
      </c>
      <c r="AD7" s="61"/>
      <c r="AE7" s="55">
        <v>0.50571759259259264</v>
      </c>
      <c r="AF7" s="35">
        <v>3.6342592592593093E-3</v>
      </c>
      <c r="AG7" s="35">
        <v>2.199074074073575E-4</v>
      </c>
      <c r="AH7" s="44" t="s">
        <v>45</v>
      </c>
      <c r="AI7" s="45">
        <v>19</v>
      </c>
      <c r="AJ7" s="115">
        <v>0.5229166666666667</v>
      </c>
      <c r="AK7" s="42" t="s">
        <v>44</v>
      </c>
      <c r="AL7" s="38">
        <v>0</v>
      </c>
      <c r="AM7" s="73">
        <v>0.53333333333333333</v>
      </c>
      <c r="AN7" s="42" t="s">
        <v>44</v>
      </c>
      <c r="AO7" s="38">
        <v>0</v>
      </c>
      <c r="AP7" s="53">
        <v>0.53611111111111109</v>
      </c>
      <c r="AQ7" s="61"/>
      <c r="AR7" s="55">
        <v>0.54270833333333335</v>
      </c>
      <c r="AS7" s="35">
        <v>6.5972222222222543E-3</v>
      </c>
      <c r="AT7" s="35">
        <v>1.6203703703700483E-4</v>
      </c>
      <c r="AU7" s="44" t="s">
        <v>45</v>
      </c>
      <c r="AV7" s="45">
        <v>14</v>
      </c>
      <c r="AW7" s="49">
        <v>0.56388888888888888</v>
      </c>
      <c r="AX7" s="42" t="s">
        <v>44</v>
      </c>
      <c r="AY7" s="38">
        <v>0</v>
      </c>
      <c r="AZ7" s="49">
        <v>0.56597222222222199</v>
      </c>
      <c r="BA7" s="61"/>
      <c r="BB7" s="55">
        <v>0.57094907407407403</v>
      </c>
      <c r="BC7" s="35">
        <v>4.9768518518520377E-3</v>
      </c>
      <c r="BD7" s="35">
        <v>2.3148148147962393E-5</v>
      </c>
      <c r="BE7" s="44" t="s">
        <v>45</v>
      </c>
      <c r="BF7" s="45">
        <v>2</v>
      </c>
      <c r="BG7" s="308">
        <v>0.61111111111111083</v>
      </c>
      <c r="BH7" s="42" t="s">
        <v>44</v>
      </c>
      <c r="BI7" s="38">
        <v>0</v>
      </c>
      <c r="BJ7" s="43">
        <v>0.6118055555555556</v>
      </c>
      <c r="BK7" s="47">
        <v>0.62013888888888891</v>
      </c>
      <c r="BL7" s="70">
        <v>25.5</v>
      </c>
      <c r="BM7" s="71">
        <v>25.5</v>
      </c>
      <c r="BN7" s="72"/>
      <c r="BO7" s="117" t="s">
        <v>226</v>
      </c>
      <c r="BP7" s="121"/>
      <c r="BQ7" s="124" t="s">
        <v>225</v>
      </c>
      <c r="BR7" s="125"/>
      <c r="BS7" s="49">
        <v>0.6875</v>
      </c>
      <c r="BT7" s="42" t="s">
        <v>44</v>
      </c>
      <c r="BU7" s="38">
        <v>0</v>
      </c>
      <c r="BV7" s="49">
        <v>0.68958333333333299</v>
      </c>
      <c r="BW7" s="61"/>
      <c r="BX7" s="55">
        <v>0.69206018518518519</v>
      </c>
      <c r="BY7" s="35">
        <v>2.476851851852202E-3</v>
      </c>
      <c r="BZ7" s="35">
        <v>2.3148148148498422E-5</v>
      </c>
      <c r="CA7" s="44" t="s">
        <v>223</v>
      </c>
      <c r="CB7" s="45">
        <v>2</v>
      </c>
      <c r="CC7" s="85">
        <v>0.69305555555555554</v>
      </c>
      <c r="CD7" s="86"/>
      <c r="CE7" s="87">
        <v>60</v>
      </c>
      <c r="CF7" s="88"/>
      <c r="CG7" s="85">
        <v>0.70208333333333339</v>
      </c>
      <c r="CH7" s="86"/>
      <c r="CI7" s="87">
        <v>0</v>
      </c>
      <c r="CJ7" s="88"/>
      <c r="CK7" s="43">
        <v>0.74375000000000002</v>
      </c>
      <c r="CL7" s="47">
        <v>0.74791666666666667</v>
      </c>
      <c r="CM7" s="70">
        <v>46.7</v>
      </c>
      <c r="CN7" s="71">
        <v>46.7</v>
      </c>
      <c r="CO7" s="72"/>
      <c r="CP7" s="91">
        <v>0.75069444444444444</v>
      </c>
      <c r="CQ7" s="95">
        <v>5.5555555555555601E-2</v>
      </c>
      <c r="CR7" s="42" t="s">
        <v>44</v>
      </c>
      <c r="CS7" s="38">
        <v>0</v>
      </c>
      <c r="CT7" s="65"/>
      <c r="CU7" s="39">
        <v>150.30000000000001</v>
      </c>
      <c r="CV7" s="46">
        <v>60</v>
      </c>
      <c r="CW7" s="40"/>
      <c r="CX7" s="63">
        <v>210.3</v>
      </c>
      <c r="CY7" s="128"/>
      <c r="CZ7" s="101" t="s">
        <v>191</v>
      </c>
      <c r="DA7" s="129" t="s">
        <v>177</v>
      </c>
      <c r="DB7" s="129">
        <v>75</v>
      </c>
      <c r="DC7" s="104" t="s">
        <v>187</v>
      </c>
      <c r="DD7" s="77"/>
      <c r="DE7" s="56"/>
      <c r="DF7" s="36"/>
      <c r="DI7" s="41">
        <v>1.06</v>
      </c>
      <c r="DJ7" s="17" t="s">
        <v>196</v>
      </c>
      <c r="DK7" s="153">
        <v>120.098</v>
      </c>
      <c r="DL7" s="41">
        <v>120.098</v>
      </c>
      <c r="DM7" s="41">
        <v>9999</v>
      </c>
      <c r="DP7" s="41">
        <v>39</v>
      </c>
      <c r="DQ7" s="227">
        <v>0</v>
      </c>
      <c r="DR7" s="227">
        <v>0</v>
      </c>
      <c r="DS7" s="228">
        <v>41.1</v>
      </c>
      <c r="DT7" s="227">
        <v>0</v>
      </c>
      <c r="DU7" s="227">
        <v>0</v>
      </c>
      <c r="DV7" s="227">
        <v>19</v>
      </c>
      <c r="DW7" s="227">
        <v>0</v>
      </c>
      <c r="DX7" s="227">
        <v>0</v>
      </c>
      <c r="DY7" s="227">
        <v>14</v>
      </c>
      <c r="DZ7" s="227">
        <v>0</v>
      </c>
      <c r="EA7" s="227">
        <v>2</v>
      </c>
      <c r="EB7" s="227">
        <v>0</v>
      </c>
      <c r="EC7" s="228">
        <v>25.5</v>
      </c>
      <c r="ED7" s="227">
        <v>0</v>
      </c>
      <c r="EE7" s="227">
        <v>0</v>
      </c>
      <c r="EF7" s="227">
        <v>2</v>
      </c>
      <c r="EG7" s="227">
        <v>60</v>
      </c>
      <c r="EH7" s="228">
        <v>46.7</v>
      </c>
      <c r="EI7" s="227">
        <v>0</v>
      </c>
      <c r="EK7" s="41">
        <v>39</v>
      </c>
      <c r="EL7" s="227">
        <v>0</v>
      </c>
      <c r="EM7" s="227">
        <v>0</v>
      </c>
      <c r="EN7" s="227">
        <v>41.1</v>
      </c>
      <c r="EO7" s="227">
        <v>41.1</v>
      </c>
      <c r="EP7" s="227">
        <v>41.1</v>
      </c>
      <c r="EQ7" s="227">
        <v>60.1</v>
      </c>
      <c r="ER7" s="227">
        <v>60.1</v>
      </c>
      <c r="ES7" s="227">
        <v>60.1</v>
      </c>
      <c r="ET7" s="227">
        <v>74.099999999999994</v>
      </c>
      <c r="EU7" s="227">
        <v>74.099999999999994</v>
      </c>
      <c r="EV7" s="227">
        <v>76.099999999999994</v>
      </c>
      <c r="EW7" s="227">
        <v>76.099999999999994</v>
      </c>
      <c r="EX7" s="227">
        <v>101.6</v>
      </c>
      <c r="EY7" s="227">
        <v>101.6</v>
      </c>
      <c r="EZ7" s="227">
        <v>101.6</v>
      </c>
      <c r="FA7" s="227">
        <v>103.6</v>
      </c>
      <c r="FB7" s="227">
        <v>163.6</v>
      </c>
      <c r="FC7" s="227">
        <v>210.3</v>
      </c>
      <c r="FD7" s="227">
        <v>210.3</v>
      </c>
    </row>
    <row r="8" spans="1:160" s="41" customFormat="1" ht="13.5" collapsed="1" thickBot="1" x14ac:dyDescent="0.25">
      <c r="A8" s="131"/>
      <c r="B8" s="34">
        <v>2</v>
      </c>
      <c r="C8" s="10">
        <v>2</v>
      </c>
      <c r="D8" s="37" t="s">
        <v>90</v>
      </c>
      <c r="E8" s="37" t="s">
        <v>91</v>
      </c>
      <c r="F8" s="37"/>
      <c r="G8" s="43">
        <v>0.29305555555555557</v>
      </c>
      <c r="H8" s="47">
        <v>0.29305555555555557</v>
      </c>
      <c r="I8" s="58" t="s">
        <v>44</v>
      </c>
      <c r="J8" s="52">
        <v>0</v>
      </c>
      <c r="K8" s="43">
        <v>0.37638888888888888</v>
      </c>
      <c r="L8" s="47">
        <v>0.37638888888888888</v>
      </c>
      <c r="M8" s="42" t="s">
        <v>44</v>
      </c>
      <c r="N8" s="38">
        <v>0</v>
      </c>
      <c r="O8" s="73">
        <v>0.41805555555555557</v>
      </c>
      <c r="P8" s="42" t="s">
        <v>44</v>
      </c>
      <c r="Q8" s="38">
        <v>0</v>
      </c>
      <c r="R8" s="43">
        <v>0.41944444444444445</v>
      </c>
      <c r="S8" s="47">
        <v>0.41944444444444445</v>
      </c>
      <c r="T8" s="70">
        <v>34.4</v>
      </c>
      <c r="U8" s="71">
        <v>34.4</v>
      </c>
      <c r="V8" s="72"/>
      <c r="W8" s="115">
        <v>0.43888888888888888</v>
      </c>
      <c r="X8" s="42" t="s">
        <v>44</v>
      </c>
      <c r="Y8" s="38">
        <v>0</v>
      </c>
      <c r="Z8" s="49">
        <v>0.47361111111111115</v>
      </c>
      <c r="AA8" s="42" t="s">
        <v>44</v>
      </c>
      <c r="AB8" s="38">
        <v>0</v>
      </c>
      <c r="AC8" s="53">
        <v>0.47569444444444442</v>
      </c>
      <c r="AD8" s="61"/>
      <c r="AE8" s="55">
        <v>0.47950231481481481</v>
      </c>
      <c r="AF8" s="35">
        <v>3.807870370370392E-3</v>
      </c>
      <c r="AG8" s="35">
        <v>4.6296296296274766E-5</v>
      </c>
      <c r="AH8" s="44" t="s">
        <v>45</v>
      </c>
      <c r="AI8" s="45">
        <v>4</v>
      </c>
      <c r="AJ8" s="115">
        <v>0.49652777777777773</v>
      </c>
      <c r="AK8" s="42" t="s">
        <v>44</v>
      </c>
      <c r="AL8" s="38">
        <v>0</v>
      </c>
      <c r="AM8" s="73">
        <v>0.50694444444444442</v>
      </c>
      <c r="AN8" s="42" t="s">
        <v>44</v>
      </c>
      <c r="AO8" s="38">
        <v>0</v>
      </c>
      <c r="AP8" s="53">
        <v>0.50902777777777775</v>
      </c>
      <c r="AQ8" s="61"/>
      <c r="AR8" s="55">
        <v>0.51576388888888891</v>
      </c>
      <c r="AS8" s="35">
        <v>6.7361111111111649E-3</v>
      </c>
      <c r="AT8" s="35">
        <v>2.3148148148094232E-5</v>
      </c>
      <c r="AU8" s="44" t="s">
        <v>45</v>
      </c>
      <c r="AV8" s="45">
        <v>2</v>
      </c>
      <c r="AW8" s="49">
        <v>0.53680555555555554</v>
      </c>
      <c r="AX8" s="42" t="s">
        <v>44</v>
      </c>
      <c r="AY8" s="38">
        <v>0</v>
      </c>
      <c r="AZ8" s="49">
        <v>0.53888888888888886</v>
      </c>
      <c r="BA8" s="61"/>
      <c r="BB8" s="55">
        <v>0.54357638888888882</v>
      </c>
      <c r="BC8" s="35">
        <v>4.6874999999999556E-3</v>
      </c>
      <c r="BD8" s="35">
        <v>3.1250000000004451E-4</v>
      </c>
      <c r="BE8" s="44" t="s">
        <v>45</v>
      </c>
      <c r="BF8" s="45">
        <v>27</v>
      </c>
      <c r="BG8" s="308">
        <v>0.5840277777777777</v>
      </c>
      <c r="BH8" s="42" t="s">
        <v>44</v>
      </c>
      <c r="BI8" s="38">
        <v>0</v>
      </c>
      <c r="BJ8" s="43">
        <v>0.58402777777777781</v>
      </c>
      <c r="BK8" s="47">
        <v>0.58472222222222225</v>
      </c>
      <c r="BL8" s="70">
        <v>25.6</v>
      </c>
      <c r="BM8" s="71">
        <v>25.6</v>
      </c>
      <c r="BN8" s="72"/>
      <c r="BO8" s="117" t="s">
        <v>226</v>
      </c>
      <c r="BP8" s="121"/>
      <c r="BQ8" s="124" t="s">
        <v>225</v>
      </c>
      <c r="BR8" s="125"/>
      <c r="BS8" s="49">
        <v>0.66041666666666665</v>
      </c>
      <c r="BT8" s="42" t="s">
        <v>44</v>
      </c>
      <c r="BU8" s="38">
        <v>0</v>
      </c>
      <c r="BV8" s="49">
        <v>0.66249999999999998</v>
      </c>
      <c r="BW8" s="61"/>
      <c r="BX8" s="55">
        <v>0.66495370370370377</v>
      </c>
      <c r="BY8" s="35">
        <v>2.4537037037037912E-3</v>
      </c>
      <c r="BZ8" s="35">
        <v>8.7603535536828758E-17</v>
      </c>
      <c r="CA8" s="44" t="s">
        <v>44</v>
      </c>
      <c r="CB8" s="45">
        <v>0</v>
      </c>
      <c r="CC8" s="85">
        <v>0.66597222222222219</v>
      </c>
      <c r="CD8" s="86"/>
      <c r="CE8" s="87">
        <v>60</v>
      </c>
      <c r="CF8" s="88"/>
      <c r="CG8" s="85">
        <v>0.67499999999999993</v>
      </c>
      <c r="CH8" s="86"/>
      <c r="CI8" s="87">
        <v>0</v>
      </c>
      <c r="CJ8" s="88"/>
      <c r="CK8" s="43">
        <v>0.70972222222222225</v>
      </c>
      <c r="CL8" s="47">
        <v>0.70972222222222225</v>
      </c>
      <c r="CM8" s="70">
        <v>46.2</v>
      </c>
      <c r="CN8" s="71">
        <v>46.2</v>
      </c>
      <c r="CO8" s="72">
        <v>220</v>
      </c>
      <c r="CP8" s="91">
        <v>0.71111111111111114</v>
      </c>
      <c r="CQ8" s="95">
        <v>5.5555555555555552E-2</v>
      </c>
      <c r="CR8" s="42" t="s">
        <v>44</v>
      </c>
      <c r="CS8" s="38">
        <v>0</v>
      </c>
      <c r="CT8" s="64"/>
      <c r="CU8" s="39">
        <v>359.2</v>
      </c>
      <c r="CV8" s="46">
        <v>60</v>
      </c>
      <c r="CW8" s="40"/>
      <c r="CX8" s="63">
        <v>419.2</v>
      </c>
      <c r="CY8" s="43"/>
      <c r="CZ8" s="101" t="s">
        <v>190</v>
      </c>
      <c r="DA8" s="129" t="s">
        <v>176</v>
      </c>
      <c r="DB8" s="129">
        <v>150</v>
      </c>
      <c r="DC8" s="104" t="s">
        <v>181</v>
      </c>
      <c r="DD8" s="77"/>
      <c r="DE8" s="56"/>
      <c r="DF8" s="36"/>
      <c r="DI8" s="41">
        <v>1.1499999999999999</v>
      </c>
      <c r="DJ8" s="41" t="s">
        <v>196</v>
      </c>
      <c r="DK8" s="153">
        <v>342.13</v>
      </c>
      <c r="DL8" s="41">
        <v>342.13</v>
      </c>
      <c r="DM8" s="41">
        <v>9999</v>
      </c>
      <c r="DP8" s="41">
        <v>2</v>
      </c>
      <c r="DQ8" s="227">
        <v>0</v>
      </c>
      <c r="DR8" s="227">
        <v>0</v>
      </c>
      <c r="DS8" s="228">
        <v>34.4</v>
      </c>
      <c r="DT8" s="227">
        <v>0</v>
      </c>
      <c r="DU8" s="227">
        <v>0</v>
      </c>
      <c r="DV8" s="227">
        <v>4</v>
      </c>
      <c r="DW8" s="227">
        <v>0</v>
      </c>
      <c r="DX8" s="227">
        <v>0</v>
      </c>
      <c r="DY8" s="227">
        <v>2</v>
      </c>
      <c r="DZ8" s="227">
        <v>0</v>
      </c>
      <c r="EA8" s="227">
        <v>27</v>
      </c>
      <c r="EB8" s="227">
        <v>0</v>
      </c>
      <c r="EC8" s="228">
        <v>25.6</v>
      </c>
      <c r="ED8" s="227">
        <v>0</v>
      </c>
      <c r="EE8" s="227">
        <v>0</v>
      </c>
      <c r="EF8" s="227">
        <v>0</v>
      </c>
      <c r="EG8" s="227">
        <v>60</v>
      </c>
      <c r="EH8" s="228">
        <v>266.2</v>
      </c>
      <c r="EI8" s="227">
        <v>0</v>
      </c>
      <c r="EK8" s="41">
        <v>2</v>
      </c>
      <c r="EL8" s="227">
        <v>0</v>
      </c>
      <c r="EM8" s="227">
        <v>0</v>
      </c>
      <c r="EN8" s="227">
        <v>34.4</v>
      </c>
      <c r="EO8" s="227">
        <v>34.4</v>
      </c>
      <c r="EP8" s="227">
        <v>34.4</v>
      </c>
      <c r="EQ8" s="227">
        <v>38.4</v>
      </c>
      <c r="ER8" s="227">
        <v>38.4</v>
      </c>
      <c r="ES8" s="227">
        <v>38.4</v>
      </c>
      <c r="ET8" s="227">
        <v>40.4</v>
      </c>
      <c r="EU8" s="227">
        <v>40.4</v>
      </c>
      <c r="EV8" s="227">
        <v>67.400000000000006</v>
      </c>
      <c r="EW8" s="227">
        <v>67.400000000000006</v>
      </c>
      <c r="EX8" s="227">
        <v>93</v>
      </c>
      <c r="EY8" s="227">
        <v>93</v>
      </c>
      <c r="EZ8" s="227">
        <v>93</v>
      </c>
      <c r="FA8" s="227">
        <v>93</v>
      </c>
      <c r="FB8" s="227">
        <v>153</v>
      </c>
      <c r="FC8" s="227">
        <v>419.2</v>
      </c>
      <c r="FD8" s="227">
        <v>419.2</v>
      </c>
    </row>
    <row r="9" spans="1:160" s="41" customFormat="1" ht="13.5" thickBot="1" x14ac:dyDescent="0.25">
      <c r="A9" s="131"/>
      <c r="B9" s="34">
        <v>5</v>
      </c>
      <c r="C9" s="10">
        <v>5</v>
      </c>
      <c r="D9" s="37" t="s">
        <v>203</v>
      </c>
      <c r="E9" s="37" t="s">
        <v>31</v>
      </c>
      <c r="F9" s="37"/>
      <c r="G9" s="43">
        <v>0.29513888888888901</v>
      </c>
      <c r="H9" s="47">
        <v>0.2951388888888889</v>
      </c>
      <c r="I9" s="58" t="s">
        <v>44</v>
      </c>
      <c r="J9" s="52">
        <v>0</v>
      </c>
      <c r="K9" s="43">
        <v>0.37847222222222199</v>
      </c>
      <c r="L9" s="47">
        <v>0.37847222222222199</v>
      </c>
      <c r="M9" s="42" t="s">
        <v>44</v>
      </c>
      <c r="N9" s="38">
        <v>0</v>
      </c>
      <c r="O9" s="73">
        <v>0.4201388888888889</v>
      </c>
      <c r="P9" s="42" t="s">
        <v>44</v>
      </c>
      <c r="Q9" s="38">
        <v>0</v>
      </c>
      <c r="R9" s="43">
        <v>0.42222222222222222</v>
      </c>
      <c r="S9" s="47">
        <v>0.42222222222222222</v>
      </c>
      <c r="T9" s="70">
        <v>36.799999999999997</v>
      </c>
      <c r="U9" s="71">
        <v>36.799999999999997</v>
      </c>
      <c r="V9" s="72"/>
      <c r="W9" s="115">
        <v>0.44097222222222221</v>
      </c>
      <c r="X9" s="42" t="s">
        <v>44</v>
      </c>
      <c r="Y9" s="38">
        <v>0</v>
      </c>
      <c r="Z9" s="49">
        <v>0.47569444444444442</v>
      </c>
      <c r="AA9" s="42" t="s">
        <v>44</v>
      </c>
      <c r="AB9" s="38">
        <v>0</v>
      </c>
      <c r="AC9" s="53">
        <v>0.4777777777777778</v>
      </c>
      <c r="AD9" s="61"/>
      <c r="AE9" s="55">
        <v>0.48182870370370368</v>
      </c>
      <c r="AF9" s="35">
        <v>4.0509259259258745E-3</v>
      </c>
      <c r="AG9" s="35">
        <v>1.9675925925920776E-4</v>
      </c>
      <c r="AH9" s="44" t="s">
        <v>223</v>
      </c>
      <c r="AI9" s="45">
        <v>17</v>
      </c>
      <c r="AJ9" s="115">
        <v>0.49861111111111112</v>
      </c>
      <c r="AK9" s="42" t="s">
        <v>44</v>
      </c>
      <c r="AL9" s="38">
        <v>0</v>
      </c>
      <c r="AM9" s="73">
        <v>0.50902777777777775</v>
      </c>
      <c r="AN9" s="42" t="s">
        <v>44</v>
      </c>
      <c r="AO9" s="38">
        <v>0</v>
      </c>
      <c r="AP9" s="53">
        <v>0.51111111111111118</v>
      </c>
      <c r="AQ9" s="61"/>
      <c r="AR9" s="55">
        <v>0.51785879629629628</v>
      </c>
      <c r="AS9" s="35">
        <v>6.7476851851850927E-3</v>
      </c>
      <c r="AT9" s="35">
        <v>1.1574074074166378E-5</v>
      </c>
      <c r="AU9" s="44" t="s">
        <v>45</v>
      </c>
      <c r="AV9" s="45">
        <v>1</v>
      </c>
      <c r="AW9" s="49">
        <v>0.53888888888888886</v>
      </c>
      <c r="AX9" s="42" t="s">
        <v>44</v>
      </c>
      <c r="AY9" s="38">
        <v>0</v>
      </c>
      <c r="AZ9" s="49">
        <v>0.54097222222222197</v>
      </c>
      <c r="BA9" s="61"/>
      <c r="BB9" s="55">
        <v>0.54604166666666665</v>
      </c>
      <c r="BC9" s="35">
        <v>5.0694444444446818E-3</v>
      </c>
      <c r="BD9" s="35">
        <v>6.9444444444681681E-5</v>
      </c>
      <c r="BE9" s="44" t="s">
        <v>223</v>
      </c>
      <c r="BF9" s="45">
        <v>6</v>
      </c>
      <c r="BG9" s="308">
        <v>0.58611111111111081</v>
      </c>
      <c r="BH9" s="42" t="s">
        <v>44</v>
      </c>
      <c r="BI9" s="38">
        <v>0</v>
      </c>
      <c r="BJ9" s="43">
        <v>0.58611111111111114</v>
      </c>
      <c r="BK9" s="47">
        <v>0.58750000000000002</v>
      </c>
      <c r="BL9" s="70">
        <v>26.1</v>
      </c>
      <c r="BM9" s="71">
        <v>26.1</v>
      </c>
      <c r="BN9" s="72"/>
      <c r="BO9" s="117" t="s">
        <v>226</v>
      </c>
      <c r="BP9" s="121"/>
      <c r="BQ9" s="124" t="s">
        <v>225</v>
      </c>
      <c r="BR9" s="125"/>
      <c r="BS9" s="49">
        <v>0.66249999999999998</v>
      </c>
      <c r="BT9" s="42" t="s">
        <v>44</v>
      </c>
      <c r="BU9" s="38">
        <v>0</v>
      </c>
      <c r="BV9" s="49">
        <v>0.66458333333333297</v>
      </c>
      <c r="BW9" s="61"/>
      <c r="BX9" s="55">
        <v>0.66703703703703709</v>
      </c>
      <c r="BY9" s="35">
        <v>2.4537037037041243E-3</v>
      </c>
      <c r="BZ9" s="35">
        <v>4.2067044292437572E-16</v>
      </c>
      <c r="CA9" s="44" t="s">
        <v>44</v>
      </c>
      <c r="CB9" s="45">
        <v>0</v>
      </c>
      <c r="CC9" s="85">
        <v>0.66805555555555562</v>
      </c>
      <c r="CD9" s="86"/>
      <c r="CE9" s="87">
        <v>60</v>
      </c>
      <c r="CF9" s="88"/>
      <c r="CG9" s="85">
        <v>0.67638888888888893</v>
      </c>
      <c r="CH9" s="86"/>
      <c r="CI9" s="87">
        <v>0</v>
      </c>
      <c r="CJ9" s="88"/>
      <c r="CK9" s="43">
        <v>0.71944444444444444</v>
      </c>
      <c r="CL9" s="47">
        <v>0.71944444444444444</v>
      </c>
      <c r="CM9" s="70">
        <v>46.2</v>
      </c>
      <c r="CN9" s="71">
        <v>46.2</v>
      </c>
      <c r="CO9" s="72"/>
      <c r="CP9" s="91">
        <v>0.72152777777777777</v>
      </c>
      <c r="CQ9" s="95">
        <v>5.5555555555555601E-2</v>
      </c>
      <c r="CR9" s="42" t="s">
        <v>44</v>
      </c>
      <c r="CS9" s="38">
        <v>0</v>
      </c>
      <c r="CT9" s="64"/>
      <c r="CU9" s="39">
        <v>133.1</v>
      </c>
      <c r="CV9" s="46">
        <v>60</v>
      </c>
      <c r="CW9" s="40"/>
      <c r="CX9" s="63">
        <v>193.1</v>
      </c>
      <c r="CY9" s="43"/>
      <c r="CZ9" s="101" t="s">
        <v>191</v>
      </c>
      <c r="DA9" s="129" t="s">
        <v>176</v>
      </c>
      <c r="DB9" s="129">
        <v>230</v>
      </c>
      <c r="DC9" s="104" t="s">
        <v>182</v>
      </c>
      <c r="DD9" s="77"/>
      <c r="DE9" s="56"/>
      <c r="DF9" s="36"/>
      <c r="DI9" s="41">
        <v>1.1499999999999999</v>
      </c>
      <c r="DJ9" s="41" t="s">
        <v>196</v>
      </c>
      <c r="DK9" s="153">
        <v>125.465</v>
      </c>
      <c r="DL9" s="41">
        <v>125.465</v>
      </c>
      <c r="DM9" s="41">
        <v>9999</v>
      </c>
      <c r="DP9" s="41">
        <v>5</v>
      </c>
      <c r="DQ9" s="227">
        <v>0</v>
      </c>
      <c r="DR9" s="227">
        <v>0</v>
      </c>
      <c r="DS9" s="228">
        <v>36.799999999999997</v>
      </c>
      <c r="DT9" s="227">
        <v>0</v>
      </c>
      <c r="DU9" s="227">
        <v>0</v>
      </c>
      <c r="DV9" s="227">
        <v>17</v>
      </c>
      <c r="DW9" s="227">
        <v>0</v>
      </c>
      <c r="DX9" s="227">
        <v>0</v>
      </c>
      <c r="DY9" s="227">
        <v>1</v>
      </c>
      <c r="DZ9" s="227">
        <v>0</v>
      </c>
      <c r="EA9" s="227">
        <v>6</v>
      </c>
      <c r="EB9" s="227">
        <v>0</v>
      </c>
      <c r="EC9" s="228">
        <v>26.1</v>
      </c>
      <c r="ED9" s="227">
        <v>0</v>
      </c>
      <c r="EE9" s="227">
        <v>0</v>
      </c>
      <c r="EF9" s="227">
        <v>0</v>
      </c>
      <c r="EG9" s="227">
        <v>60</v>
      </c>
      <c r="EH9" s="228">
        <v>46.2</v>
      </c>
      <c r="EI9" s="227">
        <v>0</v>
      </c>
      <c r="EK9" s="41">
        <v>5</v>
      </c>
      <c r="EL9" s="227">
        <v>0</v>
      </c>
      <c r="EM9" s="227">
        <v>0</v>
      </c>
      <c r="EN9" s="227">
        <v>36.799999999999997</v>
      </c>
      <c r="EO9" s="227">
        <v>36.799999999999997</v>
      </c>
      <c r="EP9" s="227">
        <v>36.799999999999997</v>
      </c>
      <c r="EQ9" s="227">
        <v>53.8</v>
      </c>
      <c r="ER9" s="227">
        <v>53.8</v>
      </c>
      <c r="ES9" s="227">
        <v>53.8</v>
      </c>
      <c r="ET9" s="227">
        <v>54.8</v>
      </c>
      <c r="EU9" s="227">
        <v>54.8</v>
      </c>
      <c r="EV9" s="227">
        <v>60.8</v>
      </c>
      <c r="EW9" s="227">
        <v>60.8</v>
      </c>
      <c r="EX9" s="227">
        <v>86.9</v>
      </c>
      <c r="EY9" s="227">
        <v>86.9</v>
      </c>
      <c r="EZ9" s="227">
        <v>86.9</v>
      </c>
      <c r="FA9" s="227">
        <v>86.9</v>
      </c>
      <c r="FB9" s="227">
        <v>146.9</v>
      </c>
      <c r="FC9" s="227">
        <v>193.1</v>
      </c>
      <c r="FD9" s="227">
        <v>193.1</v>
      </c>
    </row>
    <row r="10" spans="1:160" ht="13.5" thickBot="1" x14ac:dyDescent="0.25">
      <c r="A10" s="132"/>
      <c r="B10" s="34">
        <v>16</v>
      </c>
      <c r="C10" s="10">
        <v>16</v>
      </c>
      <c r="D10" s="37" t="s">
        <v>108</v>
      </c>
      <c r="E10" s="37" t="s">
        <v>109</v>
      </c>
      <c r="F10" s="37"/>
      <c r="G10" s="43">
        <v>0.30277777777777798</v>
      </c>
      <c r="H10" s="47">
        <v>0.30277777777777776</v>
      </c>
      <c r="I10" s="58" t="s">
        <v>44</v>
      </c>
      <c r="J10" s="52">
        <v>0</v>
      </c>
      <c r="K10" s="43">
        <v>0.38611111111111002</v>
      </c>
      <c r="L10" s="47">
        <v>0.38611111111110602</v>
      </c>
      <c r="M10" s="42" t="s">
        <v>44</v>
      </c>
      <c r="N10" s="38">
        <v>0</v>
      </c>
      <c r="O10" s="73">
        <v>0.42777777777777781</v>
      </c>
      <c r="P10" s="42" t="s">
        <v>44</v>
      </c>
      <c r="Q10" s="38">
        <v>0</v>
      </c>
      <c r="R10" s="43">
        <v>0.43124999999999997</v>
      </c>
      <c r="S10" s="47">
        <v>0.43124999999999997</v>
      </c>
      <c r="T10" s="70">
        <v>39</v>
      </c>
      <c r="U10" s="71">
        <v>39</v>
      </c>
      <c r="V10" s="72">
        <v>300</v>
      </c>
      <c r="W10" s="115">
        <v>0.44861111111111113</v>
      </c>
      <c r="X10" s="42" t="s">
        <v>44</v>
      </c>
      <c r="Y10" s="38">
        <v>0</v>
      </c>
      <c r="Z10" s="49">
        <v>0.48333333333333334</v>
      </c>
      <c r="AA10" s="42" t="s">
        <v>44</v>
      </c>
      <c r="AB10" s="38">
        <v>0</v>
      </c>
      <c r="AC10" s="53">
        <v>0.48541666666666666</v>
      </c>
      <c r="AD10" s="61"/>
      <c r="AE10" s="55">
        <v>0.48931712962962964</v>
      </c>
      <c r="AF10" s="35">
        <v>3.9004629629629806E-3</v>
      </c>
      <c r="AG10" s="35">
        <v>4.6296296296313797E-5</v>
      </c>
      <c r="AH10" s="44" t="s">
        <v>223</v>
      </c>
      <c r="AI10" s="45">
        <v>4</v>
      </c>
      <c r="AJ10" s="115">
        <v>0.50624999999999998</v>
      </c>
      <c r="AK10" s="42" t="s">
        <v>44</v>
      </c>
      <c r="AL10" s="38">
        <v>0</v>
      </c>
      <c r="AM10" s="73">
        <v>0.51666666666666672</v>
      </c>
      <c r="AN10" s="42" t="s">
        <v>44</v>
      </c>
      <c r="AO10" s="38">
        <v>0</v>
      </c>
      <c r="AP10" s="53">
        <v>0.51874999999999993</v>
      </c>
      <c r="AQ10" s="61"/>
      <c r="AR10" s="55">
        <v>0.52538194444444442</v>
      </c>
      <c r="AS10" s="35">
        <v>6.6319444444444819E-3</v>
      </c>
      <c r="AT10" s="35">
        <v>1.2731481481477718E-4</v>
      </c>
      <c r="AU10" s="44" t="s">
        <v>45</v>
      </c>
      <c r="AV10" s="45">
        <v>11</v>
      </c>
      <c r="AW10" s="49">
        <v>0.54652777777777783</v>
      </c>
      <c r="AX10" s="42" t="s">
        <v>44</v>
      </c>
      <c r="AY10" s="38">
        <v>0</v>
      </c>
      <c r="AZ10" s="49">
        <v>0.54861111111111105</v>
      </c>
      <c r="BA10" s="61"/>
      <c r="BB10" s="55">
        <v>0.55344907407407407</v>
      </c>
      <c r="BC10" s="35">
        <v>4.8379629629630161E-3</v>
      </c>
      <c r="BD10" s="35">
        <v>1.6203703703698401E-4</v>
      </c>
      <c r="BE10" s="44" t="s">
        <v>45</v>
      </c>
      <c r="BF10" s="45">
        <v>14</v>
      </c>
      <c r="BG10" s="308">
        <v>0.59375</v>
      </c>
      <c r="BH10" s="42" t="s">
        <v>44</v>
      </c>
      <c r="BI10" s="38">
        <v>0</v>
      </c>
      <c r="BJ10" s="43">
        <v>0.59444444444444444</v>
      </c>
      <c r="BK10" s="47">
        <v>0.59513888888888888</v>
      </c>
      <c r="BL10" s="70">
        <v>26.6</v>
      </c>
      <c r="BM10" s="71">
        <v>26.6</v>
      </c>
      <c r="BN10" s="72"/>
      <c r="BO10" s="117" t="s">
        <v>226</v>
      </c>
      <c r="BP10" s="121"/>
      <c r="BQ10" s="124" t="s">
        <v>225</v>
      </c>
      <c r="BR10" s="125"/>
      <c r="BS10" s="49">
        <v>0.67013888888888884</v>
      </c>
      <c r="BT10" s="42" t="s">
        <v>44</v>
      </c>
      <c r="BU10" s="38">
        <v>0</v>
      </c>
      <c r="BV10" s="49">
        <v>0.67291666666666705</v>
      </c>
      <c r="BW10" s="61"/>
      <c r="BX10" s="55">
        <v>0.67543981481481474</v>
      </c>
      <c r="BY10" s="35">
        <v>2.5231481481476914E-3</v>
      </c>
      <c r="BZ10" s="35">
        <v>6.9444444443987792E-5</v>
      </c>
      <c r="CA10" s="44" t="s">
        <v>223</v>
      </c>
      <c r="CB10" s="45">
        <v>6</v>
      </c>
      <c r="CC10" s="85">
        <v>0.67708333333333337</v>
      </c>
      <c r="CD10" s="86"/>
      <c r="CE10" s="87">
        <v>0</v>
      </c>
      <c r="CF10" s="88"/>
      <c r="CG10" s="85">
        <v>0.68402777777777779</v>
      </c>
      <c r="CH10" s="86"/>
      <c r="CI10" s="87">
        <v>60</v>
      </c>
      <c r="CJ10" s="88"/>
      <c r="CK10" s="43">
        <v>0.7270833333333333</v>
      </c>
      <c r="CL10" s="47">
        <v>0.7270833333333333</v>
      </c>
      <c r="CM10" s="70">
        <v>44.3</v>
      </c>
      <c r="CN10" s="71">
        <v>44.3</v>
      </c>
      <c r="CO10" s="72">
        <v>30</v>
      </c>
      <c r="CP10" s="91">
        <v>0.7284722222222223</v>
      </c>
      <c r="CQ10" s="95">
        <v>5.5555555555555601E-2</v>
      </c>
      <c r="CR10" s="42" t="s">
        <v>44</v>
      </c>
      <c r="CS10" s="38">
        <v>0</v>
      </c>
      <c r="CT10" s="65"/>
      <c r="CU10" s="39">
        <v>474.9</v>
      </c>
      <c r="CV10" s="46">
        <v>60</v>
      </c>
      <c r="CW10" s="40"/>
      <c r="CX10" s="63">
        <v>534.9</v>
      </c>
      <c r="CY10" s="128"/>
      <c r="CZ10" s="101" t="s">
        <v>191</v>
      </c>
      <c r="DA10" s="129" t="s">
        <v>177</v>
      </c>
      <c r="DB10" s="129">
        <v>77</v>
      </c>
      <c r="DC10" s="104" t="s">
        <v>184</v>
      </c>
      <c r="DD10" s="77"/>
      <c r="DE10" s="56"/>
      <c r="DF10" s="36"/>
      <c r="DI10" s="41">
        <v>1.06</v>
      </c>
      <c r="DJ10" s="17" t="s">
        <v>196</v>
      </c>
      <c r="DK10" s="153">
        <v>446.49400000000003</v>
      </c>
      <c r="DL10" s="41">
        <v>446.49400000000003</v>
      </c>
      <c r="DM10" s="41">
        <v>9999</v>
      </c>
      <c r="DP10" s="41">
        <v>16</v>
      </c>
      <c r="DQ10" s="227">
        <v>0</v>
      </c>
      <c r="DR10" s="227">
        <v>0</v>
      </c>
      <c r="DS10" s="228">
        <v>339</v>
      </c>
      <c r="DT10" s="227">
        <v>0</v>
      </c>
      <c r="DU10" s="227">
        <v>0</v>
      </c>
      <c r="DV10" s="227">
        <v>4</v>
      </c>
      <c r="DW10" s="227">
        <v>0</v>
      </c>
      <c r="DX10" s="227">
        <v>0</v>
      </c>
      <c r="DY10" s="227">
        <v>11</v>
      </c>
      <c r="DZ10" s="227">
        <v>0</v>
      </c>
      <c r="EA10" s="227">
        <v>14</v>
      </c>
      <c r="EB10" s="227">
        <v>0</v>
      </c>
      <c r="EC10" s="228">
        <v>26.6</v>
      </c>
      <c r="ED10" s="227">
        <v>0</v>
      </c>
      <c r="EE10" s="227">
        <v>0</v>
      </c>
      <c r="EF10" s="227">
        <v>6</v>
      </c>
      <c r="EG10" s="227">
        <v>60</v>
      </c>
      <c r="EH10" s="228">
        <v>74.3</v>
      </c>
      <c r="EI10" s="227">
        <v>0</v>
      </c>
      <c r="EK10" s="41">
        <v>16</v>
      </c>
      <c r="EL10" s="227">
        <v>0</v>
      </c>
      <c r="EM10" s="227">
        <v>0</v>
      </c>
      <c r="EN10" s="227">
        <v>339</v>
      </c>
      <c r="EO10" s="227">
        <v>339</v>
      </c>
      <c r="EP10" s="227">
        <v>339</v>
      </c>
      <c r="EQ10" s="227">
        <v>343</v>
      </c>
      <c r="ER10" s="227">
        <v>343</v>
      </c>
      <c r="ES10" s="227">
        <v>343</v>
      </c>
      <c r="ET10" s="227">
        <v>354</v>
      </c>
      <c r="EU10" s="227">
        <v>354</v>
      </c>
      <c r="EV10" s="227">
        <v>368</v>
      </c>
      <c r="EW10" s="227">
        <v>368</v>
      </c>
      <c r="EX10" s="227">
        <v>394.6</v>
      </c>
      <c r="EY10" s="227">
        <v>394.6</v>
      </c>
      <c r="EZ10" s="227">
        <v>394.6</v>
      </c>
      <c r="FA10" s="227">
        <v>400.6</v>
      </c>
      <c r="FB10" s="227">
        <v>460.6</v>
      </c>
      <c r="FC10" s="227">
        <v>534.9</v>
      </c>
      <c r="FD10" s="227">
        <v>534.9</v>
      </c>
    </row>
    <row r="11" spans="1:160" ht="13.5" thickBot="1" x14ac:dyDescent="0.25">
      <c r="A11" s="132"/>
      <c r="B11" s="34">
        <v>42</v>
      </c>
      <c r="C11" s="10">
        <v>42</v>
      </c>
      <c r="D11" s="37" t="s">
        <v>148</v>
      </c>
      <c r="E11" s="37" t="s">
        <v>149</v>
      </c>
      <c r="F11" s="37"/>
      <c r="G11" s="43">
        <v>0.32083333333333303</v>
      </c>
      <c r="H11" s="47">
        <v>0.32083333333333336</v>
      </c>
      <c r="I11" s="58" t="s">
        <v>44</v>
      </c>
      <c r="J11" s="52">
        <v>0</v>
      </c>
      <c r="K11" s="43">
        <v>0.40416666666666401</v>
      </c>
      <c r="L11" s="47">
        <v>0.40416666666665002</v>
      </c>
      <c r="M11" s="42" t="s">
        <v>44</v>
      </c>
      <c r="N11" s="38">
        <v>0</v>
      </c>
      <c r="O11" s="73">
        <v>0.4458333333333333</v>
      </c>
      <c r="P11" s="42" t="s">
        <v>44</v>
      </c>
      <c r="Q11" s="38">
        <v>0</v>
      </c>
      <c r="R11" s="43">
        <v>0.45416666666666666</v>
      </c>
      <c r="S11" s="47">
        <v>0.45416666666666666</v>
      </c>
      <c r="T11" s="70">
        <v>47.1</v>
      </c>
      <c r="U11" s="71">
        <v>47.1</v>
      </c>
      <c r="V11" s="72"/>
      <c r="W11" s="115">
        <v>0.46666666666666662</v>
      </c>
      <c r="X11" s="42" t="s">
        <v>44</v>
      </c>
      <c r="Y11" s="38">
        <v>0</v>
      </c>
      <c r="Z11" s="49">
        <v>0.50138888888888888</v>
      </c>
      <c r="AA11" s="42" t="s">
        <v>44</v>
      </c>
      <c r="AB11" s="38">
        <v>0</v>
      </c>
      <c r="AC11" s="53">
        <v>0.50416666666666665</v>
      </c>
      <c r="AD11" s="61"/>
      <c r="AE11" s="55">
        <v>0.50790509259259264</v>
      </c>
      <c r="AF11" s="35">
        <v>3.7384259259259922E-3</v>
      </c>
      <c r="AG11" s="35">
        <v>1.1574074074067455E-4</v>
      </c>
      <c r="AH11" s="44" t="s">
        <v>45</v>
      </c>
      <c r="AI11" s="45">
        <v>10</v>
      </c>
      <c r="AJ11" s="115">
        <v>0.52500000000000002</v>
      </c>
      <c r="AK11" s="42" t="s">
        <v>44</v>
      </c>
      <c r="AL11" s="38">
        <v>0</v>
      </c>
      <c r="AM11" s="73">
        <v>0.53541666666666665</v>
      </c>
      <c r="AN11" s="42" t="s">
        <v>44</v>
      </c>
      <c r="AO11" s="38">
        <v>0</v>
      </c>
      <c r="AP11" s="53">
        <v>0.53819444444444442</v>
      </c>
      <c r="AQ11" s="61"/>
      <c r="AR11" s="55">
        <v>0.5440625</v>
      </c>
      <c r="AS11" s="35">
        <v>5.8680555555555847E-3</v>
      </c>
      <c r="AT11" s="35">
        <v>8.9120370370367446E-4</v>
      </c>
      <c r="AU11" s="44" t="s">
        <v>45</v>
      </c>
      <c r="AV11" s="45">
        <v>77</v>
      </c>
      <c r="AW11" s="49">
        <v>0.56597222222222221</v>
      </c>
      <c r="AX11" s="42" t="s">
        <v>44</v>
      </c>
      <c r="AY11" s="38">
        <v>0</v>
      </c>
      <c r="AZ11" s="49">
        <v>0.56805555555555498</v>
      </c>
      <c r="BA11" s="61"/>
      <c r="BB11" s="55">
        <v>0.57324074074074072</v>
      </c>
      <c r="BC11" s="35">
        <v>5.1851851851857367E-3</v>
      </c>
      <c r="BD11" s="35">
        <v>1.8518518518573657E-4</v>
      </c>
      <c r="BE11" s="44" t="s">
        <v>223</v>
      </c>
      <c r="BF11" s="45">
        <v>16</v>
      </c>
      <c r="BG11" s="308">
        <v>0.61319444444444382</v>
      </c>
      <c r="BH11" s="42" t="s">
        <v>44</v>
      </c>
      <c r="BI11" s="38">
        <v>0</v>
      </c>
      <c r="BJ11" s="43">
        <v>0.61319444444444449</v>
      </c>
      <c r="BK11" s="47">
        <v>0.62291666666666667</v>
      </c>
      <c r="BL11" s="70">
        <v>26.6</v>
      </c>
      <c r="BM11" s="71">
        <v>26.6</v>
      </c>
      <c r="BN11" s="72"/>
      <c r="BO11" s="117" t="s">
        <v>226</v>
      </c>
      <c r="BP11" s="121"/>
      <c r="BQ11" s="124" t="s">
        <v>225</v>
      </c>
      <c r="BR11" s="125"/>
      <c r="BS11" s="49">
        <v>0.68958333333333333</v>
      </c>
      <c r="BT11" s="42" t="s">
        <v>44</v>
      </c>
      <c r="BU11" s="38">
        <v>0</v>
      </c>
      <c r="BV11" s="49">
        <v>0.69166666666666698</v>
      </c>
      <c r="BW11" s="61"/>
      <c r="BX11" s="55">
        <v>0.69467592592592586</v>
      </c>
      <c r="BY11" s="35">
        <v>3.0092592592588785E-3</v>
      </c>
      <c r="BZ11" s="35">
        <v>5.5555555555517489E-4</v>
      </c>
      <c r="CA11" s="44" t="s">
        <v>223</v>
      </c>
      <c r="CB11" s="45">
        <v>48</v>
      </c>
      <c r="CC11" s="85">
        <v>0.6958333333333333</v>
      </c>
      <c r="CD11" s="86"/>
      <c r="CE11" s="87">
        <v>0</v>
      </c>
      <c r="CF11" s="88"/>
      <c r="CG11" s="85">
        <v>0.70347222222222217</v>
      </c>
      <c r="CH11" s="86"/>
      <c r="CI11" s="87">
        <v>0</v>
      </c>
      <c r="CJ11" s="88"/>
      <c r="CK11" s="43">
        <v>0.74583333333333324</v>
      </c>
      <c r="CL11" s="47">
        <v>0.74791666666666667</v>
      </c>
      <c r="CM11" s="70">
        <v>53.2</v>
      </c>
      <c r="CN11" s="71">
        <v>53.2</v>
      </c>
      <c r="CO11" s="72"/>
      <c r="CP11" s="91">
        <v>0.75</v>
      </c>
      <c r="CQ11" s="95">
        <v>5.5555555555555601E-2</v>
      </c>
      <c r="CR11" s="42" t="s">
        <v>44</v>
      </c>
      <c r="CS11" s="38">
        <v>0</v>
      </c>
      <c r="CT11" s="65"/>
      <c r="CU11" s="39">
        <v>277.89999999999998</v>
      </c>
      <c r="CV11" s="46">
        <v>0</v>
      </c>
      <c r="CW11" s="40"/>
      <c r="CX11" s="63">
        <v>277.89999999999998</v>
      </c>
      <c r="CY11" s="128"/>
      <c r="CZ11" s="101" t="s">
        <v>189</v>
      </c>
      <c r="DA11" s="129" t="s">
        <v>177</v>
      </c>
      <c r="DB11" s="129">
        <v>102</v>
      </c>
      <c r="DC11" s="104"/>
      <c r="DD11" s="77"/>
      <c r="DE11" s="56"/>
      <c r="DF11" s="36"/>
      <c r="DI11" s="41">
        <v>1.0900000000000001</v>
      </c>
      <c r="DJ11" s="17" t="s">
        <v>196</v>
      </c>
      <c r="DK11" s="153">
        <v>138.32100000000003</v>
      </c>
      <c r="DL11" s="41">
        <v>138.32100000000003</v>
      </c>
      <c r="DM11" s="41">
        <v>9999</v>
      </c>
      <c r="DP11" s="41">
        <v>42</v>
      </c>
      <c r="DQ11" s="227">
        <v>0</v>
      </c>
      <c r="DR11" s="227">
        <v>0</v>
      </c>
      <c r="DS11" s="228">
        <v>47.1</v>
      </c>
      <c r="DT11" s="227">
        <v>0</v>
      </c>
      <c r="DU11" s="227">
        <v>0</v>
      </c>
      <c r="DV11" s="227">
        <v>10</v>
      </c>
      <c r="DW11" s="227">
        <v>0</v>
      </c>
      <c r="DX11" s="227">
        <v>0</v>
      </c>
      <c r="DY11" s="227">
        <v>77</v>
      </c>
      <c r="DZ11" s="227">
        <v>0</v>
      </c>
      <c r="EA11" s="227">
        <v>16</v>
      </c>
      <c r="EB11" s="227">
        <v>0</v>
      </c>
      <c r="EC11" s="228">
        <v>26.6</v>
      </c>
      <c r="ED11" s="227">
        <v>0</v>
      </c>
      <c r="EE11" s="227">
        <v>0</v>
      </c>
      <c r="EF11" s="227">
        <v>48</v>
      </c>
      <c r="EG11" s="227">
        <v>0</v>
      </c>
      <c r="EH11" s="228">
        <v>53.2</v>
      </c>
      <c r="EI11" s="227">
        <v>0</v>
      </c>
      <c r="EK11" s="41">
        <v>42</v>
      </c>
      <c r="EL11" s="227">
        <v>0</v>
      </c>
      <c r="EM11" s="227">
        <v>0</v>
      </c>
      <c r="EN11" s="227">
        <v>47.1</v>
      </c>
      <c r="EO11" s="227">
        <v>47.1</v>
      </c>
      <c r="EP11" s="227">
        <v>47.1</v>
      </c>
      <c r="EQ11" s="227">
        <v>57.1</v>
      </c>
      <c r="ER11" s="227">
        <v>57.1</v>
      </c>
      <c r="ES11" s="227">
        <v>57.1</v>
      </c>
      <c r="ET11" s="227">
        <v>134.1</v>
      </c>
      <c r="EU11" s="227">
        <v>134.1</v>
      </c>
      <c r="EV11" s="227">
        <v>150.1</v>
      </c>
      <c r="EW11" s="227">
        <v>150.1</v>
      </c>
      <c r="EX11" s="227">
        <v>176.7</v>
      </c>
      <c r="EY11" s="227">
        <v>176.7</v>
      </c>
      <c r="EZ11" s="227">
        <v>176.7</v>
      </c>
      <c r="FA11" s="227">
        <v>224.7</v>
      </c>
      <c r="FB11" s="227">
        <v>224.7</v>
      </c>
      <c r="FC11" s="227">
        <v>277.89999999999998</v>
      </c>
      <c r="FD11" s="227">
        <v>277.89999999999998</v>
      </c>
    </row>
    <row r="12" spans="1:160" s="41" customFormat="1" ht="13.5" thickBot="1" x14ac:dyDescent="0.25">
      <c r="A12" s="131"/>
      <c r="B12" s="34">
        <v>4</v>
      </c>
      <c r="C12" s="10">
        <v>4</v>
      </c>
      <c r="D12" s="37" t="s">
        <v>94</v>
      </c>
      <c r="E12" s="37" t="s">
        <v>95</v>
      </c>
      <c r="F12" s="37"/>
      <c r="G12" s="43">
        <v>0.29444444444444401</v>
      </c>
      <c r="H12" s="47">
        <v>0.29444444444444445</v>
      </c>
      <c r="I12" s="58" t="s">
        <v>44</v>
      </c>
      <c r="J12" s="52">
        <v>0</v>
      </c>
      <c r="K12" s="43">
        <v>0.37777777777777799</v>
      </c>
      <c r="L12" s="47">
        <v>0.37777777777777799</v>
      </c>
      <c r="M12" s="42" t="s">
        <v>44</v>
      </c>
      <c r="N12" s="38">
        <v>0</v>
      </c>
      <c r="O12" s="73">
        <v>0.41944444444444445</v>
      </c>
      <c r="P12" s="42" t="s">
        <v>44</v>
      </c>
      <c r="Q12" s="38">
        <v>0</v>
      </c>
      <c r="R12" s="43">
        <v>0.42152777777777778</v>
      </c>
      <c r="S12" s="47">
        <v>0.42152777777777778</v>
      </c>
      <c r="T12" s="70">
        <v>41.8</v>
      </c>
      <c r="U12" s="71">
        <v>41.8</v>
      </c>
      <c r="V12" s="72"/>
      <c r="W12" s="115">
        <v>0.44027777777777777</v>
      </c>
      <c r="X12" s="42" t="s">
        <v>44</v>
      </c>
      <c r="Y12" s="38">
        <v>0</v>
      </c>
      <c r="Z12" s="49">
        <v>0.47500000000000003</v>
      </c>
      <c r="AA12" s="42" t="s">
        <v>44</v>
      </c>
      <c r="AB12" s="38">
        <v>0</v>
      </c>
      <c r="AC12" s="53">
        <v>0.4770833333333333</v>
      </c>
      <c r="AD12" s="61"/>
      <c r="AE12" s="55">
        <v>0.48118055555555556</v>
      </c>
      <c r="AF12" s="35">
        <v>4.0972222222222521E-3</v>
      </c>
      <c r="AG12" s="35">
        <v>2.4305555555558531E-4</v>
      </c>
      <c r="AH12" s="44" t="s">
        <v>223</v>
      </c>
      <c r="AI12" s="45">
        <v>21</v>
      </c>
      <c r="AJ12" s="115">
        <v>0.49791666666666662</v>
      </c>
      <c r="AK12" s="42" t="s">
        <v>44</v>
      </c>
      <c r="AL12" s="38">
        <v>0</v>
      </c>
      <c r="AM12" s="73">
        <v>0.5083333333333333</v>
      </c>
      <c r="AN12" s="42" t="s">
        <v>44</v>
      </c>
      <c r="AO12" s="38">
        <v>0</v>
      </c>
      <c r="AP12" s="53">
        <v>0.51041666666666663</v>
      </c>
      <c r="AQ12" s="61"/>
      <c r="AR12" s="55">
        <v>0.51736111111111105</v>
      </c>
      <c r="AS12" s="35">
        <v>6.9444444444444198E-3</v>
      </c>
      <c r="AT12" s="35">
        <v>1.8518518518516065E-4</v>
      </c>
      <c r="AU12" s="44" t="s">
        <v>223</v>
      </c>
      <c r="AV12" s="45">
        <v>16</v>
      </c>
      <c r="AW12" s="49">
        <v>0.53819444444444442</v>
      </c>
      <c r="AX12" s="42" t="s">
        <v>44</v>
      </c>
      <c r="AY12" s="38">
        <v>0</v>
      </c>
      <c r="AZ12" s="49">
        <v>0.54027777777777797</v>
      </c>
      <c r="BA12" s="61"/>
      <c r="BB12" s="55">
        <v>0.5449074074074074</v>
      </c>
      <c r="BC12" s="35">
        <v>4.6296296296294281E-3</v>
      </c>
      <c r="BD12" s="35">
        <v>3.7037037037057196E-4</v>
      </c>
      <c r="BE12" s="44" t="s">
        <v>45</v>
      </c>
      <c r="BF12" s="45">
        <v>32</v>
      </c>
      <c r="BG12" s="308">
        <v>0.58541666666666681</v>
      </c>
      <c r="BH12" s="42" t="s">
        <v>44</v>
      </c>
      <c r="BI12" s="38">
        <v>0</v>
      </c>
      <c r="BJ12" s="43">
        <v>0.5854166666666667</v>
      </c>
      <c r="BK12" s="47">
        <v>0.58680555555555558</v>
      </c>
      <c r="BL12" s="70">
        <v>26.7</v>
      </c>
      <c r="BM12" s="71">
        <v>26.7</v>
      </c>
      <c r="BN12" s="72"/>
      <c r="BO12" s="117" t="s">
        <v>226</v>
      </c>
      <c r="BP12" s="121"/>
      <c r="BQ12" s="124" t="s">
        <v>225</v>
      </c>
      <c r="BR12" s="125"/>
      <c r="BS12" s="49">
        <v>0.66180555555555554</v>
      </c>
      <c r="BT12" s="42" t="s">
        <v>44</v>
      </c>
      <c r="BU12" s="38">
        <v>0</v>
      </c>
      <c r="BV12" s="49">
        <v>0.66388888888888897</v>
      </c>
      <c r="BW12" s="61"/>
      <c r="BX12" s="55">
        <v>0.66641203703703711</v>
      </c>
      <c r="BY12" s="35">
        <v>2.5231481481481355E-3</v>
      </c>
      <c r="BZ12" s="35">
        <v>6.9444444444431881E-5</v>
      </c>
      <c r="CA12" s="44" t="s">
        <v>223</v>
      </c>
      <c r="CB12" s="45">
        <v>6</v>
      </c>
      <c r="CC12" s="85">
        <v>0.66736111111111107</v>
      </c>
      <c r="CD12" s="86"/>
      <c r="CE12" s="87">
        <v>60</v>
      </c>
      <c r="CF12" s="88"/>
      <c r="CG12" s="85">
        <v>0.67569444444444438</v>
      </c>
      <c r="CH12" s="86"/>
      <c r="CI12" s="87">
        <v>0</v>
      </c>
      <c r="CJ12" s="88"/>
      <c r="CK12" s="43">
        <v>0.71666666666666667</v>
      </c>
      <c r="CL12" s="47">
        <v>0.71736111111111101</v>
      </c>
      <c r="CM12" s="70">
        <v>51.9</v>
      </c>
      <c r="CN12" s="71">
        <v>51.9</v>
      </c>
      <c r="CO12" s="72"/>
      <c r="CP12" s="91">
        <v>0.71875</v>
      </c>
      <c r="CQ12" s="95">
        <v>5.5555555555555601E-2</v>
      </c>
      <c r="CR12" s="42" t="s">
        <v>44</v>
      </c>
      <c r="CS12" s="38">
        <v>0</v>
      </c>
      <c r="CT12" s="64"/>
      <c r="CU12" s="39">
        <v>195.4</v>
      </c>
      <c r="CV12" s="46">
        <v>60</v>
      </c>
      <c r="CW12" s="40"/>
      <c r="CX12" s="63">
        <v>255.4</v>
      </c>
      <c r="CY12" s="43"/>
      <c r="CZ12" s="101" t="s">
        <v>189</v>
      </c>
      <c r="DA12" s="129" t="s">
        <v>177</v>
      </c>
      <c r="DB12" s="129">
        <v>140</v>
      </c>
      <c r="DC12" s="104" t="s">
        <v>180</v>
      </c>
      <c r="DD12" s="77"/>
      <c r="DE12" s="56"/>
      <c r="DF12" s="36"/>
      <c r="DI12" s="41">
        <v>1.0900000000000001</v>
      </c>
      <c r="DJ12" s="41" t="s">
        <v>196</v>
      </c>
      <c r="DK12" s="153">
        <v>131.23600000000002</v>
      </c>
      <c r="DL12" s="41">
        <v>131.23600000000002</v>
      </c>
      <c r="DM12" s="41">
        <v>9999</v>
      </c>
      <c r="DP12" s="41">
        <v>4</v>
      </c>
      <c r="DQ12" s="227">
        <v>0</v>
      </c>
      <c r="DR12" s="227">
        <v>0</v>
      </c>
      <c r="DS12" s="228">
        <v>41.8</v>
      </c>
      <c r="DT12" s="227">
        <v>0</v>
      </c>
      <c r="DU12" s="227">
        <v>0</v>
      </c>
      <c r="DV12" s="227">
        <v>21</v>
      </c>
      <c r="DW12" s="227">
        <v>0</v>
      </c>
      <c r="DX12" s="227">
        <v>0</v>
      </c>
      <c r="DY12" s="227">
        <v>16</v>
      </c>
      <c r="DZ12" s="227">
        <v>0</v>
      </c>
      <c r="EA12" s="227">
        <v>32</v>
      </c>
      <c r="EB12" s="227">
        <v>0</v>
      </c>
      <c r="EC12" s="228">
        <v>26.7</v>
      </c>
      <c r="ED12" s="227">
        <v>0</v>
      </c>
      <c r="EE12" s="227">
        <v>0</v>
      </c>
      <c r="EF12" s="227">
        <v>6</v>
      </c>
      <c r="EG12" s="227">
        <v>60</v>
      </c>
      <c r="EH12" s="228">
        <v>51.9</v>
      </c>
      <c r="EI12" s="227">
        <v>0</v>
      </c>
      <c r="EK12" s="41">
        <v>4</v>
      </c>
      <c r="EL12" s="227">
        <v>0</v>
      </c>
      <c r="EM12" s="227">
        <v>0</v>
      </c>
      <c r="EN12" s="227">
        <v>41.8</v>
      </c>
      <c r="EO12" s="227">
        <v>41.8</v>
      </c>
      <c r="EP12" s="227">
        <v>41.8</v>
      </c>
      <c r="EQ12" s="227">
        <v>62.8</v>
      </c>
      <c r="ER12" s="227">
        <v>62.8</v>
      </c>
      <c r="ES12" s="227">
        <v>62.8</v>
      </c>
      <c r="ET12" s="227">
        <v>78.8</v>
      </c>
      <c r="EU12" s="227">
        <v>78.8</v>
      </c>
      <c r="EV12" s="227">
        <v>110.8</v>
      </c>
      <c r="EW12" s="227">
        <v>110.8</v>
      </c>
      <c r="EX12" s="227">
        <v>137.5</v>
      </c>
      <c r="EY12" s="227">
        <v>137.5</v>
      </c>
      <c r="EZ12" s="227">
        <v>137.5</v>
      </c>
      <c r="FA12" s="227">
        <v>143.5</v>
      </c>
      <c r="FB12" s="227">
        <v>203.5</v>
      </c>
      <c r="FC12" s="227">
        <v>255.4</v>
      </c>
      <c r="FD12" s="227">
        <v>255.4</v>
      </c>
    </row>
    <row r="13" spans="1:160" s="41" customFormat="1" ht="13.5" collapsed="1" thickBot="1" x14ac:dyDescent="0.25">
      <c r="A13" s="131"/>
      <c r="B13" s="34">
        <v>10</v>
      </c>
      <c r="C13" s="10">
        <v>10</v>
      </c>
      <c r="D13" s="37" t="s">
        <v>70</v>
      </c>
      <c r="E13" s="37" t="s">
        <v>55</v>
      </c>
      <c r="F13" s="37"/>
      <c r="G13" s="43">
        <v>0.29861111111111099</v>
      </c>
      <c r="H13" s="47">
        <v>0.2986111111111111</v>
      </c>
      <c r="I13" s="58" t="s">
        <v>44</v>
      </c>
      <c r="J13" s="52">
        <v>0</v>
      </c>
      <c r="K13" s="43">
        <v>0.38194444444444398</v>
      </c>
      <c r="L13" s="47">
        <v>0.38194444444444198</v>
      </c>
      <c r="M13" s="42" t="s">
        <v>44</v>
      </c>
      <c r="N13" s="38">
        <v>0</v>
      </c>
      <c r="O13" s="73">
        <v>0.4236111111111111</v>
      </c>
      <c r="P13" s="42" t="s">
        <v>44</v>
      </c>
      <c r="Q13" s="38">
        <v>0</v>
      </c>
      <c r="R13" s="43">
        <v>0.42638888888888887</v>
      </c>
      <c r="S13" s="47">
        <v>0.42638888888888887</v>
      </c>
      <c r="T13" s="70">
        <v>36.5</v>
      </c>
      <c r="U13" s="71">
        <v>36.5</v>
      </c>
      <c r="V13" s="72">
        <v>30</v>
      </c>
      <c r="W13" s="115">
        <v>0.44444444444444442</v>
      </c>
      <c r="X13" s="42" t="s">
        <v>44</v>
      </c>
      <c r="Y13" s="38">
        <v>0</v>
      </c>
      <c r="Z13" s="49">
        <v>0.47916666666666669</v>
      </c>
      <c r="AA13" s="42" t="s">
        <v>44</v>
      </c>
      <c r="AB13" s="38">
        <v>0</v>
      </c>
      <c r="AC13" s="53">
        <v>0.48125000000000001</v>
      </c>
      <c r="AD13" s="61"/>
      <c r="AE13" s="55">
        <v>0.48515046296296299</v>
      </c>
      <c r="AF13" s="35">
        <v>3.9004629629629806E-3</v>
      </c>
      <c r="AG13" s="35">
        <v>4.6296296296313797E-5</v>
      </c>
      <c r="AH13" s="44" t="s">
        <v>223</v>
      </c>
      <c r="AI13" s="310">
        <v>4</v>
      </c>
      <c r="AJ13" s="115">
        <v>0.50208333333333333</v>
      </c>
      <c r="AK13" s="42" t="s">
        <v>44</v>
      </c>
      <c r="AL13" s="38">
        <v>0</v>
      </c>
      <c r="AM13" s="73">
        <v>0.51250000000000007</v>
      </c>
      <c r="AN13" s="42" t="s">
        <v>44</v>
      </c>
      <c r="AO13" s="38">
        <v>0</v>
      </c>
      <c r="AP13" s="53">
        <v>0.51458333333333328</v>
      </c>
      <c r="AQ13" s="61"/>
      <c r="AR13" s="55">
        <v>0.52209490740740738</v>
      </c>
      <c r="AS13" s="35">
        <v>7.511574074074101E-3</v>
      </c>
      <c r="AT13" s="35">
        <v>7.5231481481484192E-4</v>
      </c>
      <c r="AU13" s="44" t="s">
        <v>223</v>
      </c>
      <c r="AV13" s="310">
        <v>65</v>
      </c>
      <c r="AW13" s="49">
        <v>0.54236111111111118</v>
      </c>
      <c r="AX13" s="42" t="s">
        <v>44</v>
      </c>
      <c r="AY13" s="38">
        <v>0</v>
      </c>
      <c r="AZ13" s="49">
        <v>0.54444444444444395</v>
      </c>
      <c r="BA13" s="61"/>
      <c r="BB13" s="314">
        <v>0.54953703703703705</v>
      </c>
      <c r="BC13" s="35">
        <v>5.0925925925930926E-3</v>
      </c>
      <c r="BD13" s="35">
        <v>9.25925925930925E-5</v>
      </c>
      <c r="BE13" s="44" t="s">
        <v>223</v>
      </c>
      <c r="BF13" s="310">
        <v>8</v>
      </c>
      <c r="BG13" s="308">
        <v>0.58958333333333279</v>
      </c>
      <c r="BH13" s="42" t="s">
        <v>44</v>
      </c>
      <c r="BI13" s="38">
        <v>0</v>
      </c>
      <c r="BJ13" s="43">
        <v>0.59027777777777779</v>
      </c>
      <c r="BK13" s="47">
        <v>0.59097222222222223</v>
      </c>
      <c r="BL13" s="70">
        <v>26.7</v>
      </c>
      <c r="BM13" s="71">
        <v>26.7</v>
      </c>
      <c r="BN13" s="72"/>
      <c r="BO13" s="117" t="s">
        <v>226</v>
      </c>
      <c r="BP13" s="121"/>
      <c r="BQ13" s="124" t="s">
        <v>225</v>
      </c>
      <c r="BR13" s="125"/>
      <c r="BS13" s="49">
        <v>0.66597222222222219</v>
      </c>
      <c r="BT13" s="42" t="s">
        <v>44</v>
      </c>
      <c r="BU13" s="38">
        <v>0</v>
      </c>
      <c r="BV13" s="49">
        <v>0.66805555555555596</v>
      </c>
      <c r="BW13" s="61"/>
      <c r="BX13" s="55">
        <v>0.67087962962962966</v>
      </c>
      <c r="BY13" s="35">
        <v>2.8240740740737014E-3</v>
      </c>
      <c r="BZ13" s="35">
        <v>3.7037037036999777E-4</v>
      </c>
      <c r="CA13" s="44" t="s">
        <v>223</v>
      </c>
      <c r="CB13" s="310">
        <v>32</v>
      </c>
      <c r="CC13" s="85">
        <v>0.67222222222222217</v>
      </c>
      <c r="CD13" s="86"/>
      <c r="CE13" s="87">
        <v>0</v>
      </c>
      <c r="CF13" s="88"/>
      <c r="CG13" s="85">
        <v>0.67986111111111114</v>
      </c>
      <c r="CH13" s="86"/>
      <c r="CI13" s="87">
        <v>0</v>
      </c>
      <c r="CJ13" s="88"/>
      <c r="CK13" s="43">
        <v>0.72638888888888886</v>
      </c>
      <c r="CL13" s="47">
        <v>0.7284722222222223</v>
      </c>
      <c r="CM13" s="70">
        <v>46.5</v>
      </c>
      <c r="CN13" s="71">
        <v>46.5</v>
      </c>
      <c r="CO13" s="72"/>
      <c r="CP13" s="91">
        <v>0.73055555555555562</v>
      </c>
      <c r="CQ13" s="95">
        <v>5.5555555555555601E-2</v>
      </c>
      <c r="CR13" s="42" t="s">
        <v>44</v>
      </c>
      <c r="CS13" s="38">
        <v>0</v>
      </c>
      <c r="CT13" s="64"/>
      <c r="CU13" s="39">
        <v>248.7</v>
      </c>
      <c r="CV13" s="46">
        <v>0</v>
      </c>
      <c r="CW13" s="40"/>
      <c r="CX13" s="63">
        <v>248.7</v>
      </c>
      <c r="CY13" s="43"/>
      <c r="CZ13" s="101" t="s">
        <v>191</v>
      </c>
      <c r="DA13" s="129" t="s">
        <v>177</v>
      </c>
      <c r="DB13" s="129">
        <v>89</v>
      </c>
      <c r="DC13" s="104" t="s">
        <v>182</v>
      </c>
      <c r="DD13" s="77"/>
      <c r="DE13" s="56"/>
      <c r="DF13" s="36"/>
      <c r="DI13" s="41">
        <v>1.06</v>
      </c>
      <c r="DJ13" s="41" t="s">
        <v>196</v>
      </c>
      <c r="DK13" s="153">
        <v>146.28200000000001</v>
      </c>
      <c r="DL13" s="41">
        <v>146.28200000000001</v>
      </c>
      <c r="DM13" s="41">
        <v>9999</v>
      </c>
      <c r="DP13" s="41">
        <v>10</v>
      </c>
      <c r="DQ13" s="227">
        <v>0</v>
      </c>
      <c r="DR13" s="227">
        <v>0</v>
      </c>
      <c r="DS13" s="228">
        <v>66.5</v>
      </c>
      <c r="DT13" s="227">
        <v>0</v>
      </c>
      <c r="DU13" s="227">
        <v>0</v>
      </c>
      <c r="DV13" s="227">
        <v>4</v>
      </c>
      <c r="DW13" s="227">
        <v>0</v>
      </c>
      <c r="DX13" s="227">
        <v>0</v>
      </c>
      <c r="DY13" s="227">
        <v>65</v>
      </c>
      <c r="DZ13" s="227">
        <v>0</v>
      </c>
      <c r="EA13" s="227">
        <v>8</v>
      </c>
      <c r="EB13" s="227">
        <v>0</v>
      </c>
      <c r="EC13" s="228">
        <v>26.7</v>
      </c>
      <c r="ED13" s="227">
        <v>0</v>
      </c>
      <c r="EE13" s="227">
        <v>0</v>
      </c>
      <c r="EF13" s="227">
        <v>32</v>
      </c>
      <c r="EG13" s="227">
        <v>0</v>
      </c>
      <c r="EH13" s="228">
        <v>46.5</v>
      </c>
      <c r="EI13" s="227">
        <v>0</v>
      </c>
      <c r="EK13" s="41">
        <v>10</v>
      </c>
      <c r="EL13" s="227">
        <v>0</v>
      </c>
      <c r="EM13" s="227">
        <v>0</v>
      </c>
      <c r="EN13" s="227">
        <v>66.5</v>
      </c>
      <c r="EO13" s="227">
        <v>66.5</v>
      </c>
      <c r="EP13" s="227">
        <v>66.5</v>
      </c>
      <c r="EQ13" s="227">
        <v>70.5</v>
      </c>
      <c r="ER13" s="227">
        <v>70.5</v>
      </c>
      <c r="ES13" s="227">
        <v>70.5</v>
      </c>
      <c r="ET13" s="227">
        <v>135.5</v>
      </c>
      <c r="EU13" s="227">
        <v>135.5</v>
      </c>
      <c r="EV13" s="227">
        <v>143.5</v>
      </c>
      <c r="EW13" s="227">
        <v>143.5</v>
      </c>
      <c r="EX13" s="227">
        <v>170.2</v>
      </c>
      <c r="EY13" s="227">
        <v>170.2</v>
      </c>
      <c r="EZ13" s="227">
        <v>170.2</v>
      </c>
      <c r="FA13" s="227">
        <v>202.2</v>
      </c>
      <c r="FB13" s="227">
        <v>202.2</v>
      </c>
      <c r="FC13" s="227">
        <v>248.7</v>
      </c>
      <c r="FD13" s="227">
        <v>248.7</v>
      </c>
    </row>
    <row r="14" spans="1:160" s="41" customFormat="1" ht="13.5" thickBot="1" x14ac:dyDescent="0.25">
      <c r="A14" s="132"/>
      <c r="B14" s="34">
        <v>7</v>
      </c>
      <c r="C14" s="10">
        <v>7</v>
      </c>
      <c r="D14" s="37" t="s">
        <v>34</v>
      </c>
      <c r="E14" s="37" t="s">
        <v>96</v>
      </c>
      <c r="F14" s="37"/>
      <c r="G14" s="43">
        <v>0.296527777777778</v>
      </c>
      <c r="H14" s="47">
        <v>0.29652777777777778</v>
      </c>
      <c r="I14" s="58" t="s">
        <v>44</v>
      </c>
      <c r="J14" s="52">
        <v>0</v>
      </c>
      <c r="K14" s="43">
        <v>0.37986111111111098</v>
      </c>
      <c r="L14" s="47">
        <v>0.37986111111110998</v>
      </c>
      <c r="M14" s="42" t="s">
        <v>44</v>
      </c>
      <c r="N14" s="38">
        <v>0</v>
      </c>
      <c r="O14" s="73">
        <v>0.42152777777777778</v>
      </c>
      <c r="P14" s="42" t="s">
        <v>44</v>
      </c>
      <c r="Q14" s="38">
        <v>0</v>
      </c>
      <c r="R14" s="43">
        <v>0.42430555555555555</v>
      </c>
      <c r="S14" s="47">
        <v>0.42430555555555555</v>
      </c>
      <c r="T14" s="70">
        <v>38</v>
      </c>
      <c r="U14" s="71">
        <v>38</v>
      </c>
      <c r="V14" s="72"/>
      <c r="W14" s="115">
        <v>0.44236111111111109</v>
      </c>
      <c r="X14" s="42" t="s">
        <v>44</v>
      </c>
      <c r="Y14" s="38">
        <v>0</v>
      </c>
      <c r="Z14" s="49">
        <v>0.4770833333333333</v>
      </c>
      <c r="AA14" s="42" t="s">
        <v>44</v>
      </c>
      <c r="AB14" s="38">
        <v>0</v>
      </c>
      <c r="AC14" s="53">
        <v>0.47916666666666669</v>
      </c>
      <c r="AD14" s="61"/>
      <c r="AE14" s="55">
        <v>0.48293981481481479</v>
      </c>
      <c r="AF14" s="35">
        <v>3.7731481481481088E-3</v>
      </c>
      <c r="AG14" s="35">
        <v>8.1018518518557927E-5</v>
      </c>
      <c r="AH14" s="44" t="s">
        <v>45</v>
      </c>
      <c r="AI14" s="45">
        <v>7</v>
      </c>
      <c r="AJ14" s="115">
        <v>0.5</v>
      </c>
      <c r="AK14" s="42" t="s">
        <v>44</v>
      </c>
      <c r="AL14" s="38">
        <v>0</v>
      </c>
      <c r="AM14" s="73">
        <v>0.51041666666666663</v>
      </c>
      <c r="AN14" s="42" t="s">
        <v>44</v>
      </c>
      <c r="AO14" s="38">
        <v>0</v>
      </c>
      <c r="AP14" s="53">
        <v>0.51250000000000007</v>
      </c>
      <c r="AQ14" s="61"/>
      <c r="AR14" s="55">
        <v>0.51922453703703708</v>
      </c>
      <c r="AS14" s="35">
        <v>6.724537037037015E-3</v>
      </c>
      <c r="AT14" s="35">
        <v>3.472222222224413E-5</v>
      </c>
      <c r="AU14" s="44" t="s">
        <v>45</v>
      </c>
      <c r="AV14" s="45">
        <v>3</v>
      </c>
      <c r="AW14" s="49">
        <v>0.54027777777777775</v>
      </c>
      <c r="AX14" s="42" t="s">
        <v>44</v>
      </c>
      <c r="AY14" s="38">
        <v>0</v>
      </c>
      <c r="AZ14" s="49">
        <v>0.54236111111111096</v>
      </c>
      <c r="BA14" s="61"/>
      <c r="BB14" s="55">
        <v>0.54699074074074072</v>
      </c>
      <c r="BC14" s="35">
        <v>4.6296296296297612E-3</v>
      </c>
      <c r="BD14" s="35">
        <v>3.7037037037023889E-4</v>
      </c>
      <c r="BE14" s="44" t="s">
        <v>45</v>
      </c>
      <c r="BF14" s="45">
        <v>32</v>
      </c>
      <c r="BG14" s="308">
        <v>0.58750000000000002</v>
      </c>
      <c r="BH14" s="42" t="s">
        <v>44</v>
      </c>
      <c r="BI14" s="38">
        <v>0</v>
      </c>
      <c r="BJ14" s="43">
        <v>0.58888888888888891</v>
      </c>
      <c r="BK14" s="47">
        <v>0.58888888888888891</v>
      </c>
      <c r="BL14" s="70">
        <v>26.9</v>
      </c>
      <c r="BM14" s="71">
        <v>26.9</v>
      </c>
      <c r="BN14" s="72"/>
      <c r="BO14" s="117" t="s">
        <v>226</v>
      </c>
      <c r="BP14" s="121"/>
      <c r="BQ14" s="124" t="s">
        <v>225</v>
      </c>
      <c r="BR14" s="125"/>
      <c r="BS14" s="49">
        <v>0.66388888888888886</v>
      </c>
      <c r="BT14" s="42" t="s">
        <v>44</v>
      </c>
      <c r="BU14" s="38">
        <v>0</v>
      </c>
      <c r="BV14" s="49">
        <v>0.66597222222222197</v>
      </c>
      <c r="BW14" s="61"/>
      <c r="BX14" s="55">
        <v>0.66840277777777779</v>
      </c>
      <c r="BY14" s="35">
        <v>2.4305555555558245E-3</v>
      </c>
      <c r="BZ14" s="35">
        <v>2.3148148147879126E-5</v>
      </c>
      <c r="CA14" s="44" t="s">
        <v>45</v>
      </c>
      <c r="CB14" s="45">
        <v>2</v>
      </c>
      <c r="CC14" s="85">
        <v>0.6694444444444444</v>
      </c>
      <c r="CD14" s="86"/>
      <c r="CE14" s="87">
        <v>60</v>
      </c>
      <c r="CF14" s="88"/>
      <c r="CG14" s="85">
        <v>0.67847222222222225</v>
      </c>
      <c r="CH14" s="86"/>
      <c r="CI14" s="87">
        <v>0</v>
      </c>
      <c r="CJ14" s="88"/>
      <c r="CK14" s="43">
        <v>0.72083333333333333</v>
      </c>
      <c r="CL14" s="47">
        <v>0.72083333333333333</v>
      </c>
      <c r="CM14" s="70">
        <v>51.5</v>
      </c>
      <c r="CN14" s="71">
        <v>51.5</v>
      </c>
      <c r="CO14" s="72">
        <v>30</v>
      </c>
      <c r="CP14" s="91">
        <v>0.72361111111111109</v>
      </c>
      <c r="CQ14" s="95">
        <v>5.5555555555555601E-2</v>
      </c>
      <c r="CR14" s="42" t="s">
        <v>44</v>
      </c>
      <c r="CS14" s="38">
        <v>0</v>
      </c>
      <c r="CT14" s="64"/>
      <c r="CU14" s="39">
        <v>190.4</v>
      </c>
      <c r="CV14" s="46">
        <v>60</v>
      </c>
      <c r="CW14" s="40"/>
      <c r="CX14" s="63">
        <v>250.4</v>
      </c>
      <c r="CY14" s="43"/>
      <c r="CZ14" s="101" t="s">
        <v>189</v>
      </c>
      <c r="DA14" s="129" t="s">
        <v>177</v>
      </c>
      <c r="DB14" s="129">
        <v>71</v>
      </c>
      <c r="DC14" s="104" t="s">
        <v>180</v>
      </c>
      <c r="DD14" s="77"/>
      <c r="DE14" s="56"/>
      <c r="DF14" s="36"/>
      <c r="DI14" s="41">
        <v>1.06</v>
      </c>
      <c r="DJ14" s="41" t="s">
        <v>196</v>
      </c>
      <c r="DK14" s="153">
        <v>153.38400000000001</v>
      </c>
      <c r="DL14" s="41">
        <v>153.38400000000001</v>
      </c>
      <c r="DM14" s="41">
        <v>9999</v>
      </c>
      <c r="DP14" s="41">
        <v>7</v>
      </c>
      <c r="DQ14" s="227">
        <v>0</v>
      </c>
      <c r="DR14" s="227">
        <v>0</v>
      </c>
      <c r="DS14" s="228">
        <v>38</v>
      </c>
      <c r="DT14" s="227">
        <v>0</v>
      </c>
      <c r="DU14" s="227">
        <v>0</v>
      </c>
      <c r="DV14" s="227">
        <v>7</v>
      </c>
      <c r="DW14" s="227">
        <v>0</v>
      </c>
      <c r="DX14" s="227">
        <v>0</v>
      </c>
      <c r="DY14" s="227">
        <v>3</v>
      </c>
      <c r="DZ14" s="227">
        <v>0</v>
      </c>
      <c r="EA14" s="227">
        <v>32</v>
      </c>
      <c r="EB14" s="227">
        <v>0</v>
      </c>
      <c r="EC14" s="228">
        <v>26.9</v>
      </c>
      <c r="ED14" s="227">
        <v>0</v>
      </c>
      <c r="EE14" s="227">
        <v>0</v>
      </c>
      <c r="EF14" s="227">
        <v>2</v>
      </c>
      <c r="EG14" s="227">
        <v>60</v>
      </c>
      <c r="EH14" s="228">
        <v>81.5</v>
      </c>
      <c r="EI14" s="227">
        <v>0</v>
      </c>
      <c r="EK14" s="41">
        <v>7</v>
      </c>
      <c r="EL14" s="227">
        <v>0</v>
      </c>
      <c r="EM14" s="227">
        <v>0</v>
      </c>
      <c r="EN14" s="227">
        <v>38</v>
      </c>
      <c r="EO14" s="227">
        <v>38</v>
      </c>
      <c r="EP14" s="227">
        <v>38</v>
      </c>
      <c r="EQ14" s="227">
        <v>45</v>
      </c>
      <c r="ER14" s="227">
        <v>45</v>
      </c>
      <c r="ES14" s="227">
        <v>45</v>
      </c>
      <c r="ET14" s="227">
        <v>48</v>
      </c>
      <c r="EU14" s="227">
        <v>48</v>
      </c>
      <c r="EV14" s="227">
        <v>80</v>
      </c>
      <c r="EW14" s="227">
        <v>80</v>
      </c>
      <c r="EX14" s="227">
        <v>106.9</v>
      </c>
      <c r="EY14" s="227">
        <v>106.9</v>
      </c>
      <c r="EZ14" s="227">
        <v>106.9</v>
      </c>
      <c r="FA14" s="227">
        <v>108.9</v>
      </c>
      <c r="FB14" s="227">
        <v>168.9</v>
      </c>
      <c r="FC14" s="227">
        <v>250.4</v>
      </c>
      <c r="FD14" s="227">
        <v>250.4</v>
      </c>
    </row>
    <row r="15" spans="1:160" ht="13.5" thickBot="1" x14ac:dyDescent="0.25">
      <c r="A15" s="132"/>
      <c r="B15" s="34">
        <v>44</v>
      </c>
      <c r="C15" s="10">
        <v>44</v>
      </c>
      <c r="D15" s="37" t="s">
        <v>150</v>
      </c>
      <c r="E15" s="37" t="s">
        <v>46</v>
      </c>
      <c r="F15" s="37"/>
      <c r="G15" s="43">
        <v>0.32222222222222202</v>
      </c>
      <c r="H15" s="47">
        <v>0.32222222222222224</v>
      </c>
      <c r="I15" s="58" t="s">
        <v>44</v>
      </c>
      <c r="J15" s="52">
        <v>0</v>
      </c>
      <c r="K15" s="43">
        <v>0.405555555555553</v>
      </c>
      <c r="L15" s="47">
        <v>0.40555555555553802</v>
      </c>
      <c r="M15" s="42" t="s">
        <v>44</v>
      </c>
      <c r="N15" s="38">
        <v>0</v>
      </c>
      <c r="O15" s="73">
        <v>0.44722222222222219</v>
      </c>
      <c r="P15" s="42" t="s">
        <v>44</v>
      </c>
      <c r="Q15" s="38">
        <v>0</v>
      </c>
      <c r="R15" s="43">
        <v>0.45624999999999999</v>
      </c>
      <c r="S15" s="47">
        <v>0.45624999999999999</v>
      </c>
      <c r="T15" s="70">
        <v>41.8</v>
      </c>
      <c r="U15" s="71">
        <v>41.8</v>
      </c>
      <c r="V15" s="72"/>
      <c r="W15" s="115">
        <v>0.4680555555555555</v>
      </c>
      <c r="X15" s="42" t="s">
        <v>44</v>
      </c>
      <c r="Y15" s="38">
        <v>0</v>
      </c>
      <c r="Z15" s="49">
        <v>0.50277777777777777</v>
      </c>
      <c r="AA15" s="42" t="s">
        <v>44</v>
      </c>
      <c r="AB15" s="38">
        <v>0</v>
      </c>
      <c r="AC15" s="53">
        <v>0.50555555555555554</v>
      </c>
      <c r="AD15" s="61"/>
      <c r="AE15" s="55">
        <v>0.50925925925925919</v>
      </c>
      <c r="AF15" s="35">
        <v>3.7037037037036535E-3</v>
      </c>
      <c r="AG15" s="35">
        <v>1.5046296296301323E-4</v>
      </c>
      <c r="AH15" s="44" t="s">
        <v>45</v>
      </c>
      <c r="AI15" s="45">
        <v>13</v>
      </c>
      <c r="AJ15" s="115">
        <v>0.52638888888888891</v>
      </c>
      <c r="AK15" s="42" t="s">
        <v>44</v>
      </c>
      <c r="AL15" s="38">
        <v>0</v>
      </c>
      <c r="AM15" s="73">
        <v>0.53680555555555554</v>
      </c>
      <c r="AN15" s="42" t="s">
        <v>44</v>
      </c>
      <c r="AO15" s="38">
        <v>0</v>
      </c>
      <c r="AP15" s="53">
        <v>0.54027777777777775</v>
      </c>
      <c r="AQ15" s="61"/>
      <c r="AR15" s="55">
        <v>0.54784722222222226</v>
      </c>
      <c r="AS15" s="35">
        <v>7.5694444444445175E-3</v>
      </c>
      <c r="AT15" s="35">
        <v>8.1018518518525835E-4</v>
      </c>
      <c r="AU15" s="44" t="s">
        <v>223</v>
      </c>
      <c r="AV15" s="45">
        <v>70</v>
      </c>
      <c r="AW15" s="49">
        <v>0.56805555555555554</v>
      </c>
      <c r="AX15" s="42" t="s">
        <v>44</v>
      </c>
      <c r="AY15" s="38">
        <v>0</v>
      </c>
      <c r="AZ15" s="49">
        <v>0.57013888888888897</v>
      </c>
      <c r="BA15" s="61"/>
      <c r="BB15" s="55">
        <v>0.57611111111111113</v>
      </c>
      <c r="BC15" s="35">
        <v>5.9722222222221566E-3</v>
      </c>
      <c r="BD15" s="35">
        <v>9.7222222222215649E-4</v>
      </c>
      <c r="BE15" s="44" t="s">
        <v>223</v>
      </c>
      <c r="BF15" s="45">
        <v>84</v>
      </c>
      <c r="BG15" s="308">
        <v>0.61527777777777781</v>
      </c>
      <c r="BH15" s="42" t="s">
        <v>44</v>
      </c>
      <c r="BI15" s="38">
        <v>0</v>
      </c>
      <c r="BJ15" s="43">
        <v>0.61527777777777781</v>
      </c>
      <c r="BK15" s="47">
        <v>0.62430555555555556</v>
      </c>
      <c r="BL15" s="70">
        <v>26.9</v>
      </c>
      <c r="BM15" s="71">
        <v>26.9</v>
      </c>
      <c r="BN15" s="72"/>
      <c r="BO15" s="117"/>
      <c r="BP15" s="121"/>
      <c r="BQ15" s="124"/>
      <c r="BR15" s="125"/>
      <c r="BS15" s="49">
        <v>0.70624999999999993</v>
      </c>
      <c r="BT15" s="42" t="s">
        <v>223</v>
      </c>
      <c r="BU15" s="38">
        <v>480</v>
      </c>
      <c r="BV15" s="49"/>
      <c r="BW15" s="61"/>
      <c r="BX15" s="55"/>
      <c r="BY15" s="35">
        <v>0</v>
      </c>
      <c r="BZ15" s="35">
        <v>2.4537037037037036E-3</v>
      </c>
      <c r="CA15" s="44" t="s">
        <v>45</v>
      </c>
      <c r="CB15" s="45" t="s">
        <v>231</v>
      </c>
      <c r="CC15" s="85"/>
      <c r="CD15" s="86"/>
      <c r="CE15" s="87"/>
      <c r="CF15" s="88"/>
      <c r="CG15" s="85"/>
      <c r="CH15" s="86"/>
      <c r="CI15" s="87"/>
      <c r="CJ15" s="88"/>
      <c r="CK15" s="43"/>
      <c r="CL15" s="47"/>
      <c r="CM15" s="317"/>
      <c r="CN15" s="310" t="s">
        <v>231</v>
      </c>
      <c r="CO15" s="72"/>
      <c r="CP15" s="91"/>
      <c r="CQ15" s="95">
        <v>5.5555555555555601E-2</v>
      </c>
      <c r="CR15" s="42" t="s">
        <v>44</v>
      </c>
      <c r="CS15" s="38"/>
      <c r="CT15" s="65"/>
      <c r="CU15" s="39" t="s">
        <v>231</v>
      </c>
      <c r="CV15" s="46" t="s">
        <v>231</v>
      </c>
      <c r="CW15" s="40"/>
      <c r="CX15" s="63" t="s">
        <v>231</v>
      </c>
      <c r="CY15" s="128"/>
      <c r="CZ15" s="101" t="s">
        <v>190</v>
      </c>
      <c r="DA15" s="129" t="s">
        <v>177</v>
      </c>
      <c r="DB15" s="129">
        <v>150</v>
      </c>
      <c r="DC15" s="104" t="s">
        <v>186</v>
      </c>
      <c r="DD15" s="77"/>
      <c r="DE15" s="56"/>
      <c r="DF15" s="36"/>
      <c r="DI15" s="41">
        <v>1.0900000000000001</v>
      </c>
      <c r="DJ15" s="17" t="s">
        <v>196</v>
      </c>
      <c r="DK15" s="153" t="e">
        <v>#REF!</v>
      </c>
      <c r="DL15" s="41" t="e">
        <v>#REF!</v>
      </c>
      <c r="DM15" s="41">
        <v>9999</v>
      </c>
      <c r="DP15" s="41">
        <v>44</v>
      </c>
      <c r="DQ15" s="227">
        <v>0</v>
      </c>
      <c r="DR15" s="227">
        <v>0</v>
      </c>
      <c r="DS15" s="228">
        <v>41.8</v>
      </c>
      <c r="DT15" s="227">
        <v>0</v>
      </c>
      <c r="DU15" s="227">
        <v>0</v>
      </c>
      <c r="DV15" s="227">
        <v>13</v>
      </c>
      <c r="DW15" s="227">
        <v>0</v>
      </c>
      <c r="DX15" s="227">
        <v>0</v>
      </c>
      <c r="DY15" s="227">
        <v>70</v>
      </c>
      <c r="DZ15" s="227">
        <v>0</v>
      </c>
      <c r="EA15" s="227">
        <v>84</v>
      </c>
      <c r="EB15" s="227">
        <v>0</v>
      </c>
      <c r="EC15" s="228">
        <v>26.9</v>
      </c>
      <c r="ED15" s="227">
        <v>0</v>
      </c>
      <c r="EE15" s="227">
        <v>480</v>
      </c>
      <c r="EF15" s="227" t="e">
        <v>#VALUE!</v>
      </c>
      <c r="EG15" s="227">
        <v>0</v>
      </c>
      <c r="EH15" s="228" t="e">
        <v>#REF!</v>
      </c>
      <c r="EI15" s="227">
        <v>0</v>
      </c>
      <c r="EK15" s="41">
        <v>44</v>
      </c>
      <c r="EL15" s="227">
        <v>0</v>
      </c>
      <c r="EM15" s="227">
        <v>0</v>
      </c>
      <c r="EN15" s="227">
        <v>41.8</v>
      </c>
      <c r="EO15" s="227">
        <v>41.8</v>
      </c>
      <c r="EP15" s="227">
        <v>41.8</v>
      </c>
      <c r="EQ15" s="227">
        <v>54.8</v>
      </c>
      <c r="ER15" s="227">
        <v>54.8</v>
      </c>
      <c r="ES15" s="227">
        <v>54.8</v>
      </c>
      <c r="ET15" s="227">
        <v>124.8</v>
      </c>
      <c r="EU15" s="227">
        <v>124.8</v>
      </c>
      <c r="EV15" s="227">
        <v>208.8</v>
      </c>
      <c r="EW15" s="227">
        <v>208.8</v>
      </c>
      <c r="EX15" s="227">
        <v>235.7</v>
      </c>
      <c r="EY15" s="227">
        <v>235.7</v>
      </c>
      <c r="EZ15" s="227">
        <v>715.7</v>
      </c>
      <c r="FA15" s="227" t="e">
        <v>#VALUE!</v>
      </c>
      <c r="FB15" s="227" t="e">
        <v>#VALUE!</v>
      </c>
      <c r="FC15" s="227" t="e">
        <v>#VALUE!</v>
      </c>
      <c r="FD15" s="227" t="e">
        <v>#VALUE!</v>
      </c>
    </row>
    <row r="16" spans="1:160" s="41" customFormat="1" ht="13.5" thickBot="1" x14ac:dyDescent="0.25">
      <c r="A16" s="131"/>
      <c r="B16" s="34">
        <v>3</v>
      </c>
      <c r="C16" s="10">
        <v>3</v>
      </c>
      <c r="D16" s="37" t="s">
        <v>92</v>
      </c>
      <c r="E16" s="37" t="s">
        <v>93</v>
      </c>
      <c r="F16" s="37"/>
      <c r="G16" s="43">
        <v>0.29375000000000001</v>
      </c>
      <c r="H16" s="47">
        <v>0.29375000000000001</v>
      </c>
      <c r="I16" s="58" t="s">
        <v>44</v>
      </c>
      <c r="J16" s="52">
        <v>0</v>
      </c>
      <c r="K16" s="43">
        <v>0.37708333333333299</v>
      </c>
      <c r="L16" s="47">
        <v>0.37708333333333299</v>
      </c>
      <c r="M16" s="42" t="s">
        <v>44</v>
      </c>
      <c r="N16" s="38">
        <v>0</v>
      </c>
      <c r="O16" s="73">
        <v>0.41875000000000001</v>
      </c>
      <c r="P16" s="42" t="s">
        <v>44</v>
      </c>
      <c r="Q16" s="38">
        <v>0</v>
      </c>
      <c r="R16" s="43">
        <v>0.42083333333333334</v>
      </c>
      <c r="S16" s="47">
        <v>0.42083333333333334</v>
      </c>
      <c r="T16" s="70">
        <v>36.9</v>
      </c>
      <c r="U16" s="71">
        <v>36.9</v>
      </c>
      <c r="V16" s="72"/>
      <c r="W16" s="115">
        <v>0.43958333333333333</v>
      </c>
      <c r="X16" s="42" t="s">
        <v>44</v>
      </c>
      <c r="Y16" s="38">
        <v>0</v>
      </c>
      <c r="Z16" s="49">
        <v>0.47430555555555554</v>
      </c>
      <c r="AA16" s="42" t="s">
        <v>44</v>
      </c>
      <c r="AB16" s="38">
        <v>0</v>
      </c>
      <c r="AC16" s="53">
        <v>0.47638888888888892</v>
      </c>
      <c r="AD16" s="61"/>
      <c r="AE16" s="55">
        <v>0.48048611111111111</v>
      </c>
      <c r="AF16" s="35">
        <v>4.0972222222221966E-3</v>
      </c>
      <c r="AG16" s="35">
        <v>2.430555555555298E-4</v>
      </c>
      <c r="AH16" s="44" t="s">
        <v>223</v>
      </c>
      <c r="AI16" s="45">
        <v>21</v>
      </c>
      <c r="AJ16" s="115">
        <v>0.49722222222222223</v>
      </c>
      <c r="AK16" s="42" t="s">
        <v>44</v>
      </c>
      <c r="AL16" s="38">
        <v>0</v>
      </c>
      <c r="AM16" s="73">
        <v>0.50763888888888886</v>
      </c>
      <c r="AN16" s="42" t="s">
        <v>44</v>
      </c>
      <c r="AO16" s="38">
        <v>0</v>
      </c>
      <c r="AP16" s="53">
        <v>0.50972222222222219</v>
      </c>
      <c r="AQ16" s="61"/>
      <c r="AR16" s="55">
        <v>0.51706018518518515</v>
      </c>
      <c r="AS16" s="35">
        <v>7.3379629629629628E-3</v>
      </c>
      <c r="AT16" s="35">
        <v>5.7870370370370367E-4</v>
      </c>
      <c r="AU16" s="44" t="s">
        <v>223</v>
      </c>
      <c r="AV16" s="45">
        <v>50</v>
      </c>
      <c r="AW16" s="49">
        <v>0.53749999999999998</v>
      </c>
      <c r="AX16" s="42" t="s">
        <v>44</v>
      </c>
      <c r="AY16" s="38">
        <v>0</v>
      </c>
      <c r="AZ16" s="49">
        <v>0.53958333333333297</v>
      </c>
      <c r="BA16" s="61"/>
      <c r="BB16" s="55">
        <v>0.54468749999999999</v>
      </c>
      <c r="BC16" s="35">
        <v>5.1041666666670205E-3</v>
      </c>
      <c r="BD16" s="35">
        <v>1.0416666666702035E-4</v>
      </c>
      <c r="BE16" s="44" t="s">
        <v>223</v>
      </c>
      <c r="BF16" s="45">
        <v>9</v>
      </c>
      <c r="BG16" s="308">
        <v>0.58472222222222181</v>
      </c>
      <c r="BH16" s="42" t="s">
        <v>44</v>
      </c>
      <c r="BI16" s="38">
        <v>0</v>
      </c>
      <c r="BJ16" s="43">
        <v>0.58472222222222225</v>
      </c>
      <c r="BK16" s="47">
        <v>0.5854166666666667</v>
      </c>
      <c r="BL16" s="70">
        <v>27.2</v>
      </c>
      <c r="BM16" s="71">
        <v>27.2</v>
      </c>
      <c r="BN16" s="72"/>
      <c r="BO16" s="117" t="s">
        <v>226</v>
      </c>
      <c r="BP16" s="121"/>
      <c r="BQ16" s="124" t="s">
        <v>225</v>
      </c>
      <c r="BR16" s="125"/>
      <c r="BS16" s="49">
        <v>0.66111111111111109</v>
      </c>
      <c r="BT16" s="42" t="s">
        <v>44</v>
      </c>
      <c r="BU16" s="38">
        <v>0</v>
      </c>
      <c r="BV16" s="49">
        <v>0.66319444444444398</v>
      </c>
      <c r="BW16" s="61"/>
      <c r="BX16" s="55">
        <v>0.66568287037037044</v>
      </c>
      <c r="BY16" s="35">
        <v>2.4884259259264629E-3</v>
      </c>
      <c r="BZ16" s="35">
        <v>3.4722222222759343E-5</v>
      </c>
      <c r="CA16" s="44" t="s">
        <v>223</v>
      </c>
      <c r="CB16" s="45">
        <v>3</v>
      </c>
      <c r="CC16" s="85">
        <v>0.66736111111111107</v>
      </c>
      <c r="CD16" s="86"/>
      <c r="CE16" s="87">
        <v>0</v>
      </c>
      <c r="CF16" s="88"/>
      <c r="CG16" s="85">
        <v>0.67569444444444438</v>
      </c>
      <c r="CH16" s="86"/>
      <c r="CI16" s="87">
        <v>0</v>
      </c>
      <c r="CJ16" s="88"/>
      <c r="CK16" s="43">
        <v>0.71875</v>
      </c>
      <c r="CL16" s="47">
        <v>0.71875</v>
      </c>
      <c r="CM16" s="70">
        <v>49.8</v>
      </c>
      <c r="CN16" s="71">
        <v>49.8</v>
      </c>
      <c r="CO16" s="72"/>
      <c r="CP16" s="91">
        <v>0.72013888888888899</v>
      </c>
      <c r="CQ16" s="95">
        <v>5.5555555555555601E-2</v>
      </c>
      <c r="CR16" s="42" t="s">
        <v>44</v>
      </c>
      <c r="CS16" s="38">
        <v>0</v>
      </c>
      <c r="CT16" s="64"/>
      <c r="CU16" s="39">
        <v>196.9</v>
      </c>
      <c r="CV16" s="46">
        <v>0</v>
      </c>
      <c r="CW16" s="40"/>
      <c r="CX16" s="63">
        <v>196.9</v>
      </c>
      <c r="CY16" s="43"/>
      <c r="CZ16" s="101" t="s">
        <v>190</v>
      </c>
      <c r="DA16" s="129" t="s">
        <v>177</v>
      </c>
      <c r="DB16" s="129">
        <v>140</v>
      </c>
      <c r="DC16" s="104" t="s">
        <v>181</v>
      </c>
      <c r="DD16" s="77"/>
      <c r="DE16" s="56"/>
      <c r="DF16" s="36"/>
      <c r="DI16" s="41">
        <v>1.0900000000000001</v>
      </c>
      <c r="DJ16" s="41" t="s">
        <v>196</v>
      </c>
      <c r="DK16" s="153">
        <v>124.151</v>
      </c>
      <c r="DL16" s="41">
        <v>124.151</v>
      </c>
      <c r="DM16" s="41">
        <v>9999</v>
      </c>
      <c r="DP16" s="41">
        <v>3</v>
      </c>
      <c r="DQ16" s="227">
        <v>0</v>
      </c>
      <c r="DR16" s="227">
        <v>0</v>
      </c>
      <c r="DS16" s="228">
        <v>36.9</v>
      </c>
      <c r="DT16" s="227">
        <v>0</v>
      </c>
      <c r="DU16" s="227">
        <v>0</v>
      </c>
      <c r="DV16" s="227">
        <v>21</v>
      </c>
      <c r="DW16" s="227">
        <v>0</v>
      </c>
      <c r="DX16" s="227">
        <v>0</v>
      </c>
      <c r="DY16" s="227">
        <v>50</v>
      </c>
      <c r="DZ16" s="227">
        <v>0</v>
      </c>
      <c r="EA16" s="227">
        <v>9</v>
      </c>
      <c r="EB16" s="227">
        <v>0</v>
      </c>
      <c r="EC16" s="228">
        <v>27.2</v>
      </c>
      <c r="ED16" s="227">
        <v>0</v>
      </c>
      <c r="EE16" s="227">
        <v>0</v>
      </c>
      <c r="EF16" s="227">
        <v>3</v>
      </c>
      <c r="EG16" s="227">
        <v>0</v>
      </c>
      <c r="EH16" s="228">
        <v>49.8</v>
      </c>
      <c r="EI16" s="227">
        <v>0</v>
      </c>
      <c r="EK16" s="41">
        <v>3</v>
      </c>
      <c r="EL16" s="227">
        <v>0</v>
      </c>
      <c r="EM16" s="227">
        <v>0</v>
      </c>
      <c r="EN16" s="227">
        <v>36.9</v>
      </c>
      <c r="EO16" s="227">
        <v>36.9</v>
      </c>
      <c r="EP16" s="227">
        <v>36.9</v>
      </c>
      <c r="EQ16" s="227">
        <v>57.9</v>
      </c>
      <c r="ER16" s="227">
        <v>57.9</v>
      </c>
      <c r="ES16" s="227">
        <v>57.9</v>
      </c>
      <c r="ET16" s="227">
        <v>107.9</v>
      </c>
      <c r="EU16" s="227">
        <v>107.9</v>
      </c>
      <c r="EV16" s="227">
        <v>116.9</v>
      </c>
      <c r="EW16" s="227">
        <v>116.9</v>
      </c>
      <c r="EX16" s="227">
        <v>144.1</v>
      </c>
      <c r="EY16" s="227">
        <v>144.1</v>
      </c>
      <c r="EZ16" s="227">
        <v>144.1</v>
      </c>
      <c r="FA16" s="227">
        <v>147.1</v>
      </c>
      <c r="FB16" s="227">
        <v>147.1</v>
      </c>
      <c r="FC16" s="227">
        <v>196.9</v>
      </c>
      <c r="FD16" s="227">
        <v>196.9</v>
      </c>
    </row>
    <row r="17" spans="1:160" s="41" customFormat="1" ht="13.5" thickBot="1" x14ac:dyDescent="0.25">
      <c r="A17" s="131"/>
      <c r="B17" s="34">
        <v>6</v>
      </c>
      <c r="C17" s="10">
        <v>6</v>
      </c>
      <c r="D17" s="37" t="s">
        <v>29</v>
      </c>
      <c r="E17" s="37" t="s">
        <v>54</v>
      </c>
      <c r="F17" s="37"/>
      <c r="G17" s="43">
        <v>0.295833333333333</v>
      </c>
      <c r="H17" s="47">
        <v>0.29583333333333334</v>
      </c>
      <c r="I17" s="58" t="s">
        <v>44</v>
      </c>
      <c r="J17" s="52">
        <v>0</v>
      </c>
      <c r="K17" s="43">
        <v>0.37916666666666599</v>
      </c>
      <c r="L17" s="47">
        <v>0.37916666666666599</v>
      </c>
      <c r="M17" s="42" t="s">
        <v>44</v>
      </c>
      <c r="N17" s="38">
        <v>0</v>
      </c>
      <c r="O17" s="73">
        <v>0.42083333333333334</v>
      </c>
      <c r="P17" s="42" t="s">
        <v>44</v>
      </c>
      <c r="Q17" s="38">
        <v>0</v>
      </c>
      <c r="R17" s="43">
        <v>0.4236111111111111</v>
      </c>
      <c r="S17" s="47">
        <v>0.4236111111111111</v>
      </c>
      <c r="T17" s="70">
        <v>35.799999999999997</v>
      </c>
      <c r="U17" s="71">
        <v>35.799999999999997</v>
      </c>
      <c r="V17" s="72"/>
      <c r="W17" s="115">
        <v>0.44166666666666665</v>
      </c>
      <c r="X17" s="42" t="s">
        <v>44</v>
      </c>
      <c r="Y17" s="38">
        <v>0</v>
      </c>
      <c r="Z17" s="49">
        <v>0.47638888888888892</v>
      </c>
      <c r="AA17" s="42" t="s">
        <v>44</v>
      </c>
      <c r="AB17" s="38">
        <v>0</v>
      </c>
      <c r="AC17" s="53">
        <v>0.47847222222222219</v>
      </c>
      <c r="AD17" s="61"/>
      <c r="AE17" s="55">
        <v>0.48260416666666667</v>
      </c>
      <c r="AF17" s="35">
        <v>4.1319444444444797E-3</v>
      </c>
      <c r="AG17" s="35">
        <v>2.7777777777781296E-4</v>
      </c>
      <c r="AH17" s="44" t="s">
        <v>223</v>
      </c>
      <c r="AI17" s="45">
        <v>24</v>
      </c>
      <c r="AJ17" s="115">
        <v>0.4993055555555555</v>
      </c>
      <c r="AK17" s="42" t="s">
        <v>44</v>
      </c>
      <c r="AL17" s="38">
        <v>0</v>
      </c>
      <c r="AM17" s="73">
        <v>0.50972222222222219</v>
      </c>
      <c r="AN17" s="42" t="s">
        <v>44</v>
      </c>
      <c r="AO17" s="38">
        <v>0</v>
      </c>
      <c r="AP17" s="53">
        <v>0.51180555555555551</v>
      </c>
      <c r="AQ17" s="61"/>
      <c r="AR17" s="55">
        <v>0.5184375</v>
      </c>
      <c r="AS17" s="35">
        <v>6.6319444444444819E-3</v>
      </c>
      <c r="AT17" s="35">
        <v>1.2731481481477718E-4</v>
      </c>
      <c r="AU17" s="44" t="s">
        <v>45</v>
      </c>
      <c r="AV17" s="45">
        <v>11</v>
      </c>
      <c r="AW17" s="49">
        <v>0.5395833333333333</v>
      </c>
      <c r="AX17" s="42" t="s">
        <v>44</v>
      </c>
      <c r="AY17" s="38">
        <v>0</v>
      </c>
      <c r="AZ17" s="49">
        <v>0.54166666666666696</v>
      </c>
      <c r="BA17" s="61"/>
      <c r="BB17" s="55">
        <v>0.54634259259259255</v>
      </c>
      <c r="BC17" s="35">
        <v>4.6759259259255836E-3</v>
      </c>
      <c r="BD17" s="35">
        <v>3.2407407407441646E-4</v>
      </c>
      <c r="BE17" s="44" t="s">
        <v>45</v>
      </c>
      <c r="BF17" s="45">
        <v>28</v>
      </c>
      <c r="BG17" s="308">
        <v>0.5868055555555558</v>
      </c>
      <c r="BH17" s="42" t="s">
        <v>44</v>
      </c>
      <c r="BI17" s="38">
        <v>0</v>
      </c>
      <c r="BJ17" s="43">
        <v>0.58750000000000002</v>
      </c>
      <c r="BK17" s="47">
        <v>0.58819444444444446</v>
      </c>
      <c r="BL17" s="70">
        <v>27.2</v>
      </c>
      <c r="BM17" s="71">
        <v>27.2</v>
      </c>
      <c r="BN17" s="72"/>
      <c r="BO17" s="117" t="s">
        <v>226</v>
      </c>
      <c r="BP17" s="121"/>
      <c r="BQ17" s="124" t="s">
        <v>225</v>
      </c>
      <c r="BR17" s="125"/>
      <c r="BS17" s="49">
        <v>0.66319444444444442</v>
      </c>
      <c r="BT17" s="42" t="s">
        <v>44</v>
      </c>
      <c r="BU17" s="38">
        <v>0</v>
      </c>
      <c r="BV17" s="49">
        <v>0.66527777777777797</v>
      </c>
      <c r="BW17" s="61"/>
      <c r="BX17" s="55">
        <v>0.66781250000000003</v>
      </c>
      <c r="BY17" s="35">
        <v>2.5347222222220633E-3</v>
      </c>
      <c r="BZ17" s="35">
        <v>8.1018518518359735E-5</v>
      </c>
      <c r="CA17" s="44" t="s">
        <v>223</v>
      </c>
      <c r="CB17" s="45">
        <v>7</v>
      </c>
      <c r="CC17" s="85">
        <v>0.66875000000000007</v>
      </c>
      <c r="CD17" s="86"/>
      <c r="CE17" s="87">
        <v>60</v>
      </c>
      <c r="CF17" s="88"/>
      <c r="CG17" s="85">
        <v>0.6777777777777777</v>
      </c>
      <c r="CH17" s="86"/>
      <c r="CI17" s="87">
        <v>0</v>
      </c>
      <c r="CJ17" s="88"/>
      <c r="CK17" s="43">
        <v>0.72152777777777777</v>
      </c>
      <c r="CL17" s="47">
        <v>0.72152777777777777</v>
      </c>
      <c r="CM17" s="70">
        <v>49.2</v>
      </c>
      <c r="CN17" s="71">
        <v>49.2</v>
      </c>
      <c r="CO17" s="72"/>
      <c r="CP17" s="91">
        <v>0.72499999999999998</v>
      </c>
      <c r="CQ17" s="95">
        <v>5.5555555555555601E-2</v>
      </c>
      <c r="CR17" s="42" t="s">
        <v>44</v>
      </c>
      <c r="CS17" s="38">
        <v>0</v>
      </c>
      <c r="CT17" s="64"/>
      <c r="CU17" s="39">
        <v>182.2</v>
      </c>
      <c r="CV17" s="46">
        <v>60</v>
      </c>
      <c r="CW17" s="40"/>
      <c r="CX17" s="63">
        <v>242.2</v>
      </c>
      <c r="CY17" s="43"/>
      <c r="CZ17" s="101" t="s">
        <v>190</v>
      </c>
      <c r="DA17" s="129" t="s">
        <v>177</v>
      </c>
      <c r="DB17" s="129">
        <v>75</v>
      </c>
      <c r="DC17" s="104" t="s">
        <v>181</v>
      </c>
      <c r="DD17" s="77"/>
      <c r="DE17" s="56"/>
      <c r="DF17" s="36"/>
      <c r="DI17" s="41">
        <v>1.06</v>
      </c>
      <c r="DJ17" s="41" t="s">
        <v>196</v>
      </c>
      <c r="DK17" s="153">
        <v>118.932</v>
      </c>
      <c r="DL17" s="41">
        <v>118.932</v>
      </c>
      <c r="DM17" s="41">
        <v>9999</v>
      </c>
      <c r="DP17" s="41">
        <v>6</v>
      </c>
      <c r="DQ17" s="227">
        <v>0</v>
      </c>
      <c r="DR17" s="227">
        <v>0</v>
      </c>
      <c r="DS17" s="228">
        <v>35.799999999999997</v>
      </c>
      <c r="DT17" s="227">
        <v>0</v>
      </c>
      <c r="DU17" s="227">
        <v>0</v>
      </c>
      <c r="DV17" s="227">
        <v>24</v>
      </c>
      <c r="DW17" s="227">
        <v>0</v>
      </c>
      <c r="DX17" s="227">
        <v>0</v>
      </c>
      <c r="DY17" s="227">
        <v>11</v>
      </c>
      <c r="DZ17" s="227">
        <v>0</v>
      </c>
      <c r="EA17" s="227">
        <v>28</v>
      </c>
      <c r="EB17" s="227">
        <v>0</v>
      </c>
      <c r="EC17" s="228">
        <v>27.2</v>
      </c>
      <c r="ED17" s="227">
        <v>0</v>
      </c>
      <c r="EE17" s="227">
        <v>0</v>
      </c>
      <c r="EF17" s="227">
        <v>7</v>
      </c>
      <c r="EG17" s="227">
        <v>60</v>
      </c>
      <c r="EH17" s="228">
        <v>49.2</v>
      </c>
      <c r="EI17" s="227">
        <v>0</v>
      </c>
      <c r="EK17" s="41">
        <v>6</v>
      </c>
      <c r="EL17" s="227">
        <v>0</v>
      </c>
      <c r="EM17" s="227">
        <v>0</v>
      </c>
      <c r="EN17" s="227">
        <v>35.799999999999997</v>
      </c>
      <c r="EO17" s="227">
        <v>35.799999999999997</v>
      </c>
      <c r="EP17" s="227">
        <v>35.799999999999997</v>
      </c>
      <c r="EQ17" s="227">
        <v>59.8</v>
      </c>
      <c r="ER17" s="227">
        <v>59.8</v>
      </c>
      <c r="ES17" s="227">
        <v>59.8</v>
      </c>
      <c r="ET17" s="227">
        <v>70.8</v>
      </c>
      <c r="EU17" s="227">
        <v>70.8</v>
      </c>
      <c r="EV17" s="227">
        <v>98.8</v>
      </c>
      <c r="EW17" s="227">
        <v>98.8</v>
      </c>
      <c r="EX17" s="227">
        <v>126</v>
      </c>
      <c r="EY17" s="227">
        <v>126</v>
      </c>
      <c r="EZ17" s="227">
        <v>126</v>
      </c>
      <c r="FA17" s="227">
        <v>133</v>
      </c>
      <c r="FB17" s="227">
        <v>193</v>
      </c>
      <c r="FC17" s="227">
        <v>242.2</v>
      </c>
      <c r="FD17" s="227">
        <v>242.2</v>
      </c>
    </row>
    <row r="18" spans="1:160" ht="13.5" thickBot="1" x14ac:dyDescent="0.25">
      <c r="A18" s="132"/>
      <c r="B18" s="34">
        <v>41</v>
      </c>
      <c r="C18" s="10">
        <v>41</v>
      </c>
      <c r="D18" s="37" t="s">
        <v>146</v>
      </c>
      <c r="E18" s="37" t="s">
        <v>147</v>
      </c>
      <c r="F18" s="37"/>
      <c r="G18" s="43">
        <v>0.32013888888888897</v>
      </c>
      <c r="H18" s="47">
        <v>0.31875000000000003</v>
      </c>
      <c r="I18" s="58" t="s">
        <v>44</v>
      </c>
      <c r="J18" s="52">
        <v>0</v>
      </c>
      <c r="K18" s="43">
        <v>0.40347222222222001</v>
      </c>
      <c r="L18" s="47">
        <v>0.40347222222220602</v>
      </c>
      <c r="M18" s="42" t="s">
        <v>44</v>
      </c>
      <c r="N18" s="38">
        <v>0</v>
      </c>
      <c r="O18" s="73">
        <v>0.44513888888888892</v>
      </c>
      <c r="P18" s="42" t="s">
        <v>44</v>
      </c>
      <c r="Q18" s="38">
        <v>0</v>
      </c>
      <c r="R18" s="43">
        <v>0.45347222222222222</v>
      </c>
      <c r="S18" s="47">
        <v>0.45347222222222222</v>
      </c>
      <c r="T18" s="70">
        <v>41.2</v>
      </c>
      <c r="U18" s="71">
        <v>41.2</v>
      </c>
      <c r="V18" s="72">
        <v>30</v>
      </c>
      <c r="W18" s="115">
        <v>0.46597222222222223</v>
      </c>
      <c r="X18" s="42" t="s">
        <v>44</v>
      </c>
      <c r="Y18" s="38">
        <v>0</v>
      </c>
      <c r="Z18" s="49">
        <v>0.50069444444444444</v>
      </c>
      <c r="AA18" s="42" t="s">
        <v>44</v>
      </c>
      <c r="AB18" s="38">
        <v>0</v>
      </c>
      <c r="AC18" s="53">
        <v>0.50347222222222221</v>
      </c>
      <c r="AD18" s="61"/>
      <c r="AE18" s="55">
        <v>0.50777777777777777</v>
      </c>
      <c r="AF18" s="35">
        <v>4.3055555555555625E-3</v>
      </c>
      <c r="AG18" s="35">
        <v>4.513888888888957E-4</v>
      </c>
      <c r="AH18" s="44" t="s">
        <v>223</v>
      </c>
      <c r="AI18" s="45">
        <v>39</v>
      </c>
      <c r="AJ18" s="115">
        <v>0.52430555555555558</v>
      </c>
      <c r="AK18" s="42" t="s">
        <v>44</v>
      </c>
      <c r="AL18" s="38">
        <v>0</v>
      </c>
      <c r="AM18" s="73">
        <v>0.53402777777777777</v>
      </c>
      <c r="AN18" s="42" t="s">
        <v>45</v>
      </c>
      <c r="AO18" s="38">
        <v>60</v>
      </c>
      <c r="AP18" s="53">
        <v>0.53749999999999998</v>
      </c>
      <c r="AQ18" s="61"/>
      <c r="AR18" s="55">
        <v>0.54849537037037044</v>
      </c>
      <c r="AS18" s="35">
        <v>1.0995370370370461E-2</v>
      </c>
      <c r="AT18" s="35">
        <v>4.2361111111112017E-3</v>
      </c>
      <c r="AU18" s="44" t="s">
        <v>223</v>
      </c>
      <c r="AV18" s="45">
        <v>366</v>
      </c>
      <c r="AW18" s="49">
        <v>0.56527777777777777</v>
      </c>
      <c r="AX18" s="42" t="s">
        <v>44</v>
      </c>
      <c r="AY18" s="38">
        <v>0</v>
      </c>
      <c r="AZ18" s="49">
        <v>0.56736111111111098</v>
      </c>
      <c r="BA18" s="61"/>
      <c r="BB18" s="55">
        <v>0.57233796296296291</v>
      </c>
      <c r="BC18" s="35">
        <v>4.9768518518519267E-3</v>
      </c>
      <c r="BD18" s="35">
        <v>2.3148148148073415E-5</v>
      </c>
      <c r="BE18" s="44" t="s">
        <v>45</v>
      </c>
      <c r="BF18" s="45">
        <v>2</v>
      </c>
      <c r="BG18" s="308">
        <v>0.61250000000000004</v>
      </c>
      <c r="BH18" s="42" t="s">
        <v>44</v>
      </c>
      <c r="BI18" s="38">
        <v>0</v>
      </c>
      <c r="BJ18" s="43">
        <v>0.61249999999999993</v>
      </c>
      <c r="BK18" s="47">
        <v>0.62152777777777779</v>
      </c>
      <c r="BL18" s="70">
        <v>27.4</v>
      </c>
      <c r="BM18" s="71">
        <v>27.4</v>
      </c>
      <c r="BN18" s="72"/>
      <c r="BO18" s="117" t="s">
        <v>226</v>
      </c>
      <c r="BP18" s="121"/>
      <c r="BQ18" s="124" t="s">
        <v>225</v>
      </c>
      <c r="BR18" s="125"/>
      <c r="BS18" s="49">
        <v>0.69791666666666663</v>
      </c>
      <c r="BT18" s="42" t="s">
        <v>44</v>
      </c>
      <c r="BU18" s="38">
        <v>0</v>
      </c>
      <c r="BV18" s="49">
        <v>0.70069444444444395</v>
      </c>
      <c r="BW18" s="61"/>
      <c r="BX18" s="55">
        <v>0.70343750000000005</v>
      </c>
      <c r="BY18" s="35">
        <v>2.7430555555560954E-3</v>
      </c>
      <c r="BZ18" s="35">
        <v>2.8935185185239177E-4</v>
      </c>
      <c r="CA18" s="44" t="s">
        <v>223</v>
      </c>
      <c r="CB18" s="45">
        <v>25</v>
      </c>
      <c r="CC18" s="85">
        <v>0.70486111111111116</v>
      </c>
      <c r="CD18" s="86"/>
      <c r="CE18" s="87">
        <v>0</v>
      </c>
      <c r="CF18" s="88"/>
      <c r="CG18" s="85">
        <v>0.71388888888888891</v>
      </c>
      <c r="CH18" s="86"/>
      <c r="CI18" s="87">
        <v>0</v>
      </c>
      <c r="CJ18" s="88"/>
      <c r="CK18" s="43">
        <v>0.7597222222222223</v>
      </c>
      <c r="CL18" s="47">
        <v>0.76111111111111107</v>
      </c>
      <c r="CM18" s="70">
        <v>49</v>
      </c>
      <c r="CN18" s="71">
        <v>49</v>
      </c>
      <c r="CO18" s="72"/>
      <c r="CP18" s="91">
        <v>0.7631944444444444</v>
      </c>
      <c r="CQ18" s="95">
        <v>5.5555555555555601E-2</v>
      </c>
      <c r="CR18" s="42" t="s">
        <v>44</v>
      </c>
      <c r="CS18" s="38">
        <v>0</v>
      </c>
      <c r="CT18" s="65"/>
      <c r="CU18" s="39">
        <v>579.6</v>
      </c>
      <c r="CV18" s="46">
        <v>60</v>
      </c>
      <c r="CW18" s="40"/>
      <c r="CX18" s="63">
        <v>639.6</v>
      </c>
      <c r="CY18" s="128"/>
      <c r="CZ18" s="101" t="s">
        <v>190</v>
      </c>
      <c r="DA18" s="129" t="s">
        <v>176</v>
      </c>
      <c r="DB18" s="129">
        <v>160</v>
      </c>
      <c r="DC18" s="104"/>
      <c r="DD18" s="77"/>
      <c r="DE18" s="56"/>
      <c r="DF18" s="36"/>
      <c r="DI18" s="41">
        <v>1.1499999999999999</v>
      </c>
      <c r="DJ18" s="17" t="s">
        <v>196</v>
      </c>
      <c r="DK18" s="153">
        <v>165.24</v>
      </c>
      <c r="DL18" s="41">
        <v>165.24</v>
      </c>
      <c r="DM18" s="41">
        <v>9999</v>
      </c>
      <c r="DP18" s="41">
        <v>41</v>
      </c>
      <c r="DQ18" s="227">
        <v>0</v>
      </c>
      <c r="DR18" s="227">
        <v>0</v>
      </c>
      <c r="DS18" s="228">
        <v>71.2</v>
      </c>
      <c r="DT18" s="227">
        <v>0</v>
      </c>
      <c r="DU18" s="227">
        <v>0</v>
      </c>
      <c r="DV18" s="227">
        <v>39</v>
      </c>
      <c r="DW18" s="227">
        <v>0</v>
      </c>
      <c r="DX18" s="227">
        <v>60</v>
      </c>
      <c r="DY18" s="227">
        <v>366</v>
      </c>
      <c r="DZ18" s="227">
        <v>0</v>
      </c>
      <c r="EA18" s="227">
        <v>2</v>
      </c>
      <c r="EB18" s="227">
        <v>0</v>
      </c>
      <c r="EC18" s="228">
        <v>27.4</v>
      </c>
      <c r="ED18" s="227">
        <v>0</v>
      </c>
      <c r="EE18" s="227">
        <v>0</v>
      </c>
      <c r="EF18" s="227">
        <v>25</v>
      </c>
      <c r="EG18" s="227">
        <v>0</v>
      </c>
      <c r="EH18" s="228">
        <v>49</v>
      </c>
      <c r="EI18" s="227">
        <v>0</v>
      </c>
      <c r="EK18" s="41">
        <v>41</v>
      </c>
      <c r="EL18" s="227">
        <v>0</v>
      </c>
      <c r="EM18" s="227">
        <v>0</v>
      </c>
      <c r="EN18" s="227">
        <v>71.2</v>
      </c>
      <c r="EO18" s="227">
        <v>71.2</v>
      </c>
      <c r="EP18" s="227">
        <v>71.2</v>
      </c>
      <c r="EQ18" s="227">
        <v>110.2</v>
      </c>
      <c r="ER18" s="227">
        <v>110.2</v>
      </c>
      <c r="ES18" s="227">
        <v>170.2</v>
      </c>
      <c r="ET18" s="227">
        <v>536.20000000000005</v>
      </c>
      <c r="EU18" s="227">
        <v>536.20000000000005</v>
      </c>
      <c r="EV18" s="227">
        <v>538.20000000000005</v>
      </c>
      <c r="EW18" s="227">
        <v>538.20000000000005</v>
      </c>
      <c r="EX18" s="227">
        <v>565.6</v>
      </c>
      <c r="EY18" s="227">
        <v>565.6</v>
      </c>
      <c r="EZ18" s="227">
        <v>565.6</v>
      </c>
      <c r="FA18" s="227">
        <v>590.6</v>
      </c>
      <c r="FB18" s="227">
        <v>590.6</v>
      </c>
      <c r="FC18" s="227">
        <v>639.6</v>
      </c>
      <c r="FD18" s="227">
        <v>639.6</v>
      </c>
    </row>
    <row r="19" spans="1:160" ht="13.5" thickBot="1" x14ac:dyDescent="0.25">
      <c r="A19" s="132"/>
      <c r="B19" s="34">
        <v>45</v>
      </c>
      <c r="C19" s="10">
        <v>45</v>
      </c>
      <c r="D19" s="37" t="s">
        <v>151</v>
      </c>
      <c r="E19" s="37" t="s">
        <v>152</v>
      </c>
      <c r="F19" s="37"/>
      <c r="G19" s="43">
        <v>0.32291666666666702</v>
      </c>
      <c r="H19" s="47">
        <v>0.32291666666666669</v>
      </c>
      <c r="I19" s="58" t="s">
        <v>44</v>
      </c>
      <c r="J19" s="52">
        <v>0</v>
      </c>
      <c r="K19" s="43">
        <v>0.406249999999998</v>
      </c>
      <c r="L19" s="47">
        <v>0.40624999999998201</v>
      </c>
      <c r="M19" s="42" t="s">
        <v>44</v>
      </c>
      <c r="N19" s="38">
        <v>0</v>
      </c>
      <c r="O19" s="73">
        <v>0.44791666666666669</v>
      </c>
      <c r="P19" s="42" t="s">
        <v>44</v>
      </c>
      <c r="Q19" s="38">
        <v>0</v>
      </c>
      <c r="R19" s="43">
        <v>0.45694444444444443</v>
      </c>
      <c r="S19" s="47">
        <v>0.45694444444444443</v>
      </c>
      <c r="T19" s="70">
        <v>45.9</v>
      </c>
      <c r="U19" s="71">
        <v>45.9</v>
      </c>
      <c r="V19" s="72"/>
      <c r="W19" s="115">
        <v>0.46875</v>
      </c>
      <c r="X19" s="42" t="s">
        <v>44</v>
      </c>
      <c r="Y19" s="38">
        <v>0</v>
      </c>
      <c r="Z19" s="49">
        <v>0.50347222222222221</v>
      </c>
      <c r="AA19" s="42" t="s">
        <v>44</v>
      </c>
      <c r="AB19" s="38">
        <v>0</v>
      </c>
      <c r="AC19" s="53">
        <v>0.50624999999999998</v>
      </c>
      <c r="AD19" s="61"/>
      <c r="AE19" s="55">
        <v>0.50998842592592586</v>
      </c>
      <c r="AF19" s="35">
        <v>3.7384259259258812E-3</v>
      </c>
      <c r="AG19" s="35">
        <v>1.1574074074078558E-4</v>
      </c>
      <c r="AH19" s="44" t="s">
        <v>45</v>
      </c>
      <c r="AI19" s="45">
        <v>10</v>
      </c>
      <c r="AJ19" s="115">
        <v>0.52708333333333335</v>
      </c>
      <c r="AK19" s="42" t="s">
        <v>44</v>
      </c>
      <c r="AL19" s="38">
        <v>0</v>
      </c>
      <c r="AM19" s="73">
        <v>0.53749999999999998</v>
      </c>
      <c r="AN19" s="42" t="s">
        <v>44</v>
      </c>
      <c r="AO19" s="38">
        <v>0</v>
      </c>
      <c r="AP19" s="53">
        <v>0.54097222222222219</v>
      </c>
      <c r="AQ19" s="61"/>
      <c r="AR19" s="55">
        <v>0.5496064814814815</v>
      </c>
      <c r="AS19" s="35">
        <v>8.6342592592593137E-3</v>
      </c>
      <c r="AT19" s="35">
        <v>1.8750000000000546E-3</v>
      </c>
      <c r="AU19" s="44" t="s">
        <v>223</v>
      </c>
      <c r="AV19" s="45">
        <v>162</v>
      </c>
      <c r="AW19" s="49">
        <v>0.56874999999999998</v>
      </c>
      <c r="AX19" s="42" t="s">
        <v>44</v>
      </c>
      <c r="AY19" s="38">
        <v>0</v>
      </c>
      <c r="AZ19" s="49">
        <v>0.57083333333333297</v>
      </c>
      <c r="BA19" s="61"/>
      <c r="BB19" s="55">
        <v>0.57596064814814818</v>
      </c>
      <c r="BC19" s="35">
        <v>5.1273148148152092E-3</v>
      </c>
      <c r="BD19" s="35">
        <v>1.2731481481520913E-4</v>
      </c>
      <c r="BE19" s="44" t="s">
        <v>223</v>
      </c>
      <c r="BF19" s="45">
        <v>11</v>
      </c>
      <c r="BG19" s="308">
        <v>0.61597222222222181</v>
      </c>
      <c r="BH19" s="42" t="s">
        <v>44</v>
      </c>
      <c r="BI19" s="38">
        <v>0</v>
      </c>
      <c r="BJ19" s="43">
        <v>0.61597222222222225</v>
      </c>
      <c r="BK19" s="47">
        <v>0.62638888888888888</v>
      </c>
      <c r="BL19" s="70">
        <v>27.4</v>
      </c>
      <c r="BM19" s="71">
        <v>27.4</v>
      </c>
      <c r="BN19" s="72"/>
      <c r="BO19" s="117" t="s">
        <v>226</v>
      </c>
      <c r="BP19" s="121"/>
      <c r="BQ19" s="124" t="s">
        <v>225</v>
      </c>
      <c r="BR19" s="125"/>
      <c r="BS19" s="49">
        <v>0.69236111111111109</v>
      </c>
      <c r="BT19" s="42" t="s">
        <v>44</v>
      </c>
      <c r="BU19" s="38">
        <v>0</v>
      </c>
      <c r="BV19" s="49">
        <v>0.69513888888888897</v>
      </c>
      <c r="BW19" s="61"/>
      <c r="BX19" s="55">
        <v>0.69788194444444451</v>
      </c>
      <c r="BY19" s="35">
        <v>2.7430555555555403E-3</v>
      </c>
      <c r="BZ19" s="35">
        <v>2.8935185185183666E-4</v>
      </c>
      <c r="CA19" s="44" t="s">
        <v>223</v>
      </c>
      <c r="CB19" s="45">
        <v>25</v>
      </c>
      <c r="CC19" s="85">
        <v>0.70000000000000007</v>
      </c>
      <c r="CD19" s="86"/>
      <c r="CE19" s="87">
        <v>0</v>
      </c>
      <c r="CF19" s="88"/>
      <c r="CG19" s="85">
        <v>0.70833333333333337</v>
      </c>
      <c r="CH19" s="86"/>
      <c r="CI19" s="87">
        <v>0</v>
      </c>
      <c r="CJ19" s="88"/>
      <c r="CK19" s="43">
        <v>0.75347222222222221</v>
      </c>
      <c r="CL19" s="47">
        <v>0.75486111111111109</v>
      </c>
      <c r="CM19" s="70">
        <v>59.4</v>
      </c>
      <c r="CN19" s="71">
        <v>59.4</v>
      </c>
      <c r="CO19" s="72">
        <v>30</v>
      </c>
      <c r="CP19" s="91">
        <v>0.75694444444444453</v>
      </c>
      <c r="CQ19" s="95">
        <v>5.5555555555555601E-2</v>
      </c>
      <c r="CR19" s="42" t="s">
        <v>44</v>
      </c>
      <c r="CS19" s="38">
        <v>0</v>
      </c>
      <c r="CT19" s="65"/>
      <c r="CU19" s="39">
        <v>370.7</v>
      </c>
      <c r="CV19" s="46">
        <v>0</v>
      </c>
      <c r="CW19" s="40"/>
      <c r="CX19" s="63">
        <v>370.7</v>
      </c>
      <c r="CY19" s="128"/>
      <c r="CZ19" s="101" t="s">
        <v>189</v>
      </c>
      <c r="DA19" s="129" t="s">
        <v>177</v>
      </c>
      <c r="DB19" s="129">
        <v>115</v>
      </c>
      <c r="DC19" s="104"/>
      <c r="DD19" s="77"/>
      <c r="DE19" s="56"/>
      <c r="DF19" s="36"/>
      <c r="DI19" s="41">
        <v>1.0900000000000001</v>
      </c>
      <c r="DJ19" s="17" t="s">
        <v>196</v>
      </c>
      <c r="DK19" s="153">
        <v>174.643</v>
      </c>
      <c r="DL19" s="41">
        <v>174.643</v>
      </c>
      <c r="DM19" s="41">
        <v>9999</v>
      </c>
      <c r="DP19" s="41">
        <v>45</v>
      </c>
      <c r="DQ19" s="227">
        <v>0</v>
      </c>
      <c r="DR19" s="227">
        <v>0</v>
      </c>
      <c r="DS19" s="228">
        <v>45.9</v>
      </c>
      <c r="DT19" s="227">
        <v>0</v>
      </c>
      <c r="DU19" s="227">
        <v>0</v>
      </c>
      <c r="DV19" s="227">
        <v>10</v>
      </c>
      <c r="DW19" s="227">
        <v>0</v>
      </c>
      <c r="DX19" s="227">
        <v>0</v>
      </c>
      <c r="DY19" s="227">
        <v>162</v>
      </c>
      <c r="DZ19" s="227">
        <v>0</v>
      </c>
      <c r="EA19" s="227">
        <v>11</v>
      </c>
      <c r="EB19" s="227">
        <v>0</v>
      </c>
      <c r="EC19" s="228">
        <v>27.4</v>
      </c>
      <c r="ED19" s="227">
        <v>0</v>
      </c>
      <c r="EE19" s="227">
        <v>0</v>
      </c>
      <c r="EF19" s="227">
        <v>25</v>
      </c>
      <c r="EG19" s="227">
        <v>0</v>
      </c>
      <c r="EH19" s="228">
        <v>89.4</v>
      </c>
      <c r="EI19" s="227">
        <v>0</v>
      </c>
      <c r="EK19" s="41">
        <v>45</v>
      </c>
      <c r="EL19" s="227">
        <v>0</v>
      </c>
      <c r="EM19" s="227">
        <v>0</v>
      </c>
      <c r="EN19" s="227">
        <v>45.9</v>
      </c>
      <c r="EO19" s="227">
        <v>45.9</v>
      </c>
      <c r="EP19" s="227">
        <v>45.9</v>
      </c>
      <c r="EQ19" s="227">
        <v>55.9</v>
      </c>
      <c r="ER19" s="227">
        <v>55.9</v>
      </c>
      <c r="ES19" s="227">
        <v>55.9</v>
      </c>
      <c r="ET19" s="227">
        <v>217.9</v>
      </c>
      <c r="EU19" s="227">
        <v>217.9</v>
      </c>
      <c r="EV19" s="227">
        <v>228.9</v>
      </c>
      <c r="EW19" s="227">
        <v>228.9</v>
      </c>
      <c r="EX19" s="227">
        <v>256.3</v>
      </c>
      <c r="EY19" s="227">
        <v>256.3</v>
      </c>
      <c r="EZ19" s="227">
        <v>256.3</v>
      </c>
      <c r="FA19" s="227">
        <v>281.3</v>
      </c>
      <c r="FB19" s="227">
        <v>281.3</v>
      </c>
      <c r="FC19" s="227">
        <v>370.7</v>
      </c>
      <c r="FD19" s="227">
        <v>370.7</v>
      </c>
    </row>
    <row r="20" spans="1:160" ht="13.5" thickBot="1" x14ac:dyDescent="0.25">
      <c r="A20" s="132"/>
      <c r="B20" s="34">
        <v>13</v>
      </c>
      <c r="C20" s="10">
        <v>13</v>
      </c>
      <c r="D20" s="37" t="s">
        <v>104</v>
      </c>
      <c r="E20" s="37" t="s">
        <v>41</v>
      </c>
      <c r="F20" s="37"/>
      <c r="G20" s="43">
        <v>0.30069444444444399</v>
      </c>
      <c r="H20" s="47">
        <v>0.30069444444444443</v>
      </c>
      <c r="I20" s="58" t="s">
        <v>44</v>
      </c>
      <c r="J20" s="52">
        <v>0</v>
      </c>
      <c r="K20" s="43">
        <v>0.38402777777777702</v>
      </c>
      <c r="L20" s="47">
        <v>0.38402777777777403</v>
      </c>
      <c r="M20" s="42" t="s">
        <v>44</v>
      </c>
      <c r="N20" s="38">
        <v>0</v>
      </c>
      <c r="O20" s="73">
        <v>0.42569444444444443</v>
      </c>
      <c r="P20" s="42" t="s">
        <v>44</v>
      </c>
      <c r="Q20" s="38">
        <v>0</v>
      </c>
      <c r="R20" s="43">
        <v>0.4291666666666667</v>
      </c>
      <c r="S20" s="47">
        <v>0.4291666666666667</v>
      </c>
      <c r="T20" s="70">
        <v>39</v>
      </c>
      <c r="U20" s="71">
        <v>39</v>
      </c>
      <c r="V20" s="72"/>
      <c r="W20" s="115">
        <v>0.44652777777777775</v>
      </c>
      <c r="X20" s="42" t="s">
        <v>44</v>
      </c>
      <c r="Y20" s="38">
        <v>0</v>
      </c>
      <c r="Z20" s="49">
        <v>0.48125000000000001</v>
      </c>
      <c r="AA20" s="42" t="s">
        <v>44</v>
      </c>
      <c r="AB20" s="38">
        <v>0</v>
      </c>
      <c r="AC20" s="53">
        <v>0.48333333333333334</v>
      </c>
      <c r="AD20" s="61"/>
      <c r="AE20" s="55">
        <v>0.4871180555555556</v>
      </c>
      <c r="AF20" s="35">
        <v>3.7847222222222587E-3</v>
      </c>
      <c r="AG20" s="35">
        <v>6.9444444444408029E-5</v>
      </c>
      <c r="AH20" s="44" t="s">
        <v>45</v>
      </c>
      <c r="AI20" s="45">
        <v>6</v>
      </c>
      <c r="AJ20" s="115">
        <v>0.50416666666666665</v>
      </c>
      <c r="AK20" s="42" t="s">
        <v>44</v>
      </c>
      <c r="AL20" s="38">
        <v>0</v>
      </c>
      <c r="AM20" s="73">
        <v>0.51458333333333328</v>
      </c>
      <c r="AN20" s="42" t="s">
        <v>44</v>
      </c>
      <c r="AO20" s="38">
        <v>0</v>
      </c>
      <c r="AP20" s="53">
        <v>0.51666666666666672</v>
      </c>
      <c r="AQ20" s="61"/>
      <c r="AR20" s="55">
        <v>0.5272916666666666</v>
      </c>
      <c r="AS20" s="35">
        <v>1.0624999999999885E-2</v>
      </c>
      <c r="AT20" s="35">
        <v>3.8657407407406254E-3</v>
      </c>
      <c r="AU20" s="44" t="s">
        <v>223</v>
      </c>
      <c r="AV20" s="45">
        <v>334</v>
      </c>
      <c r="AW20" s="49">
        <v>0.5444444444444444</v>
      </c>
      <c r="AX20" s="42" t="s">
        <v>44</v>
      </c>
      <c r="AY20" s="38">
        <v>0</v>
      </c>
      <c r="AZ20" s="49">
        <v>0.54652777777777795</v>
      </c>
      <c r="BA20" s="61"/>
      <c r="BB20" s="55">
        <v>0.55143518518518519</v>
      </c>
      <c r="BC20" s="35">
        <v>4.9074074074072493E-3</v>
      </c>
      <c r="BD20" s="35">
        <v>9.259259259275076E-5</v>
      </c>
      <c r="BE20" s="44" t="s">
        <v>45</v>
      </c>
      <c r="BF20" s="45">
        <v>8</v>
      </c>
      <c r="BG20" s="308">
        <v>0.59166666666666679</v>
      </c>
      <c r="BH20" s="42" t="s">
        <v>44</v>
      </c>
      <c r="BI20" s="38">
        <v>0</v>
      </c>
      <c r="BJ20" s="43">
        <v>0.59236111111111112</v>
      </c>
      <c r="BK20" s="47">
        <v>0.59305555555555556</v>
      </c>
      <c r="BL20" s="70">
        <v>27.6</v>
      </c>
      <c r="BM20" s="71">
        <v>27.6</v>
      </c>
      <c r="BN20" s="72"/>
      <c r="BO20" s="117" t="s">
        <v>226</v>
      </c>
      <c r="BP20" s="121"/>
      <c r="BQ20" s="124" t="s">
        <v>225</v>
      </c>
      <c r="BR20" s="125"/>
      <c r="BS20" s="49">
        <v>0.66805555555555562</v>
      </c>
      <c r="BT20" s="42" t="s">
        <v>44</v>
      </c>
      <c r="BU20" s="38">
        <v>0</v>
      </c>
      <c r="BV20" s="49">
        <v>0.67083333333333295</v>
      </c>
      <c r="BW20" s="61"/>
      <c r="BX20" s="55">
        <v>0.67347222222222225</v>
      </c>
      <c r="BY20" s="35">
        <v>2.6388888888893014E-3</v>
      </c>
      <c r="BZ20" s="35">
        <v>1.851851851855978E-4</v>
      </c>
      <c r="CA20" s="44" t="s">
        <v>223</v>
      </c>
      <c r="CB20" s="45">
        <v>16</v>
      </c>
      <c r="CC20" s="85">
        <v>0.67569444444444438</v>
      </c>
      <c r="CD20" s="86"/>
      <c r="CE20" s="87">
        <v>0</v>
      </c>
      <c r="CF20" s="88"/>
      <c r="CG20" s="85">
        <v>0.68472222222222223</v>
      </c>
      <c r="CH20" s="86"/>
      <c r="CI20" s="87">
        <v>0</v>
      </c>
      <c r="CJ20" s="88"/>
      <c r="CK20" s="43">
        <v>0.73055555555555562</v>
      </c>
      <c r="CL20" s="47">
        <v>0.73055555555555562</v>
      </c>
      <c r="CM20" s="70">
        <v>48.6</v>
      </c>
      <c r="CN20" s="71">
        <v>48.6</v>
      </c>
      <c r="CO20" s="72"/>
      <c r="CP20" s="91">
        <v>0.7319444444444444</v>
      </c>
      <c r="CQ20" s="95">
        <v>5.5555555555555601E-2</v>
      </c>
      <c r="CR20" s="42" t="s">
        <v>44</v>
      </c>
      <c r="CS20" s="38">
        <v>0</v>
      </c>
      <c r="CT20" s="65"/>
      <c r="CU20" s="39">
        <v>479.2</v>
      </c>
      <c r="CV20" s="46">
        <v>0</v>
      </c>
      <c r="CW20" s="40"/>
      <c r="CX20" s="63">
        <v>479.2</v>
      </c>
      <c r="CY20" s="128"/>
      <c r="CZ20" s="101" t="s">
        <v>189</v>
      </c>
      <c r="DA20" s="129" t="s">
        <v>177</v>
      </c>
      <c r="DB20" s="129">
        <v>102</v>
      </c>
      <c r="DC20" s="104" t="s">
        <v>181</v>
      </c>
      <c r="DD20" s="77"/>
      <c r="DE20" s="56"/>
      <c r="DF20" s="36"/>
      <c r="DI20" s="41">
        <v>1.0900000000000001</v>
      </c>
      <c r="DJ20" s="17" t="s">
        <v>196</v>
      </c>
      <c r="DK20" s="153">
        <v>125.568</v>
      </c>
      <c r="DL20" s="41">
        <v>125.568</v>
      </c>
      <c r="DM20" s="41">
        <v>9999</v>
      </c>
      <c r="DP20" s="41">
        <v>13</v>
      </c>
      <c r="DQ20" s="227">
        <v>0</v>
      </c>
      <c r="DR20" s="227">
        <v>0</v>
      </c>
      <c r="DS20" s="228">
        <v>39</v>
      </c>
      <c r="DT20" s="227">
        <v>0</v>
      </c>
      <c r="DU20" s="227">
        <v>0</v>
      </c>
      <c r="DV20" s="227">
        <v>6</v>
      </c>
      <c r="DW20" s="227">
        <v>0</v>
      </c>
      <c r="DX20" s="227">
        <v>0</v>
      </c>
      <c r="DY20" s="227">
        <v>334</v>
      </c>
      <c r="DZ20" s="227">
        <v>0</v>
      </c>
      <c r="EA20" s="227">
        <v>8</v>
      </c>
      <c r="EB20" s="227">
        <v>0</v>
      </c>
      <c r="EC20" s="228">
        <v>27.6</v>
      </c>
      <c r="ED20" s="227">
        <v>0</v>
      </c>
      <c r="EE20" s="227">
        <v>0</v>
      </c>
      <c r="EF20" s="227">
        <v>16</v>
      </c>
      <c r="EG20" s="227">
        <v>0</v>
      </c>
      <c r="EH20" s="228">
        <v>48.6</v>
      </c>
      <c r="EI20" s="227">
        <v>0</v>
      </c>
      <c r="EK20" s="41">
        <v>13</v>
      </c>
      <c r="EL20" s="227">
        <v>0</v>
      </c>
      <c r="EM20" s="227">
        <v>0</v>
      </c>
      <c r="EN20" s="227">
        <v>39</v>
      </c>
      <c r="EO20" s="227">
        <v>39</v>
      </c>
      <c r="EP20" s="227">
        <v>39</v>
      </c>
      <c r="EQ20" s="227">
        <v>45</v>
      </c>
      <c r="ER20" s="227">
        <v>45</v>
      </c>
      <c r="ES20" s="227">
        <v>45</v>
      </c>
      <c r="ET20" s="227">
        <v>379</v>
      </c>
      <c r="EU20" s="227">
        <v>379</v>
      </c>
      <c r="EV20" s="227">
        <v>387</v>
      </c>
      <c r="EW20" s="227">
        <v>387</v>
      </c>
      <c r="EX20" s="227">
        <v>414.6</v>
      </c>
      <c r="EY20" s="227">
        <v>414.6</v>
      </c>
      <c r="EZ20" s="227">
        <v>414.6</v>
      </c>
      <c r="FA20" s="227">
        <v>430.6</v>
      </c>
      <c r="FB20" s="227">
        <v>430.6</v>
      </c>
      <c r="FC20" s="227">
        <v>479.2</v>
      </c>
      <c r="FD20" s="227">
        <v>479.2</v>
      </c>
    </row>
    <row r="21" spans="1:160" s="41" customFormat="1" ht="13.5" thickBot="1" x14ac:dyDescent="0.25">
      <c r="A21" s="131"/>
      <c r="B21" s="34">
        <v>9</v>
      </c>
      <c r="C21" s="10">
        <v>9</v>
      </c>
      <c r="D21" s="37" t="s">
        <v>35</v>
      </c>
      <c r="E21" s="37" t="s">
        <v>99</v>
      </c>
      <c r="F21" s="37"/>
      <c r="G21" s="43">
        <v>0.297916666666667</v>
      </c>
      <c r="H21" s="47">
        <v>0.29791666666666666</v>
      </c>
      <c r="I21" s="58" t="s">
        <v>44</v>
      </c>
      <c r="J21" s="52">
        <v>0</v>
      </c>
      <c r="K21" s="43">
        <v>0.38124999999999998</v>
      </c>
      <c r="L21" s="47">
        <v>0.38124999999999798</v>
      </c>
      <c r="M21" s="42" t="s">
        <v>44</v>
      </c>
      <c r="N21" s="38">
        <v>0</v>
      </c>
      <c r="O21" s="73">
        <v>0.42291666666666666</v>
      </c>
      <c r="P21" s="42" t="s">
        <v>44</v>
      </c>
      <c r="Q21" s="38">
        <v>0</v>
      </c>
      <c r="R21" s="43">
        <v>0.42499999999999999</v>
      </c>
      <c r="S21" s="47">
        <v>0.42499999999999999</v>
      </c>
      <c r="T21" s="70">
        <v>38.5</v>
      </c>
      <c r="U21" s="71">
        <v>38.5</v>
      </c>
      <c r="V21" s="72"/>
      <c r="W21" s="115">
        <v>0.44374999999999998</v>
      </c>
      <c r="X21" s="42" t="s">
        <v>44</v>
      </c>
      <c r="Y21" s="38">
        <v>0</v>
      </c>
      <c r="Z21" s="49">
        <v>0.47847222222222219</v>
      </c>
      <c r="AA21" s="42" t="s">
        <v>44</v>
      </c>
      <c r="AB21" s="38">
        <v>0</v>
      </c>
      <c r="AC21" s="53">
        <v>0.48055555555555557</v>
      </c>
      <c r="AD21" s="61"/>
      <c r="AE21" s="55">
        <v>0.48440972222222217</v>
      </c>
      <c r="AF21" s="35">
        <v>3.854166666666603E-3</v>
      </c>
      <c r="AG21" s="35">
        <v>6.3751087742147661E-17</v>
      </c>
      <c r="AH21" s="44" t="s">
        <v>44</v>
      </c>
      <c r="AI21" s="45">
        <v>0</v>
      </c>
      <c r="AJ21" s="115">
        <v>0.50138888888888888</v>
      </c>
      <c r="AK21" s="42" t="s">
        <v>44</v>
      </c>
      <c r="AL21" s="38">
        <v>0</v>
      </c>
      <c r="AM21" s="73">
        <v>0.51180555555555551</v>
      </c>
      <c r="AN21" s="42" t="s">
        <v>44</v>
      </c>
      <c r="AO21" s="38">
        <v>0</v>
      </c>
      <c r="AP21" s="53">
        <v>0.51388888888888895</v>
      </c>
      <c r="AQ21" s="61"/>
      <c r="AR21" s="55">
        <v>0.52239583333333328</v>
      </c>
      <c r="AS21" s="35">
        <v>8.506944444444331E-3</v>
      </c>
      <c r="AT21" s="35">
        <v>1.7476851851850718E-3</v>
      </c>
      <c r="AU21" s="44" t="s">
        <v>223</v>
      </c>
      <c r="AV21" s="45">
        <v>151</v>
      </c>
      <c r="AW21" s="49">
        <v>0.54166666666666663</v>
      </c>
      <c r="AX21" s="42" t="s">
        <v>44</v>
      </c>
      <c r="AY21" s="38">
        <v>0</v>
      </c>
      <c r="AZ21" s="49">
        <v>0.54374999999999996</v>
      </c>
      <c r="BA21" s="61"/>
      <c r="BB21" s="55">
        <v>0.54880787037037038</v>
      </c>
      <c r="BC21" s="35">
        <v>5.0578703703704209E-3</v>
      </c>
      <c r="BD21" s="35">
        <v>5.7870370370420761E-5</v>
      </c>
      <c r="BE21" s="44" t="s">
        <v>223</v>
      </c>
      <c r="BF21" s="45">
        <v>5</v>
      </c>
      <c r="BG21" s="308">
        <v>0.5888888888888888</v>
      </c>
      <c r="BH21" s="42" t="s">
        <v>44</v>
      </c>
      <c r="BI21" s="38">
        <v>0</v>
      </c>
      <c r="BJ21" s="43">
        <v>0.58958333333333335</v>
      </c>
      <c r="BK21" s="47">
        <v>0.59027777777777779</v>
      </c>
      <c r="BL21" s="70">
        <v>27.8</v>
      </c>
      <c r="BM21" s="71">
        <v>27.8</v>
      </c>
      <c r="BN21" s="72"/>
      <c r="BO21" s="117" t="s">
        <v>226</v>
      </c>
      <c r="BP21" s="121"/>
      <c r="BQ21" s="124" t="s">
        <v>225</v>
      </c>
      <c r="BR21" s="125"/>
      <c r="BS21" s="49">
        <v>0.66527777777777775</v>
      </c>
      <c r="BT21" s="42" t="s">
        <v>44</v>
      </c>
      <c r="BU21" s="38">
        <v>0</v>
      </c>
      <c r="BV21" s="49">
        <v>0.66736111111111096</v>
      </c>
      <c r="BW21" s="61"/>
      <c r="BX21" s="55">
        <v>0.66990740740740751</v>
      </c>
      <c r="BY21" s="35">
        <v>2.5462962962965463E-3</v>
      </c>
      <c r="BZ21" s="35">
        <v>9.25925925928427E-5</v>
      </c>
      <c r="CA21" s="44" t="s">
        <v>223</v>
      </c>
      <c r="CB21" s="45">
        <v>8</v>
      </c>
      <c r="CC21" s="85">
        <v>0.67083333333333339</v>
      </c>
      <c r="CD21" s="86"/>
      <c r="CE21" s="87">
        <v>60</v>
      </c>
      <c r="CF21" s="88"/>
      <c r="CG21" s="85">
        <v>0.6791666666666667</v>
      </c>
      <c r="CH21" s="86"/>
      <c r="CI21" s="87">
        <v>0</v>
      </c>
      <c r="CJ21" s="88"/>
      <c r="CK21" s="43">
        <v>0.72291666666666676</v>
      </c>
      <c r="CL21" s="47">
        <v>0.72291666666666676</v>
      </c>
      <c r="CM21" s="70">
        <v>42.8</v>
      </c>
      <c r="CN21" s="71">
        <v>42.8</v>
      </c>
      <c r="CO21" s="72"/>
      <c r="CP21" s="91">
        <v>0.72291666666666676</v>
      </c>
      <c r="CQ21" s="95">
        <v>5.5555555555555601E-2</v>
      </c>
      <c r="CR21" s="42" t="s">
        <v>44</v>
      </c>
      <c r="CS21" s="38">
        <v>0</v>
      </c>
      <c r="CT21" s="64"/>
      <c r="CU21" s="39">
        <v>273.10000000000002</v>
      </c>
      <c r="CV21" s="46">
        <v>60</v>
      </c>
      <c r="CW21" s="40"/>
      <c r="CX21" s="63">
        <v>333.1</v>
      </c>
      <c r="CY21" s="43"/>
      <c r="CZ21" s="101" t="s">
        <v>189</v>
      </c>
      <c r="DA21" s="129" t="s">
        <v>177</v>
      </c>
      <c r="DB21" s="129">
        <v>78</v>
      </c>
      <c r="DC21" s="104" t="s">
        <v>182</v>
      </c>
      <c r="DD21" s="77"/>
      <c r="DE21" s="56"/>
      <c r="DF21" s="36"/>
      <c r="DI21" s="41">
        <v>1.06</v>
      </c>
      <c r="DJ21" s="41" t="s">
        <v>196</v>
      </c>
      <c r="DK21" s="153">
        <v>115.646</v>
      </c>
      <c r="DL21" s="41">
        <v>115.646</v>
      </c>
      <c r="DM21" s="41">
        <v>9999</v>
      </c>
      <c r="DP21" s="41">
        <v>9</v>
      </c>
      <c r="DQ21" s="227">
        <v>0</v>
      </c>
      <c r="DR21" s="227">
        <v>0</v>
      </c>
      <c r="DS21" s="228">
        <v>38.5</v>
      </c>
      <c r="DT21" s="227">
        <v>0</v>
      </c>
      <c r="DU21" s="227">
        <v>0</v>
      </c>
      <c r="DV21" s="227">
        <v>0</v>
      </c>
      <c r="DW21" s="227">
        <v>0</v>
      </c>
      <c r="DX21" s="227">
        <v>0</v>
      </c>
      <c r="DY21" s="227">
        <v>151</v>
      </c>
      <c r="DZ21" s="227">
        <v>0</v>
      </c>
      <c r="EA21" s="227">
        <v>5</v>
      </c>
      <c r="EB21" s="227">
        <v>0</v>
      </c>
      <c r="EC21" s="228">
        <v>27.8</v>
      </c>
      <c r="ED21" s="227">
        <v>0</v>
      </c>
      <c r="EE21" s="227">
        <v>0</v>
      </c>
      <c r="EF21" s="227">
        <v>8</v>
      </c>
      <c r="EG21" s="227">
        <v>60</v>
      </c>
      <c r="EH21" s="228">
        <v>42.8</v>
      </c>
      <c r="EI21" s="227">
        <v>0</v>
      </c>
      <c r="EK21" s="41">
        <v>9</v>
      </c>
      <c r="EL21" s="227">
        <v>0</v>
      </c>
      <c r="EM21" s="227">
        <v>0</v>
      </c>
      <c r="EN21" s="227">
        <v>38.5</v>
      </c>
      <c r="EO21" s="227">
        <v>38.5</v>
      </c>
      <c r="EP21" s="227">
        <v>38.5</v>
      </c>
      <c r="EQ21" s="227">
        <v>38.5</v>
      </c>
      <c r="ER21" s="227">
        <v>38.5</v>
      </c>
      <c r="ES21" s="227">
        <v>38.5</v>
      </c>
      <c r="ET21" s="227">
        <v>189.5</v>
      </c>
      <c r="EU21" s="227">
        <v>189.5</v>
      </c>
      <c r="EV21" s="227">
        <v>194.5</v>
      </c>
      <c r="EW21" s="227">
        <v>194.5</v>
      </c>
      <c r="EX21" s="227">
        <v>222.3</v>
      </c>
      <c r="EY21" s="227">
        <v>222.3</v>
      </c>
      <c r="EZ21" s="227">
        <v>222.3</v>
      </c>
      <c r="FA21" s="227">
        <v>230.3</v>
      </c>
      <c r="FB21" s="227">
        <v>290.3</v>
      </c>
      <c r="FC21" s="227">
        <v>333.1</v>
      </c>
      <c r="FD21" s="227">
        <v>333.1</v>
      </c>
    </row>
    <row r="22" spans="1:160" ht="13.5" thickBot="1" x14ac:dyDescent="0.25">
      <c r="A22" s="132"/>
      <c r="B22" s="34">
        <v>33</v>
      </c>
      <c r="C22" s="10">
        <v>33</v>
      </c>
      <c r="D22" s="37" t="s">
        <v>36</v>
      </c>
      <c r="E22" s="37" t="s">
        <v>37</v>
      </c>
      <c r="F22" s="37"/>
      <c r="G22" s="43">
        <v>0.31458333333333299</v>
      </c>
      <c r="H22" s="47">
        <v>0.31458333333333333</v>
      </c>
      <c r="I22" s="58" t="s">
        <v>44</v>
      </c>
      <c r="J22" s="52">
        <v>0</v>
      </c>
      <c r="K22" s="43">
        <v>0.39791666666666498</v>
      </c>
      <c r="L22" s="47">
        <v>0.39791666666665398</v>
      </c>
      <c r="M22" s="42" t="s">
        <v>44</v>
      </c>
      <c r="N22" s="38">
        <v>0</v>
      </c>
      <c r="O22" s="73">
        <v>0.43958333333333338</v>
      </c>
      <c r="P22" s="42" t="s">
        <v>44</v>
      </c>
      <c r="Q22" s="38">
        <v>0</v>
      </c>
      <c r="R22" s="43">
        <v>0.4458333333333333</v>
      </c>
      <c r="S22" s="47">
        <v>0.4458333333333333</v>
      </c>
      <c r="T22" s="70">
        <v>44.7</v>
      </c>
      <c r="U22" s="71">
        <v>44.7</v>
      </c>
      <c r="V22" s="72"/>
      <c r="W22" s="115">
        <v>0.4604166666666667</v>
      </c>
      <c r="X22" s="42" t="s">
        <v>44</v>
      </c>
      <c r="Y22" s="38">
        <v>0</v>
      </c>
      <c r="Z22" s="49">
        <v>0.49513888888888885</v>
      </c>
      <c r="AA22" s="42" t="s">
        <v>44</v>
      </c>
      <c r="AB22" s="38">
        <v>0</v>
      </c>
      <c r="AC22" s="53">
        <v>0.49722222222222223</v>
      </c>
      <c r="AD22" s="61"/>
      <c r="AE22" s="55">
        <v>0.50094907407407407</v>
      </c>
      <c r="AF22" s="35">
        <v>3.7268518518518423E-3</v>
      </c>
      <c r="AG22" s="35">
        <v>1.2731481481482445E-4</v>
      </c>
      <c r="AH22" s="44" t="s">
        <v>45</v>
      </c>
      <c r="AI22" s="45">
        <v>11</v>
      </c>
      <c r="AJ22" s="115">
        <v>0.5180555555555556</v>
      </c>
      <c r="AK22" s="42" t="s">
        <v>44</v>
      </c>
      <c r="AL22" s="38">
        <v>0</v>
      </c>
      <c r="AM22" s="73">
        <v>0.52847222222222223</v>
      </c>
      <c r="AN22" s="42" t="s">
        <v>44</v>
      </c>
      <c r="AO22" s="38">
        <v>0</v>
      </c>
      <c r="AP22" s="53">
        <v>0.53055555555555556</v>
      </c>
      <c r="AQ22" s="61"/>
      <c r="AR22" s="55">
        <v>0.53733796296296299</v>
      </c>
      <c r="AS22" s="35">
        <v>6.7824074074074314E-3</v>
      </c>
      <c r="AT22" s="35">
        <v>2.3148148148172294E-5</v>
      </c>
      <c r="AU22" s="44" t="s">
        <v>223</v>
      </c>
      <c r="AV22" s="45">
        <v>2</v>
      </c>
      <c r="AW22" s="49">
        <v>0.55833333333333335</v>
      </c>
      <c r="AX22" s="42" t="s">
        <v>44</v>
      </c>
      <c r="AY22" s="38">
        <v>0</v>
      </c>
      <c r="AZ22" s="49">
        <v>0.561805555555555</v>
      </c>
      <c r="BA22" s="61"/>
      <c r="BB22" s="55">
        <v>0.5665972222222222</v>
      </c>
      <c r="BC22" s="35">
        <v>4.7916666666671937E-3</v>
      </c>
      <c r="BD22" s="35">
        <v>2.0833333333280645E-4</v>
      </c>
      <c r="BE22" s="44" t="s">
        <v>45</v>
      </c>
      <c r="BF22" s="45">
        <v>18</v>
      </c>
      <c r="BG22" s="308">
        <v>0.60694444444444384</v>
      </c>
      <c r="BH22" s="42" t="s">
        <v>44</v>
      </c>
      <c r="BI22" s="38">
        <v>0</v>
      </c>
      <c r="BJ22" s="43">
        <v>0.6069444444444444</v>
      </c>
      <c r="BK22" s="47">
        <v>0.6166666666666667</v>
      </c>
      <c r="BL22" s="70">
        <v>27.9</v>
      </c>
      <c r="BM22" s="71">
        <v>27.9</v>
      </c>
      <c r="BN22" s="72"/>
      <c r="BO22" s="117" t="s">
        <v>226</v>
      </c>
      <c r="BP22" s="121"/>
      <c r="BQ22" s="124" t="s">
        <v>225</v>
      </c>
      <c r="BR22" s="125"/>
      <c r="BS22" s="49">
        <v>0.6958333333333333</v>
      </c>
      <c r="BT22" s="42" t="s">
        <v>223</v>
      </c>
      <c r="BU22" s="38">
        <v>240</v>
      </c>
      <c r="BV22" s="49">
        <v>0.69791666666666696</v>
      </c>
      <c r="BW22" s="61"/>
      <c r="BX22" s="55">
        <v>0.70072916666666663</v>
      </c>
      <c r="BY22" s="35">
        <v>2.8124999999996625E-3</v>
      </c>
      <c r="BZ22" s="35">
        <v>3.5879629629595889E-4</v>
      </c>
      <c r="CA22" s="44" t="s">
        <v>223</v>
      </c>
      <c r="CB22" s="45">
        <v>31</v>
      </c>
      <c r="CC22" s="85">
        <v>0.70208333333333339</v>
      </c>
      <c r="CD22" s="86"/>
      <c r="CE22" s="87">
        <v>0</v>
      </c>
      <c r="CF22" s="88"/>
      <c r="CG22" s="85">
        <v>0.7104166666666667</v>
      </c>
      <c r="CH22" s="86"/>
      <c r="CI22" s="87">
        <v>0</v>
      </c>
      <c r="CJ22" s="88"/>
      <c r="CK22" s="43">
        <v>0.7583333333333333</v>
      </c>
      <c r="CL22" s="47">
        <v>0.7583333333333333</v>
      </c>
      <c r="CM22" s="70">
        <v>48.6</v>
      </c>
      <c r="CN22" s="71">
        <v>48.6</v>
      </c>
      <c r="CO22" s="72"/>
      <c r="CP22" s="91">
        <v>0.7597222222222223</v>
      </c>
      <c r="CQ22" s="95">
        <v>5.5555555555555601E-2</v>
      </c>
      <c r="CR22" s="42" t="s">
        <v>44</v>
      </c>
      <c r="CS22" s="38">
        <v>0</v>
      </c>
      <c r="CT22" s="65"/>
      <c r="CU22" s="39">
        <v>183.2</v>
      </c>
      <c r="CV22" s="46">
        <v>240</v>
      </c>
      <c r="CW22" s="40"/>
      <c r="CX22" s="63">
        <v>423.2</v>
      </c>
      <c r="CY22" s="128"/>
      <c r="CZ22" s="101" t="s">
        <v>190</v>
      </c>
      <c r="DA22" s="129" t="s">
        <v>177</v>
      </c>
      <c r="DB22" s="129">
        <v>68</v>
      </c>
      <c r="DC22" s="104" t="s">
        <v>185</v>
      </c>
      <c r="DD22" s="77"/>
      <c r="DE22" s="56"/>
      <c r="DF22" s="36"/>
      <c r="DI22" s="41">
        <v>1.06</v>
      </c>
      <c r="DJ22" s="17" t="s">
        <v>196</v>
      </c>
      <c r="DK22" s="153">
        <v>128.47200000000001</v>
      </c>
      <c r="DL22" s="41">
        <v>128.47200000000001</v>
      </c>
      <c r="DM22" s="41">
        <v>9999</v>
      </c>
      <c r="DP22" s="41">
        <v>33</v>
      </c>
      <c r="DQ22" s="227">
        <v>0</v>
      </c>
      <c r="DR22" s="227">
        <v>0</v>
      </c>
      <c r="DS22" s="228">
        <v>44.7</v>
      </c>
      <c r="DT22" s="227">
        <v>0</v>
      </c>
      <c r="DU22" s="227">
        <v>0</v>
      </c>
      <c r="DV22" s="227">
        <v>11</v>
      </c>
      <c r="DW22" s="227">
        <v>0</v>
      </c>
      <c r="DX22" s="227">
        <v>0</v>
      </c>
      <c r="DY22" s="227">
        <v>2</v>
      </c>
      <c r="DZ22" s="227">
        <v>0</v>
      </c>
      <c r="EA22" s="227">
        <v>18</v>
      </c>
      <c r="EB22" s="227">
        <v>0</v>
      </c>
      <c r="EC22" s="228">
        <v>27.9</v>
      </c>
      <c r="ED22" s="227">
        <v>0</v>
      </c>
      <c r="EE22" s="227">
        <v>240</v>
      </c>
      <c r="EF22" s="227">
        <v>31</v>
      </c>
      <c r="EG22" s="227">
        <v>0</v>
      </c>
      <c r="EH22" s="228">
        <v>48.6</v>
      </c>
      <c r="EI22" s="227">
        <v>0</v>
      </c>
      <c r="EK22" s="41">
        <v>33</v>
      </c>
      <c r="EL22" s="227">
        <v>0</v>
      </c>
      <c r="EM22" s="227">
        <v>0</v>
      </c>
      <c r="EN22" s="227">
        <v>44.7</v>
      </c>
      <c r="EO22" s="227">
        <v>44.7</v>
      </c>
      <c r="EP22" s="227">
        <v>44.7</v>
      </c>
      <c r="EQ22" s="227">
        <v>55.7</v>
      </c>
      <c r="ER22" s="227">
        <v>55.7</v>
      </c>
      <c r="ES22" s="227">
        <v>55.7</v>
      </c>
      <c r="ET22" s="227">
        <v>57.7</v>
      </c>
      <c r="EU22" s="227">
        <v>57.7</v>
      </c>
      <c r="EV22" s="227">
        <v>75.7</v>
      </c>
      <c r="EW22" s="227">
        <v>75.7</v>
      </c>
      <c r="EX22" s="227">
        <v>103.6</v>
      </c>
      <c r="EY22" s="227">
        <v>103.6</v>
      </c>
      <c r="EZ22" s="227">
        <v>343.6</v>
      </c>
      <c r="FA22" s="227">
        <v>374.6</v>
      </c>
      <c r="FB22" s="227">
        <v>374.6</v>
      </c>
      <c r="FC22" s="227">
        <v>423.2</v>
      </c>
      <c r="FD22" s="227">
        <v>423.2</v>
      </c>
    </row>
    <row r="23" spans="1:160" ht="13.5" thickBot="1" x14ac:dyDescent="0.25">
      <c r="A23" s="132"/>
      <c r="B23" s="34">
        <v>40</v>
      </c>
      <c r="C23" s="10">
        <v>40</v>
      </c>
      <c r="D23" s="37" t="s">
        <v>144</v>
      </c>
      <c r="E23" s="37" t="s">
        <v>145</v>
      </c>
      <c r="F23" s="37"/>
      <c r="G23" s="43">
        <v>0.31944444444444398</v>
      </c>
      <c r="H23" s="47">
        <v>0.31666666666666665</v>
      </c>
      <c r="I23" s="58" t="s">
        <v>44</v>
      </c>
      <c r="J23" s="52">
        <v>0</v>
      </c>
      <c r="K23" s="43">
        <v>0.40277777777777601</v>
      </c>
      <c r="L23" s="47">
        <v>0.40277777777776202</v>
      </c>
      <c r="M23" s="42" t="s">
        <v>44</v>
      </c>
      <c r="N23" s="38">
        <v>0</v>
      </c>
      <c r="O23" s="73">
        <v>0.44444444444444442</v>
      </c>
      <c r="P23" s="42" t="s">
        <v>44</v>
      </c>
      <c r="Q23" s="38">
        <v>0</v>
      </c>
      <c r="R23" s="43">
        <v>0.45208333333333334</v>
      </c>
      <c r="S23" s="47">
        <v>0.45208333333333334</v>
      </c>
      <c r="T23" s="70">
        <v>47.8</v>
      </c>
      <c r="U23" s="71">
        <v>47.8</v>
      </c>
      <c r="V23" s="72">
        <v>300</v>
      </c>
      <c r="W23" s="115">
        <v>0.46527777777777773</v>
      </c>
      <c r="X23" s="42" t="s">
        <v>44</v>
      </c>
      <c r="Y23" s="38">
        <v>0</v>
      </c>
      <c r="Z23" s="49">
        <v>0.5</v>
      </c>
      <c r="AA23" s="42" t="s">
        <v>44</v>
      </c>
      <c r="AB23" s="38">
        <v>0</v>
      </c>
      <c r="AC23" s="53">
        <v>0.50277777777777777</v>
      </c>
      <c r="AD23" s="61"/>
      <c r="AE23" s="55">
        <v>0.50673611111111116</v>
      </c>
      <c r="AF23" s="35">
        <v>3.958333333333397E-3</v>
      </c>
      <c r="AG23" s="35">
        <v>1.0416666666673022E-4</v>
      </c>
      <c r="AH23" s="44" t="s">
        <v>223</v>
      </c>
      <c r="AI23" s="45">
        <v>9</v>
      </c>
      <c r="AJ23" s="115">
        <v>0.52361111111111114</v>
      </c>
      <c r="AK23" s="42" t="s">
        <v>44</v>
      </c>
      <c r="AL23" s="38">
        <v>0</v>
      </c>
      <c r="AM23" s="73">
        <v>0.53333333333333333</v>
      </c>
      <c r="AN23" s="42" t="s">
        <v>45</v>
      </c>
      <c r="AO23" s="38">
        <v>60</v>
      </c>
      <c r="AP23" s="53">
        <v>0.53680555555555554</v>
      </c>
      <c r="AQ23" s="61"/>
      <c r="AR23" s="55">
        <v>0.54362268518518519</v>
      </c>
      <c r="AS23" s="35">
        <v>6.8171296296296591E-3</v>
      </c>
      <c r="AT23" s="35">
        <v>5.7870370370399944E-5</v>
      </c>
      <c r="AU23" s="44" t="s">
        <v>223</v>
      </c>
      <c r="AV23" s="45">
        <v>5</v>
      </c>
      <c r="AW23" s="49">
        <v>0.56458333333333333</v>
      </c>
      <c r="AX23" s="42" t="s">
        <v>44</v>
      </c>
      <c r="AY23" s="38">
        <v>0</v>
      </c>
      <c r="AZ23" s="49">
        <v>0.56666666666666698</v>
      </c>
      <c r="BA23" s="61"/>
      <c r="BB23" s="55">
        <v>0.573125</v>
      </c>
      <c r="BC23" s="35">
        <v>6.4583333333330106E-3</v>
      </c>
      <c r="BD23" s="35">
        <v>1.4583333333330105E-3</v>
      </c>
      <c r="BE23" s="44" t="s">
        <v>223</v>
      </c>
      <c r="BF23" s="45">
        <v>126</v>
      </c>
      <c r="BG23" s="308">
        <v>0.61180555555555582</v>
      </c>
      <c r="BH23" s="42" t="s">
        <v>44</v>
      </c>
      <c r="BI23" s="38">
        <v>0</v>
      </c>
      <c r="BJ23" s="43">
        <v>0.6118055555555556</v>
      </c>
      <c r="BK23" s="47">
        <v>0.62083333333333335</v>
      </c>
      <c r="BL23" s="70">
        <v>28.3</v>
      </c>
      <c r="BM23" s="71">
        <v>28.3</v>
      </c>
      <c r="BN23" s="72"/>
      <c r="BO23" s="117" t="s">
        <v>226</v>
      </c>
      <c r="BP23" s="121"/>
      <c r="BQ23" s="124" t="s">
        <v>225</v>
      </c>
      <c r="BR23" s="125"/>
      <c r="BS23" s="49">
        <v>0.6972222222222223</v>
      </c>
      <c r="BT23" s="42" t="s">
        <v>44</v>
      </c>
      <c r="BU23" s="38">
        <v>0</v>
      </c>
      <c r="BV23" s="49">
        <v>0.7</v>
      </c>
      <c r="BW23" s="61"/>
      <c r="BX23" s="55">
        <v>0.70341435185185175</v>
      </c>
      <c r="BY23" s="35">
        <v>3.4143518518517935E-3</v>
      </c>
      <c r="BZ23" s="35">
        <v>9.6064814814808986E-4</v>
      </c>
      <c r="CA23" s="44" t="s">
        <v>223</v>
      </c>
      <c r="CB23" s="45">
        <v>83</v>
      </c>
      <c r="CC23" s="85">
        <v>0.70416666666666661</v>
      </c>
      <c r="CD23" s="86"/>
      <c r="CE23" s="87">
        <v>0</v>
      </c>
      <c r="CF23" s="88"/>
      <c r="CG23" s="85">
        <v>0.71180555555555547</v>
      </c>
      <c r="CH23" s="86"/>
      <c r="CI23" s="87">
        <v>0</v>
      </c>
      <c r="CJ23" s="88"/>
      <c r="CK23" s="43">
        <v>0.75277777777777777</v>
      </c>
      <c r="CL23" s="47">
        <v>0.75694444444444453</v>
      </c>
      <c r="CM23" s="70">
        <v>51.8</v>
      </c>
      <c r="CN23" s="71">
        <v>51.8</v>
      </c>
      <c r="CO23" s="72"/>
      <c r="CP23" s="91">
        <v>0.7597222222222223</v>
      </c>
      <c r="CQ23" s="95">
        <v>5.5555555555555601E-2</v>
      </c>
      <c r="CR23" s="42" t="s">
        <v>44</v>
      </c>
      <c r="CS23" s="38">
        <v>0</v>
      </c>
      <c r="CT23" s="65"/>
      <c r="CU23" s="39">
        <v>650.9</v>
      </c>
      <c r="CV23" s="46">
        <v>60</v>
      </c>
      <c r="CW23" s="40"/>
      <c r="CX23" s="63">
        <v>710.9</v>
      </c>
      <c r="CZ23" s="101" t="s">
        <v>190</v>
      </c>
      <c r="DA23" s="129" t="s">
        <v>177</v>
      </c>
      <c r="DB23" s="129">
        <v>75</v>
      </c>
      <c r="DC23" s="104"/>
      <c r="DD23" s="77"/>
      <c r="DE23" s="56"/>
      <c r="DF23" s="36"/>
      <c r="DI23" s="41">
        <v>1.06</v>
      </c>
      <c r="DJ23" s="17" t="s">
        <v>196</v>
      </c>
      <c r="DK23" s="153">
        <v>435.57399999999996</v>
      </c>
      <c r="DL23" s="41">
        <v>435.57399999999996</v>
      </c>
      <c r="DM23" s="41">
        <v>9999</v>
      </c>
      <c r="DP23" s="41">
        <v>40</v>
      </c>
      <c r="DQ23" s="227">
        <v>0</v>
      </c>
      <c r="DR23" s="227">
        <v>0</v>
      </c>
      <c r="DS23" s="228">
        <v>347.8</v>
      </c>
      <c r="DT23" s="227">
        <v>0</v>
      </c>
      <c r="DU23" s="227">
        <v>0</v>
      </c>
      <c r="DV23" s="227">
        <v>9</v>
      </c>
      <c r="DW23" s="227">
        <v>0</v>
      </c>
      <c r="DX23" s="227">
        <v>60</v>
      </c>
      <c r="DY23" s="227">
        <v>5</v>
      </c>
      <c r="DZ23" s="227">
        <v>0</v>
      </c>
      <c r="EA23" s="227">
        <v>126</v>
      </c>
      <c r="EB23" s="227">
        <v>0</v>
      </c>
      <c r="EC23" s="228">
        <v>28.3</v>
      </c>
      <c r="ED23" s="227">
        <v>0</v>
      </c>
      <c r="EE23" s="227">
        <v>0</v>
      </c>
      <c r="EF23" s="227">
        <v>83</v>
      </c>
      <c r="EG23" s="227">
        <v>0</v>
      </c>
      <c r="EH23" s="228">
        <v>51.8</v>
      </c>
      <c r="EI23" s="227">
        <v>0</v>
      </c>
      <c r="EK23" s="41">
        <v>40</v>
      </c>
      <c r="EL23" s="227">
        <v>0</v>
      </c>
      <c r="EM23" s="227">
        <v>0</v>
      </c>
      <c r="EN23" s="227">
        <v>347.8</v>
      </c>
      <c r="EO23" s="227">
        <v>347.8</v>
      </c>
      <c r="EP23" s="227">
        <v>347.8</v>
      </c>
      <c r="EQ23" s="227">
        <v>356.8</v>
      </c>
      <c r="ER23" s="227">
        <v>356.8</v>
      </c>
      <c r="ES23" s="227">
        <v>416.8</v>
      </c>
      <c r="ET23" s="227">
        <v>421.8</v>
      </c>
      <c r="EU23" s="227">
        <v>421.8</v>
      </c>
      <c r="EV23" s="227">
        <v>547.79999999999995</v>
      </c>
      <c r="EW23" s="227">
        <v>547.79999999999995</v>
      </c>
      <c r="EX23" s="227">
        <v>576.1</v>
      </c>
      <c r="EY23" s="227">
        <v>576.1</v>
      </c>
      <c r="EZ23" s="227">
        <v>576.1</v>
      </c>
      <c r="FA23" s="227">
        <v>659.1</v>
      </c>
      <c r="FB23" s="227">
        <v>659.1</v>
      </c>
      <c r="FC23" s="227">
        <v>710.9</v>
      </c>
      <c r="FD23" s="227">
        <v>710.9</v>
      </c>
    </row>
    <row r="24" spans="1:160" ht="13.5" thickBot="1" x14ac:dyDescent="0.25">
      <c r="A24" s="132"/>
      <c r="B24" s="34">
        <v>47</v>
      </c>
      <c r="C24" s="10">
        <v>47</v>
      </c>
      <c r="D24" s="37" t="s">
        <v>49</v>
      </c>
      <c r="E24" s="37" t="s">
        <v>57</v>
      </c>
      <c r="F24" s="37"/>
      <c r="G24" s="43">
        <v>0.32430555555555501</v>
      </c>
      <c r="H24" s="47">
        <v>0.32430555555555557</v>
      </c>
      <c r="I24" s="58" t="s">
        <v>44</v>
      </c>
      <c r="J24" s="52">
        <v>0</v>
      </c>
      <c r="K24" s="43">
        <v>0.407638888888886</v>
      </c>
      <c r="L24" s="47">
        <v>0.40763888888887001</v>
      </c>
      <c r="M24" s="42" t="s">
        <v>44</v>
      </c>
      <c r="N24" s="38">
        <v>0</v>
      </c>
      <c r="O24" s="73">
        <v>0.44930555555555557</v>
      </c>
      <c r="P24" s="42" t="s">
        <v>44</v>
      </c>
      <c r="Q24" s="38">
        <v>0</v>
      </c>
      <c r="R24" s="43">
        <v>0.45833333333333331</v>
      </c>
      <c r="S24" s="47">
        <v>0.45833333333333331</v>
      </c>
      <c r="T24" s="70">
        <v>46.7</v>
      </c>
      <c r="U24" s="71">
        <v>46.7</v>
      </c>
      <c r="V24" s="72"/>
      <c r="W24" s="115">
        <v>0.47013888888888888</v>
      </c>
      <c r="X24" s="42" t="s">
        <v>44</v>
      </c>
      <c r="Y24" s="38">
        <v>0</v>
      </c>
      <c r="Z24" s="49">
        <v>0.50486111111111109</v>
      </c>
      <c r="AA24" s="42" t="s">
        <v>44</v>
      </c>
      <c r="AB24" s="38">
        <v>0</v>
      </c>
      <c r="AC24" s="53">
        <v>0.5083333333333333</v>
      </c>
      <c r="AD24" s="61"/>
      <c r="AE24" s="55">
        <v>0.51221064814814821</v>
      </c>
      <c r="AF24" s="35">
        <v>3.8773148148149028E-3</v>
      </c>
      <c r="AG24" s="35">
        <v>2.3148148148236045E-5</v>
      </c>
      <c r="AH24" s="44" t="s">
        <v>223</v>
      </c>
      <c r="AI24" s="45">
        <v>2</v>
      </c>
      <c r="AJ24" s="115">
        <v>0.52916666666666667</v>
      </c>
      <c r="AK24" s="42" t="s">
        <v>44</v>
      </c>
      <c r="AL24" s="38">
        <v>0</v>
      </c>
      <c r="AM24" s="73">
        <v>0.5395833333333333</v>
      </c>
      <c r="AN24" s="42" t="s">
        <v>44</v>
      </c>
      <c r="AO24" s="38">
        <v>0</v>
      </c>
      <c r="AP24" s="53">
        <v>0.54236111111111118</v>
      </c>
      <c r="AQ24" s="61"/>
      <c r="AR24" s="55">
        <v>0.5491435185185185</v>
      </c>
      <c r="AS24" s="35">
        <v>6.7824074074073204E-3</v>
      </c>
      <c r="AT24" s="35">
        <v>2.3148148148061272E-5</v>
      </c>
      <c r="AU24" s="44" t="s">
        <v>223</v>
      </c>
      <c r="AV24" s="45">
        <v>2</v>
      </c>
      <c r="AW24" s="49">
        <v>0.57013888888888886</v>
      </c>
      <c r="AX24" s="42" t="s">
        <v>44</v>
      </c>
      <c r="AY24" s="38">
        <v>0</v>
      </c>
      <c r="AZ24" s="49">
        <v>0.57291666666666696</v>
      </c>
      <c r="BA24" s="61"/>
      <c r="BB24" s="55">
        <v>0.57840277777777771</v>
      </c>
      <c r="BC24" s="35">
        <v>5.4861111111107475E-3</v>
      </c>
      <c r="BD24" s="35">
        <v>4.8611111111074735E-4</v>
      </c>
      <c r="BE24" s="44" t="s">
        <v>223</v>
      </c>
      <c r="BF24" s="45">
        <v>42</v>
      </c>
      <c r="BG24" s="308">
        <v>0.6180555555555558</v>
      </c>
      <c r="BH24" s="42" t="s">
        <v>44</v>
      </c>
      <c r="BI24" s="38">
        <v>0</v>
      </c>
      <c r="BJ24" s="43">
        <v>0.61805555555555558</v>
      </c>
      <c r="BK24" s="47">
        <v>0.62847222222222221</v>
      </c>
      <c r="BL24" s="70">
        <v>28.3</v>
      </c>
      <c r="BM24" s="71">
        <v>28.3</v>
      </c>
      <c r="BN24" s="72"/>
      <c r="BO24" s="117" t="s">
        <v>226</v>
      </c>
      <c r="BP24" s="121"/>
      <c r="BQ24" s="124" t="s">
        <v>225</v>
      </c>
      <c r="BR24" s="125"/>
      <c r="BS24" s="49">
        <v>0.69444444444444453</v>
      </c>
      <c r="BT24" s="42" t="s">
        <v>44</v>
      </c>
      <c r="BU24" s="38">
        <v>0</v>
      </c>
      <c r="BV24" s="49">
        <v>0.69652777777777797</v>
      </c>
      <c r="BW24" s="61"/>
      <c r="BX24" s="55">
        <v>0.69969907407407417</v>
      </c>
      <c r="BY24" s="35">
        <v>3.1712962962961999E-3</v>
      </c>
      <c r="BZ24" s="35">
        <v>7.1759259259249631E-4</v>
      </c>
      <c r="CA24" s="44" t="s">
        <v>223</v>
      </c>
      <c r="CB24" s="45">
        <v>62</v>
      </c>
      <c r="CC24" s="85">
        <v>0.7006944444444444</v>
      </c>
      <c r="CD24" s="86"/>
      <c r="CE24" s="87">
        <v>0</v>
      </c>
      <c r="CF24" s="88"/>
      <c r="CG24" s="85">
        <v>0.70972222222222225</v>
      </c>
      <c r="CH24" s="86"/>
      <c r="CI24" s="87">
        <v>0</v>
      </c>
      <c r="CJ24" s="88"/>
      <c r="CK24" s="43">
        <v>0.75347222222222221</v>
      </c>
      <c r="CL24" s="47">
        <v>0.75347222222222221</v>
      </c>
      <c r="CM24" s="70">
        <v>52.3</v>
      </c>
      <c r="CN24" s="71">
        <v>52.3</v>
      </c>
      <c r="CO24" s="72">
        <v>30</v>
      </c>
      <c r="CP24" s="91">
        <v>0.75902777777777775</v>
      </c>
      <c r="CQ24" s="95">
        <v>5.5555555555555601E-2</v>
      </c>
      <c r="CR24" s="42" t="s">
        <v>44</v>
      </c>
      <c r="CS24" s="38">
        <v>0</v>
      </c>
      <c r="CU24" s="39">
        <v>265.3</v>
      </c>
      <c r="CV24" s="46">
        <v>0</v>
      </c>
      <c r="CW24" s="40"/>
      <c r="CX24" s="63">
        <v>265.3</v>
      </c>
      <c r="CZ24" s="101" t="s">
        <v>190</v>
      </c>
      <c r="DA24" s="129" t="s">
        <v>177</v>
      </c>
      <c r="DB24" s="129">
        <v>77</v>
      </c>
      <c r="DC24" s="104"/>
      <c r="DD24" s="77"/>
      <c r="DE24" s="56"/>
      <c r="DF24" s="36"/>
      <c r="DI24" s="41">
        <v>1.06</v>
      </c>
      <c r="DJ24" s="17" t="s">
        <v>196</v>
      </c>
      <c r="DK24" s="153">
        <v>164.93800000000002</v>
      </c>
      <c r="DL24" s="41">
        <v>164.93800000000002</v>
      </c>
      <c r="DM24" s="41">
        <v>9999</v>
      </c>
      <c r="DP24" s="41">
        <v>47</v>
      </c>
      <c r="DQ24" s="227">
        <v>0</v>
      </c>
      <c r="DR24" s="227">
        <v>0</v>
      </c>
      <c r="DS24" s="228">
        <v>46.7</v>
      </c>
      <c r="DT24" s="227">
        <v>0</v>
      </c>
      <c r="DU24" s="227">
        <v>0</v>
      </c>
      <c r="DV24" s="227">
        <v>2</v>
      </c>
      <c r="DW24" s="227">
        <v>0</v>
      </c>
      <c r="DX24" s="227">
        <v>0</v>
      </c>
      <c r="DY24" s="227">
        <v>2</v>
      </c>
      <c r="DZ24" s="227">
        <v>0</v>
      </c>
      <c r="EA24" s="227">
        <v>42</v>
      </c>
      <c r="EB24" s="227">
        <v>0</v>
      </c>
      <c r="EC24" s="228">
        <v>28.3</v>
      </c>
      <c r="ED24" s="227">
        <v>0</v>
      </c>
      <c r="EE24" s="227">
        <v>0</v>
      </c>
      <c r="EF24" s="227">
        <v>62</v>
      </c>
      <c r="EG24" s="227">
        <v>0</v>
      </c>
      <c r="EH24" s="228">
        <v>82.3</v>
      </c>
      <c r="EI24" s="227">
        <v>0</v>
      </c>
      <c r="EK24" s="41">
        <v>47</v>
      </c>
      <c r="EL24" s="227">
        <v>0</v>
      </c>
      <c r="EM24" s="227">
        <v>0</v>
      </c>
      <c r="EN24" s="227">
        <v>46.7</v>
      </c>
      <c r="EO24" s="227">
        <v>46.7</v>
      </c>
      <c r="EP24" s="227">
        <v>46.7</v>
      </c>
      <c r="EQ24" s="227">
        <v>48.7</v>
      </c>
      <c r="ER24" s="227">
        <v>48.7</v>
      </c>
      <c r="ES24" s="227">
        <v>48.7</v>
      </c>
      <c r="ET24" s="227">
        <v>50.7</v>
      </c>
      <c r="EU24" s="227">
        <v>50.7</v>
      </c>
      <c r="EV24" s="227">
        <v>92.7</v>
      </c>
      <c r="EW24" s="227">
        <v>92.7</v>
      </c>
      <c r="EX24" s="227">
        <v>121</v>
      </c>
      <c r="EY24" s="227">
        <v>121</v>
      </c>
      <c r="EZ24" s="227">
        <v>121</v>
      </c>
      <c r="FA24" s="227">
        <v>183</v>
      </c>
      <c r="FB24" s="227">
        <v>183</v>
      </c>
      <c r="FC24" s="227">
        <v>265.3</v>
      </c>
      <c r="FD24" s="227">
        <v>265.3</v>
      </c>
    </row>
    <row r="25" spans="1:160" ht="13.5" thickBot="1" x14ac:dyDescent="0.25">
      <c r="A25" s="132"/>
      <c r="B25" s="34">
        <v>43</v>
      </c>
      <c r="C25" s="10">
        <v>43</v>
      </c>
      <c r="D25" s="37" t="s">
        <v>60</v>
      </c>
      <c r="E25" s="37" t="s">
        <v>51</v>
      </c>
      <c r="F25" s="37"/>
      <c r="G25" s="43">
        <v>0.32152777777777802</v>
      </c>
      <c r="H25" s="47">
        <v>0.33819444444444446</v>
      </c>
      <c r="I25" s="58" t="s">
        <v>44</v>
      </c>
      <c r="J25" s="52">
        <v>0</v>
      </c>
      <c r="K25" s="43">
        <v>0.40486111111110901</v>
      </c>
      <c r="L25" s="47">
        <v>0.40486111111109402</v>
      </c>
      <c r="M25" s="42" t="s">
        <v>44</v>
      </c>
      <c r="N25" s="38">
        <v>0</v>
      </c>
      <c r="O25" s="73">
        <v>0.4465277777777778</v>
      </c>
      <c r="P25" s="42" t="s">
        <v>44</v>
      </c>
      <c r="Q25" s="38">
        <v>0</v>
      </c>
      <c r="R25" s="43">
        <v>0.4548611111111111</v>
      </c>
      <c r="S25" s="47">
        <v>0.4548611111111111</v>
      </c>
      <c r="T25" s="70">
        <v>43.2</v>
      </c>
      <c r="U25" s="71">
        <v>43.2</v>
      </c>
      <c r="V25" s="72"/>
      <c r="W25" s="115">
        <v>0.46736111111111112</v>
      </c>
      <c r="X25" s="42" t="s">
        <v>44</v>
      </c>
      <c r="Y25" s="38">
        <v>0</v>
      </c>
      <c r="Z25" s="49">
        <v>0.50208333333333333</v>
      </c>
      <c r="AA25" s="42" t="s">
        <v>44</v>
      </c>
      <c r="AB25" s="38">
        <v>0</v>
      </c>
      <c r="AC25" s="53">
        <v>0.50486111111111109</v>
      </c>
      <c r="AD25" s="61"/>
      <c r="AE25" s="55">
        <v>0.5088773148148148</v>
      </c>
      <c r="AF25" s="35">
        <v>4.0162037037037024E-3</v>
      </c>
      <c r="AG25" s="35">
        <v>1.6203703703703562E-4</v>
      </c>
      <c r="AH25" s="44" t="s">
        <v>223</v>
      </c>
      <c r="AI25" s="45">
        <v>14</v>
      </c>
      <c r="AJ25" s="115">
        <v>0.52569444444444446</v>
      </c>
      <c r="AK25" s="42" t="s">
        <v>44</v>
      </c>
      <c r="AL25" s="38">
        <v>0</v>
      </c>
      <c r="AM25" s="73">
        <v>0.53611111111111109</v>
      </c>
      <c r="AN25" s="42" t="s">
        <v>44</v>
      </c>
      <c r="AO25" s="38">
        <v>0</v>
      </c>
      <c r="AP25" s="53">
        <v>0.53888888888888886</v>
      </c>
      <c r="AQ25" s="61"/>
      <c r="AR25" s="55">
        <v>0.54547453703703697</v>
      </c>
      <c r="AS25" s="35">
        <v>6.5856481481481044E-3</v>
      </c>
      <c r="AT25" s="35">
        <v>1.7361111111115473E-4</v>
      </c>
      <c r="AU25" s="44" t="s">
        <v>45</v>
      </c>
      <c r="AV25" s="45">
        <v>15</v>
      </c>
      <c r="AW25" s="49">
        <v>0.56666666666666665</v>
      </c>
      <c r="AX25" s="42" t="s">
        <v>44</v>
      </c>
      <c r="AY25" s="38">
        <v>0</v>
      </c>
      <c r="AZ25" s="49">
        <v>0.56944444444444398</v>
      </c>
      <c r="BA25" s="61"/>
      <c r="BB25" s="55">
        <v>0.57453703703703707</v>
      </c>
      <c r="BC25" s="35">
        <v>5.0925925925930926E-3</v>
      </c>
      <c r="BD25" s="35">
        <v>9.25925925930925E-5</v>
      </c>
      <c r="BE25" s="44" t="s">
        <v>223</v>
      </c>
      <c r="BF25" s="45">
        <v>8</v>
      </c>
      <c r="BG25" s="308">
        <v>0.61458333333333282</v>
      </c>
      <c r="BH25" s="42" t="s">
        <v>44</v>
      </c>
      <c r="BI25" s="38">
        <v>0</v>
      </c>
      <c r="BJ25" s="43">
        <v>0.61805555555555558</v>
      </c>
      <c r="BK25" s="47">
        <v>0.62569444444444444</v>
      </c>
      <c r="BL25" s="70">
        <v>28.7</v>
      </c>
      <c r="BM25" s="71">
        <v>28.7</v>
      </c>
      <c r="BN25" s="72"/>
      <c r="BO25" s="117" t="s">
        <v>226</v>
      </c>
      <c r="BP25" s="121"/>
      <c r="BQ25" s="124" t="s">
        <v>225</v>
      </c>
      <c r="BR25" s="125"/>
      <c r="BS25" s="49">
        <v>0.69097222222222221</v>
      </c>
      <c r="BT25" s="42" t="s">
        <v>44</v>
      </c>
      <c r="BU25" s="38">
        <v>0</v>
      </c>
      <c r="BV25" s="49">
        <v>0.69305555555555498</v>
      </c>
      <c r="BW25" s="61"/>
      <c r="BX25" s="55">
        <v>0.69598379629629636</v>
      </c>
      <c r="BY25" s="35">
        <v>2.9282407407413835E-3</v>
      </c>
      <c r="BZ25" s="35">
        <v>4.7453703703767992E-4</v>
      </c>
      <c r="CA25" s="44" t="s">
        <v>223</v>
      </c>
      <c r="CB25" s="45">
        <v>41</v>
      </c>
      <c r="CC25" s="85">
        <v>0.69861111111111107</v>
      </c>
      <c r="CD25" s="86"/>
      <c r="CE25" s="87">
        <v>0</v>
      </c>
      <c r="CF25" s="88"/>
      <c r="CG25" s="85">
        <v>0.7055555555555556</v>
      </c>
      <c r="CH25" s="86"/>
      <c r="CI25" s="87">
        <v>0</v>
      </c>
      <c r="CJ25" s="88"/>
      <c r="CK25" s="43">
        <v>0.74513888888888891</v>
      </c>
      <c r="CL25" s="47">
        <v>0.74930555555555556</v>
      </c>
      <c r="CM25" s="70">
        <v>46.9</v>
      </c>
      <c r="CN25" s="71">
        <v>46.9</v>
      </c>
      <c r="CO25" s="72"/>
      <c r="CP25" s="91">
        <v>0.75208333333333333</v>
      </c>
      <c r="CQ25" s="95">
        <v>5.5555555555555601E-2</v>
      </c>
      <c r="CR25" s="42" t="s">
        <v>44</v>
      </c>
      <c r="CS25" s="38">
        <v>0</v>
      </c>
      <c r="CU25" s="39">
        <v>196.8</v>
      </c>
      <c r="CV25" s="46">
        <v>0</v>
      </c>
      <c r="CW25" s="40"/>
      <c r="CX25" s="63">
        <v>196.8</v>
      </c>
      <c r="CZ25" s="101" t="s">
        <v>191</v>
      </c>
      <c r="DA25" s="129" t="s">
        <v>177</v>
      </c>
      <c r="DB25" s="129">
        <v>140</v>
      </c>
      <c r="DC25" s="104" t="s">
        <v>183</v>
      </c>
      <c r="DD25" s="77"/>
      <c r="DE25" s="56"/>
      <c r="DF25" s="36"/>
      <c r="DI25" s="41">
        <v>1.0900000000000001</v>
      </c>
      <c r="DJ25" s="17" t="s">
        <v>196</v>
      </c>
      <c r="DK25" s="153">
        <v>129.49200000000002</v>
      </c>
      <c r="DL25" s="41">
        <v>129.49200000000002</v>
      </c>
      <c r="DM25" s="41">
        <v>9999</v>
      </c>
      <c r="DP25" s="41">
        <v>43</v>
      </c>
      <c r="DQ25" s="227">
        <v>0</v>
      </c>
      <c r="DR25" s="227">
        <v>0</v>
      </c>
      <c r="DS25" s="228">
        <v>43.2</v>
      </c>
      <c r="DT25" s="227">
        <v>0</v>
      </c>
      <c r="DU25" s="227">
        <v>0</v>
      </c>
      <c r="DV25" s="227">
        <v>14</v>
      </c>
      <c r="DW25" s="227">
        <v>0</v>
      </c>
      <c r="DX25" s="227">
        <v>0</v>
      </c>
      <c r="DY25" s="227">
        <v>15</v>
      </c>
      <c r="DZ25" s="227">
        <v>0</v>
      </c>
      <c r="EA25" s="227">
        <v>8</v>
      </c>
      <c r="EB25" s="227">
        <v>0</v>
      </c>
      <c r="EC25" s="228">
        <v>28.7</v>
      </c>
      <c r="ED25" s="227">
        <v>0</v>
      </c>
      <c r="EE25" s="227">
        <v>0</v>
      </c>
      <c r="EF25" s="227">
        <v>41</v>
      </c>
      <c r="EG25" s="227">
        <v>0</v>
      </c>
      <c r="EH25" s="228">
        <v>46.9</v>
      </c>
      <c r="EI25" s="227">
        <v>0</v>
      </c>
      <c r="EK25" s="41">
        <v>43</v>
      </c>
      <c r="EL25" s="227">
        <v>0</v>
      </c>
      <c r="EM25" s="227">
        <v>0</v>
      </c>
      <c r="EN25" s="227">
        <v>43.2</v>
      </c>
      <c r="EO25" s="227">
        <v>43.2</v>
      </c>
      <c r="EP25" s="227">
        <v>43.2</v>
      </c>
      <c r="EQ25" s="227">
        <v>57.2</v>
      </c>
      <c r="ER25" s="227">
        <v>57.2</v>
      </c>
      <c r="ES25" s="227">
        <v>57.2</v>
      </c>
      <c r="ET25" s="227">
        <v>72.2</v>
      </c>
      <c r="EU25" s="227">
        <v>72.2</v>
      </c>
      <c r="EV25" s="227">
        <v>80.2</v>
      </c>
      <c r="EW25" s="227">
        <v>80.2</v>
      </c>
      <c r="EX25" s="227">
        <v>108.9</v>
      </c>
      <c r="EY25" s="227">
        <v>108.9</v>
      </c>
      <c r="EZ25" s="227">
        <v>108.9</v>
      </c>
      <c r="FA25" s="227">
        <v>149.9</v>
      </c>
      <c r="FB25" s="227">
        <v>149.9</v>
      </c>
      <c r="FC25" s="227">
        <v>196.8</v>
      </c>
      <c r="FD25" s="227">
        <v>196.8</v>
      </c>
    </row>
    <row r="26" spans="1:160" ht="13.5" thickBot="1" x14ac:dyDescent="0.25">
      <c r="A26" s="132"/>
      <c r="B26" s="34">
        <v>52</v>
      </c>
      <c r="C26" s="10">
        <v>54</v>
      </c>
      <c r="D26" s="37" t="s">
        <v>174</v>
      </c>
      <c r="E26" s="37" t="s">
        <v>161</v>
      </c>
      <c r="F26" s="37"/>
      <c r="G26" s="43">
        <v>0.327777777777778</v>
      </c>
      <c r="H26" s="47">
        <v>0.32777777777777778</v>
      </c>
      <c r="I26" s="58" t="s">
        <v>44</v>
      </c>
      <c r="J26" s="52">
        <v>0</v>
      </c>
      <c r="K26" s="43">
        <v>0.41111111111110799</v>
      </c>
      <c r="L26" s="47">
        <v>0.41111111111109</v>
      </c>
      <c r="M26" s="42" t="s">
        <v>44</v>
      </c>
      <c r="N26" s="38">
        <v>0</v>
      </c>
      <c r="O26" s="73">
        <v>0.45277777777777778</v>
      </c>
      <c r="P26" s="42" t="s">
        <v>44</v>
      </c>
      <c r="Q26" s="38">
        <v>0</v>
      </c>
      <c r="R26" s="43">
        <v>0.46249999999999997</v>
      </c>
      <c r="S26" s="47">
        <v>0.46249999999999997</v>
      </c>
      <c r="T26" s="70">
        <v>49.6</v>
      </c>
      <c r="U26" s="71">
        <v>49.6</v>
      </c>
      <c r="V26" s="72"/>
      <c r="W26" s="115">
        <v>0.47361111111111109</v>
      </c>
      <c r="X26" s="42" t="s">
        <v>44</v>
      </c>
      <c r="Y26" s="38">
        <v>0</v>
      </c>
      <c r="Z26" s="49">
        <v>0.5083333333333333</v>
      </c>
      <c r="AA26" s="42" t="s">
        <v>44</v>
      </c>
      <c r="AB26" s="38">
        <v>0</v>
      </c>
      <c r="AC26" s="53">
        <v>0.51111111111111118</v>
      </c>
      <c r="AD26" s="61"/>
      <c r="AE26" s="55">
        <v>0.51545138888888886</v>
      </c>
      <c r="AF26" s="35">
        <v>4.3402777777776791E-3</v>
      </c>
      <c r="AG26" s="35">
        <v>4.8611111111101233E-4</v>
      </c>
      <c r="AH26" s="44" t="s">
        <v>223</v>
      </c>
      <c r="AI26" s="45">
        <v>42</v>
      </c>
      <c r="AJ26" s="115">
        <v>0.53194444444444455</v>
      </c>
      <c r="AK26" s="42" t="s">
        <v>44</v>
      </c>
      <c r="AL26" s="38">
        <v>0</v>
      </c>
      <c r="AM26" s="73">
        <v>0.54236111111111118</v>
      </c>
      <c r="AN26" s="42" t="s">
        <v>44</v>
      </c>
      <c r="AO26" s="38">
        <v>0</v>
      </c>
      <c r="AP26" s="53">
        <v>0.54513888888888895</v>
      </c>
      <c r="AQ26" s="61"/>
      <c r="AR26" s="55">
        <v>0.55230324074074078</v>
      </c>
      <c r="AS26" s="35">
        <v>7.1643518518518245E-3</v>
      </c>
      <c r="AT26" s="35">
        <v>4.0509259259256542E-4</v>
      </c>
      <c r="AU26" s="44" t="s">
        <v>223</v>
      </c>
      <c r="AV26" s="45">
        <v>35</v>
      </c>
      <c r="AW26" s="49">
        <v>0.57291666666666663</v>
      </c>
      <c r="AX26" s="42" t="s">
        <v>44</v>
      </c>
      <c r="AY26" s="38">
        <v>0</v>
      </c>
      <c r="AZ26" s="49">
        <v>0.57499999999999996</v>
      </c>
      <c r="BA26" s="61"/>
      <c r="BB26" s="55">
        <v>0.58099537037037041</v>
      </c>
      <c r="BC26" s="35">
        <v>5.9953703703704564E-3</v>
      </c>
      <c r="BD26" s="35">
        <v>9.9537037037045629E-4</v>
      </c>
      <c r="BE26" s="44" t="s">
        <v>223</v>
      </c>
      <c r="BF26" s="45">
        <v>86</v>
      </c>
      <c r="BG26" s="308">
        <v>0.6201388888888888</v>
      </c>
      <c r="BH26" s="42" t="s">
        <v>44</v>
      </c>
      <c r="BI26" s="38">
        <v>0</v>
      </c>
      <c r="BJ26" s="43">
        <v>0.62013888888888891</v>
      </c>
      <c r="BK26" s="47">
        <v>0.63263888888888886</v>
      </c>
      <c r="BL26" s="70">
        <v>29</v>
      </c>
      <c r="BM26" s="71">
        <v>29</v>
      </c>
      <c r="BN26" s="72"/>
      <c r="BO26" s="117" t="s">
        <v>233</v>
      </c>
      <c r="BP26" s="121">
        <v>1800</v>
      </c>
      <c r="BQ26" s="124" t="s">
        <v>225</v>
      </c>
      <c r="BR26" s="125"/>
      <c r="BS26" s="49">
        <v>0.71736111111111101</v>
      </c>
      <c r="BT26" s="42" t="s">
        <v>223</v>
      </c>
      <c r="BU26" s="38">
        <v>720</v>
      </c>
      <c r="BV26" s="49">
        <v>0.72013888888888899</v>
      </c>
      <c r="BW26" s="61"/>
      <c r="BX26" s="55">
        <v>0.72365740740740747</v>
      </c>
      <c r="BY26" s="35">
        <v>3.5185185185184764E-3</v>
      </c>
      <c r="BZ26" s="35">
        <v>1.0648148148147728E-3</v>
      </c>
      <c r="CA26" s="44" t="s">
        <v>223</v>
      </c>
      <c r="CB26" s="45">
        <v>92</v>
      </c>
      <c r="CC26" s="85">
        <v>0.72430555555555554</v>
      </c>
      <c r="CD26" s="86"/>
      <c r="CE26" s="87">
        <v>0</v>
      </c>
      <c r="CF26" s="88"/>
      <c r="CG26" s="85">
        <v>0.73263888888888884</v>
      </c>
      <c r="CH26" s="86"/>
      <c r="CI26" s="87">
        <v>0</v>
      </c>
      <c r="CJ26" s="88"/>
      <c r="CK26" s="43">
        <v>0.77916666666666667</v>
      </c>
      <c r="CL26" s="47">
        <v>0.77986111111111101</v>
      </c>
      <c r="CM26" s="70">
        <v>74</v>
      </c>
      <c r="CN26" s="71">
        <v>74</v>
      </c>
      <c r="CO26" s="72"/>
      <c r="CP26" s="91">
        <v>0.78263888888888899</v>
      </c>
      <c r="CQ26" s="95">
        <v>5.5555555555555601E-2</v>
      </c>
      <c r="CR26" s="42" t="s">
        <v>44</v>
      </c>
      <c r="CS26" s="38">
        <v>0</v>
      </c>
      <c r="CU26" s="39">
        <v>407.6</v>
      </c>
      <c r="CV26" s="46">
        <v>2520</v>
      </c>
      <c r="CW26" s="40"/>
      <c r="CX26" s="63">
        <v>2927.6</v>
      </c>
      <c r="CZ26" s="101" t="s">
        <v>191</v>
      </c>
      <c r="DA26" s="129" t="s">
        <v>177</v>
      </c>
      <c r="DB26" s="129">
        <v>80</v>
      </c>
      <c r="DC26" s="104" t="s">
        <v>181</v>
      </c>
      <c r="DD26" s="77"/>
      <c r="DE26" s="56"/>
      <c r="DF26" s="36"/>
      <c r="DI26" s="41">
        <v>1.06</v>
      </c>
      <c r="DJ26" s="17" t="s">
        <v>196</v>
      </c>
      <c r="DK26" s="153">
        <v>161.756</v>
      </c>
      <c r="DL26" s="41">
        <v>161.756</v>
      </c>
      <c r="DM26" s="41">
        <v>9999</v>
      </c>
      <c r="DP26" s="41">
        <v>54</v>
      </c>
      <c r="DQ26" s="227">
        <v>0</v>
      </c>
      <c r="DR26" s="227">
        <v>0</v>
      </c>
      <c r="DS26" s="228">
        <v>49.6</v>
      </c>
      <c r="DT26" s="227">
        <v>0</v>
      </c>
      <c r="DU26" s="227">
        <v>0</v>
      </c>
      <c r="DV26" s="227">
        <v>42</v>
      </c>
      <c r="DW26" s="227">
        <v>0</v>
      </c>
      <c r="DX26" s="227">
        <v>0</v>
      </c>
      <c r="DY26" s="227">
        <v>35</v>
      </c>
      <c r="DZ26" s="227">
        <v>0</v>
      </c>
      <c r="EA26" s="227">
        <v>86</v>
      </c>
      <c r="EB26" s="227">
        <v>0</v>
      </c>
      <c r="EC26" s="228">
        <v>29</v>
      </c>
      <c r="ED26" s="227">
        <v>1800</v>
      </c>
      <c r="EE26" s="227">
        <v>720</v>
      </c>
      <c r="EF26" s="227">
        <v>92</v>
      </c>
      <c r="EG26" s="227">
        <v>0</v>
      </c>
      <c r="EH26" s="228">
        <v>74</v>
      </c>
      <c r="EI26" s="227">
        <v>0</v>
      </c>
      <c r="EK26" s="41">
        <v>54</v>
      </c>
      <c r="EL26" s="227">
        <v>0</v>
      </c>
      <c r="EM26" s="227">
        <v>0</v>
      </c>
      <c r="EN26" s="227">
        <v>49.6</v>
      </c>
      <c r="EO26" s="227">
        <v>49.6</v>
      </c>
      <c r="EP26" s="227">
        <v>49.6</v>
      </c>
      <c r="EQ26" s="227">
        <v>91.6</v>
      </c>
      <c r="ER26" s="227">
        <v>91.6</v>
      </c>
      <c r="ES26" s="227">
        <v>91.6</v>
      </c>
      <c r="ET26" s="227">
        <v>126.6</v>
      </c>
      <c r="EU26" s="227">
        <v>126.6</v>
      </c>
      <c r="EV26" s="227">
        <v>212.6</v>
      </c>
      <c r="EW26" s="227">
        <v>212.6</v>
      </c>
      <c r="EX26" s="227">
        <v>241.6</v>
      </c>
      <c r="EY26" s="227">
        <v>2041.6</v>
      </c>
      <c r="EZ26" s="227">
        <v>2761.6</v>
      </c>
      <c r="FA26" s="227">
        <v>2853.6</v>
      </c>
      <c r="FB26" s="227">
        <v>2853.6</v>
      </c>
      <c r="FC26" s="227">
        <v>2927.6</v>
      </c>
      <c r="FD26" s="227">
        <v>2927.6</v>
      </c>
    </row>
    <row r="27" spans="1:160" ht="13.5" thickBot="1" x14ac:dyDescent="0.25">
      <c r="A27" s="132"/>
      <c r="B27" s="34">
        <v>23</v>
      </c>
      <c r="C27" s="10">
        <v>23</v>
      </c>
      <c r="D27" s="37" t="s">
        <v>119</v>
      </c>
      <c r="E27" s="37" t="s">
        <v>120</v>
      </c>
      <c r="F27" s="37"/>
      <c r="G27" s="43">
        <v>0.30763888888888902</v>
      </c>
      <c r="H27" s="47">
        <v>0.30763888888888891</v>
      </c>
      <c r="I27" s="58" t="s">
        <v>44</v>
      </c>
      <c r="J27" s="52">
        <v>0</v>
      </c>
      <c r="K27" s="43">
        <v>0.390972222222221</v>
      </c>
      <c r="L27" s="47">
        <v>0.39097222222221401</v>
      </c>
      <c r="M27" s="42" t="s">
        <v>44</v>
      </c>
      <c r="N27" s="38">
        <v>0</v>
      </c>
      <c r="O27" s="73">
        <v>0.43263888888888885</v>
      </c>
      <c r="P27" s="42" t="s">
        <v>44</v>
      </c>
      <c r="Q27" s="38">
        <v>0</v>
      </c>
      <c r="R27" s="43">
        <v>0.43611111111111112</v>
      </c>
      <c r="S27" s="47">
        <v>0.4368055555555555</v>
      </c>
      <c r="T27" s="70">
        <v>49.2</v>
      </c>
      <c r="U27" s="71">
        <v>49.2</v>
      </c>
      <c r="V27" s="72">
        <v>300</v>
      </c>
      <c r="W27" s="115">
        <v>0.45347222222222217</v>
      </c>
      <c r="X27" s="42" t="s">
        <v>44</v>
      </c>
      <c r="Y27" s="38">
        <v>0</v>
      </c>
      <c r="Z27" s="49">
        <v>0.48819444444444443</v>
      </c>
      <c r="AA27" s="42" t="s">
        <v>44</v>
      </c>
      <c r="AB27" s="38">
        <v>0</v>
      </c>
      <c r="AC27" s="53">
        <v>0.49027777777777781</v>
      </c>
      <c r="AD27" s="61"/>
      <c r="AE27" s="55">
        <v>0.49464120370370374</v>
      </c>
      <c r="AF27" s="35">
        <v>4.3634259259259234E-3</v>
      </c>
      <c r="AG27" s="35">
        <v>5.0925925925925661E-4</v>
      </c>
      <c r="AH27" s="44" t="s">
        <v>223</v>
      </c>
      <c r="AI27" s="310">
        <v>44</v>
      </c>
      <c r="AJ27" s="115">
        <v>0.51111111111111118</v>
      </c>
      <c r="AK27" s="42" t="s">
        <v>44</v>
      </c>
      <c r="AL27" s="38">
        <v>0</v>
      </c>
      <c r="AM27" s="73">
        <v>0.52152777777777781</v>
      </c>
      <c r="AN27" s="42" t="s">
        <v>44</v>
      </c>
      <c r="AO27" s="38">
        <v>0</v>
      </c>
      <c r="AP27" s="53">
        <v>0.52361111111111114</v>
      </c>
      <c r="AQ27" s="61"/>
      <c r="AR27" s="55">
        <v>0.52946759259259257</v>
      </c>
      <c r="AS27" s="35">
        <v>5.8564814814814348E-3</v>
      </c>
      <c r="AT27" s="35">
        <v>9.0277777777782436E-4</v>
      </c>
      <c r="AU27" s="44" t="s">
        <v>45</v>
      </c>
      <c r="AV27" s="310">
        <v>78</v>
      </c>
      <c r="AW27" s="49">
        <v>0.55069444444444449</v>
      </c>
      <c r="AX27" s="42" t="s">
        <v>45</v>
      </c>
      <c r="AY27" s="38">
        <v>60</v>
      </c>
      <c r="AZ27" s="49">
        <v>0.55277777777777803</v>
      </c>
      <c r="BA27" s="61"/>
      <c r="BB27" s="314">
        <v>0.55841435185185184</v>
      </c>
      <c r="BC27" s="35">
        <v>5.6365740740738079E-3</v>
      </c>
      <c r="BD27" s="35">
        <v>6.3657407407380785E-4</v>
      </c>
      <c r="BE27" s="44" t="s">
        <v>223</v>
      </c>
      <c r="BF27" s="310">
        <v>55</v>
      </c>
      <c r="BG27" s="308">
        <v>0.59791666666666687</v>
      </c>
      <c r="BH27" s="42" t="s">
        <v>44</v>
      </c>
      <c r="BI27" s="38">
        <v>0</v>
      </c>
      <c r="BJ27" s="43">
        <v>0.59791666666666665</v>
      </c>
      <c r="BK27" s="47">
        <v>0.6020833333333333</v>
      </c>
      <c r="BL27" s="70">
        <v>29.1</v>
      </c>
      <c r="BM27" s="71">
        <v>29.1</v>
      </c>
      <c r="BN27" s="72"/>
      <c r="BO27" s="117" t="s">
        <v>226</v>
      </c>
      <c r="BP27" s="121"/>
      <c r="BQ27" s="124" t="s">
        <v>225</v>
      </c>
      <c r="BR27" s="125"/>
      <c r="BS27" s="49">
        <v>0.67847222222222225</v>
      </c>
      <c r="BT27" s="42" t="s">
        <v>44</v>
      </c>
      <c r="BU27" s="38">
        <v>0</v>
      </c>
      <c r="BV27" s="49">
        <v>0.68055555555555503</v>
      </c>
      <c r="BW27" s="61"/>
      <c r="BX27" s="55">
        <v>0.68390046296296303</v>
      </c>
      <c r="BY27" s="35">
        <v>3.3449074074080043E-3</v>
      </c>
      <c r="BZ27" s="35">
        <v>8.9120370370430069E-4</v>
      </c>
      <c r="CA27" s="44" t="s">
        <v>223</v>
      </c>
      <c r="CB27" s="310">
        <v>77</v>
      </c>
      <c r="CC27" s="85">
        <v>0.68541666666666667</v>
      </c>
      <c r="CD27" s="86"/>
      <c r="CE27" s="87">
        <v>0</v>
      </c>
      <c r="CF27" s="88"/>
      <c r="CG27" s="85">
        <v>0.69166666666666676</v>
      </c>
      <c r="CH27" s="86"/>
      <c r="CI27" s="87">
        <v>60</v>
      </c>
      <c r="CJ27" s="88"/>
      <c r="CK27" s="43">
        <v>0.73402777777777783</v>
      </c>
      <c r="CL27" s="47">
        <v>0.73541666666666661</v>
      </c>
      <c r="CM27" s="70">
        <v>65.7</v>
      </c>
      <c r="CN27" s="71">
        <v>65.7</v>
      </c>
      <c r="CO27" s="72"/>
      <c r="CP27" s="91">
        <v>0.73749999999999993</v>
      </c>
      <c r="CQ27" s="95">
        <v>5.5555555555555601E-2</v>
      </c>
      <c r="CR27" s="42" t="s">
        <v>44</v>
      </c>
      <c r="CS27" s="38">
        <v>0</v>
      </c>
      <c r="CT27" s="75"/>
      <c r="CU27" s="39">
        <v>698</v>
      </c>
      <c r="CV27" s="46">
        <v>120</v>
      </c>
      <c r="CW27" s="40"/>
      <c r="CX27" s="63">
        <v>818</v>
      </c>
      <c r="CY27" s="75"/>
      <c r="CZ27" s="101" t="s">
        <v>191</v>
      </c>
      <c r="DA27" s="129" t="s">
        <v>177</v>
      </c>
      <c r="DB27" s="129">
        <v>70</v>
      </c>
      <c r="DC27" s="104" t="s">
        <v>184</v>
      </c>
      <c r="DD27" s="77"/>
      <c r="DE27" s="56"/>
      <c r="DF27" s="36"/>
      <c r="DI27" s="41">
        <v>1.06</v>
      </c>
      <c r="DJ27" s="17" t="s">
        <v>196</v>
      </c>
      <c r="DK27" s="153">
        <v>452.64</v>
      </c>
      <c r="DL27" s="41">
        <v>452.64</v>
      </c>
      <c r="DM27" s="41">
        <v>9999</v>
      </c>
      <c r="DP27" s="41">
        <v>23</v>
      </c>
      <c r="DQ27" s="227">
        <v>0</v>
      </c>
      <c r="DR27" s="227">
        <v>0</v>
      </c>
      <c r="DS27" s="228">
        <v>349.2</v>
      </c>
      <c r="DT27" s="227">
        <v>0</v>
      </c>
      <c r="DU27" s="227">
        <v>0</v>
      </c>
      <c r="DV27" s="227">
        <v>44</v>
      </c>
      <c r="DW27" s="227">
        <v>0</v>
      </c>
      <c r="DX27" s="227">
        <v>0</v>
      </c>
      <c r="DY27" s="227">
        <v>78</v>
      </c>
      <c r="DZ27" s="227">
        <v>60</v>
      </c>
      <c r="EA27" s="227">
        <v>55</v>
      </c>
      <c r="EB27" s="227">
        <v>0</v>
      </c>
      <c r="EC27" s="228">
        <v>29.1</v>
      </c>
      <c r="ED27" s="227">
        <v>0</v>
      </c>
      <c r="EE27" s="227">
        <v>0</v>
      </c>
      <c r="EF27" s="227">
        <v>77</v>
      </c>
      <c r="EG27" s="227">
        <v>60</v>
      </c>
      <c r="EH27" s="228">
        <v>65.7</v>
      </c>
      <c r="EI27" s="227">
        <v>0</v>
      </c>
      <c r="EK27" s="41">
        <v>23</v>
      </c>
      <c r="EL27" s="227">
        <v>0</v>
      </c>
      <c r="EM27" s="227">
        <v>0</v>
      </c>
      <c r="EN27" s="227">
        <v>349.2</v>
      </c>
      <c r="EO27" s="227">
        <v>349.2</v>
      </c>
      <c r="EP27" s="227">
        <v>349.2</v>
      </c>
      <c r="EQ27" s="227">
        <v>393.2</v>
      </c>
      <c r="ER27" s="227">
        <v>393.2</v>
      </c>
      <c r="ES27" s="227">
        <v>393.2</v>
      </c>
      <c r="ET27" s="227">
        <v>471.2</v>
      </c>
      <c r="EU27" s="227">
        <v>531.20000000000005</v>
      </c>
      <c r="EV27" s="227">
        <v>586.20000000000005</v>
      </c>
      <c r="EW27" s="227">
        <v>586.20000000000005</v>
      </c>
      <c r="EX27" s="227">
        <v>615.29999999999995</v>
      </c>
      <c r="EY27" s="227">
        <v>615.29999999999995</v>
      </c>
      <c r="EZ27" s="227">
        <v>615.29999999999995</v>
      </c>
      <c r="FA27" s="227">
        <v>692.3</v>
      </c>
      <c r="FB27" s="227">
        <v>752.3</v>
      </c>
      <c r="FC27" s="227">
        <v>818</v>
      </c>
      <c r="FD27" s="227">
        <v>818</v>
      </c>
    </row>
    <row r="28" spans="1:160" ht="13.5" thickBot="1" x14ac:dyDescent="0.25">
      <c r="A28" s="132"/>
      <c r="B28" s="34">
        <v>57</v>
      </c>
      <c r="C28" s="10">
        <v>60</v>
      </c>
      <c r="D28" s="37" t="s">
        <v>170</v>
      </c>
      <c r="E28" s="37" t="s">
        <v>171</v>
      </c>
      <c r="F28" s="37"/>
      <c r="G28" s="43">
        <v>0.33124999999999999</v>
      </c>
      <c r="H28" s="47">
        <v>0.33124999999999999</v>
      </c>
      <c r="I28" s="58" t="s">
        <v>44</v>
      </c>
      <c r="J28" s="52">
        <v>0</v>
      </c>
      <c r="K28" s="43">
        <v>0.41458333333332997</v>
      </c>
      <c r="L28" s="47">
        <v>0.41458333333330999</v>
      </c>
      <c r="M28" s="42" t="s">
        <v>44</v>
      </c>
      <c r="N28" s="38">
        <v>0</v>
      </c>
      <c r="O28" s="73">
        <v>0.45624999999999999</v>
      </c>
      <c r="P28" s="42" t="s">
        <v>44</v>
      </c>
      <c r="Q28" s="38">
        <v>0</v>
      </c>
      <c r="R28" s="43">
        <v>0.46597222222222223</v>
      </c>
      <c r="S28" s="47">
        <v>0.46597222222222223</v>
      </c>
      <c r="T28" s="70">
        <v>51.1</v>
      </c>
      <c r="U28" s="71">
        <v>51.1</v>
      </c>
      <c r="V28" s="72">
        <v>300</v>
      </c>
      <c r="W28" s="115">
        <v>0.4770833333333333</v>
      </c>
      <c r="X28" s="42" t="s">
        <v>44</v>
      </c>
      <c r="Y28" s="38">
        <v>0</v>
      </c>
      <c r="Z28" s="49">
        <v>0.51180555555555551</v>
      </c>
      <c r="AA28" s="42" t="s">
        <v>44</v>
      </c>
      <c r="AB28" s="38">
        <v>0</v>
      </c>
      <c r="AC28" s="53">
        <v>0.51527777777777783</v>
      </c>
      <c r="AD28" s="61"/>
      <c r="AE28" s="55">
        <v>0.51914351851851859</v>
      </c>
      <c r="AF28" s="35">
        <v>3.8657407407407529E-3</v>
      </c>
      <c r="AG28" s="35">
        <v>1.1574074074086147E-5</v>
      </c>
      <c r="AH28" s="44" t="s">
        <v>223</v>
      </c>
      <c r="AI28" s="45">
        <v>1</v>
      </c>
      <c r="AJ28" s="115">
        <v>0.5361111111111112</v>
      </c>
      <c r="AK28" s="42" t="s">
        <v>44</v>
      </c>
      <c r="AL28" s="38">
        <v>0</v>
      </c>
      <c r="AM28" s="73">
        <v>0.54652777777777783</v>
      </c>
      <c r="AN28" s="42" t="s">
        <v>44</v>
      </c>
      <c r="AO28" s="38">
        <v>0</v>
      </c>
      <c r="AP28" s="53">
        <v>0.54861111111111105</v>
      </c>
      <c r="AQ28" s="61"/>
      <c r="AR28" s="55">
        <v>0.55482638888888891</v>
      </c>
      <c r="AS28" s="35">
        <v>6.2152777777778612E-3</v>
      </c>
      <c r="AT28" s="35">
        <v>5.4398148148139796E-4</v>
      </c>
      <c r="AU28" s="44" t="s">
        <v>45</v>
      </c>
      <c r="AV28" s="45">
        <v>47</v>
      </c>
      <c r="AW28" s="49">
        <v>0.57638888888888895</v>
      </c>
      <c r="AX28" s="42" t="s">
        <v>44</v>
      </c>
      <c r="AY28" s="38">
        <v>0</v>
      </c>
      <c r="AZ28" s="49">
        <v>0.57847222222222205</v>
      </c>
      <c r="BA28" s="61"/>
      <c r="BB28" s="55">
        <v>0.58346064814814813</v>
      </c>
      <c r="BC28" s="35">
        <v>4.9884259259260766E-3</v>
      </c>
      <c r="BD28" s="35">
        <v>1.1574074073923517E-5</v>
      </c>
      <c r="BE28" s="44" t="s">
        <v>45</v>
      </c>
      <c r="BF28" s="45">
        <v>1</v>
      </c>
      <c r="BG28" s="308">
        <v>0.62361111111111089</v>
      </c>
      <c r="BH28" s="42" t="s">
        <v>44</v>
      </c>
      <c r="BI28" s="38">
        <v>0</v>
      </c>
      <c r="BJ28" s="43">
        <v>0.63402777777777775</v>
      </c>
      <c r="BK28" s="47">
        <v>0.63402777777777775</v>
      </c>
      <c r="BL28" s="70">
        <v>29.3</v>
      </c>
      <c r="BM28" s="71">
        <v>29.3</v>
      </c>
      <c r="BN28" s="72"/>
      <c r="BO28" s="117" t="s">
        <v>226</v>
      </c>
      <c r="BP28" s="121"/>
      <c r="BQ28" s="124" t="s">
        <v>225</v>
      </c>
      <c r="BR28" s="125"/>
      <c r="BS28" s="49">
        <v>0.70138888888888884</v>
      </c>
      <c r="BT28" s="42" t="s">
        <v>223</v>
      </c>
      <c r="BU28" s="38">
        <v>120</v>
      </c>
      <c r="BV28" s="49">
        <v>0.70347222222222205</v>
      </c>
      <c r="BW28" s="61"/>
      <c r="BX28" s="55">
        <v>0.70618055555555559</v>
      </c>
      <c r="BY28" s="35">
        <v>2.7083333333335347E-3</v>
      </c>
      <c r="BZ28" s="35">
        <v>2.5462962962983105E-4</v>
      </c>
      <c r="CA28" s="44" t="s">
        <v>223</v>
      </c>
      <c r="CB28" s="45">
        <v>22</v>
      </c>
      <c r="CC28" s="85">
        <v>0.70694444444444438</v>
      </c>
      <c r="CD28" s="86"/>
      <c r="CE28" s="87">
        <v>60</v>
      </c>
      <c r="CF28" s="88"/>
      <c r="CG28" s="85">
        <v>0.71875</v>
      </c>
      <c r="CH28" s="86"/>
      <c r="CI28" s="87">
        <v>0</v>
      </c>
      <c r="CJ28" s="88"/>
      <c r="CK28" s="43">
        <v>0.76180555555555562</v>
      </c>
      <c r="CL28" s="47">
        <v>0.76180555555555562</v>
      </c>
      <c r="CM28" s="70">
        <v>55</v>
      </c>
      <c r="CN28" s="71">
        <v>55</v>
      </c>
      <c r="CO28" s="72"/>
      <c r="CP28" s="91">
        <v>0.76388888888888884</v>
      </c>
      <c r="CQ28" s="95">
        <v>5.5555555555555601E-2</v>
      </c>
      <c r="CR28" s="42" t="s">
        <v>44</v>
      </c>
      <c r="CS28" s="38">
        <v>0</v>
      </c>
      <c r="CU28" s="39">
        <v>506.4</v>
      </c>
      <c r="CV28" s="46">
        <v>180</v>
      </c>
      <c r="CW28" s="40"/>
      <c r="CX28" s="63">
        <v>686.4</v>
      </c>
      <c r="CZ28" s="101" t="s">
        <v>189</v>
      </c>
      <c r="DA28" s="129" t="s">
        <v>177</v>
      </c>
      <c r="DB28" s="129">
        <v>98</v>
      </c>
      <c r="DC28" s="104" t="s">
        <v>183</v>
      </c>
      <c r="DD28" s="77"/>
      <c r="DE28" s="56"/>
      <c r="DF28" s="36"/>
      <c r="DI28" s="41">
        <v>1.06</v>
      </c>
      <c r="DJ28" s="17" t="s">
        <v>196</v>
      </c>
      <c r="DK28" s="153">
        <v>443.524</v>
      </c>
      <c r="DL28" s="41">
        <v>443.524</v>
      </c>
      <c r="DM28" s="41">
        <v>9999</v>
      </c>
      <c r="DP28" s="41">
        <v>60</v>
      </c>
      <c r="DQ28" s="227">
        <v>0</v>
      </c>
      <c r="DR28" s="227">
        <v>0</v>
      </c>
      <c r="DS28" s="228">
        <v>351.1</v>
      </c>
      <c r="DT28" s="227">
        <v>0</v>
      </c>
      <c r="DU28" s="227">
        <v>0</v>
      </c>
      <c r="DV28" s="227">
        <v>1</v>
      </c>
      <c r="DW28" s="227">
        <v>0</v>
      </c>
      <c r="DX28" s="227">
        <v>0</v>
      </c>
      <c r="DY28" s="227">
        <v>47</v>
      </c>
      <c r="DZ28" s="227">
        <v>0</v>
      </c>
      <c r="EA28" s="227">
        <v>1</v>
      </c>
      <c r="EB28" s="227">
        <v>0</v>
      </c>
      <c r="EC28" s="228">
        <v>29.3</v>
      </c>
      <c r="ED28" s="227">
        <v>0</v>
      </c>
      <c r="EE28" s="227">
        <v>120</v>
      </c>
      <c r="EF28" s="227">
        <v>22</v>
      </c>
      <c r="EG28" s="227">
        <v>60</v>
      </c>
      <c r="EH28" s="228">
        <v>55</v>
      </c>
      <c r="EI28" s="227">
        <v>0</v>
      </c>
      <c r="EK28" s="41">
        <v>60</v>
      </c>
      <c r="EL28" s="227">
        <v>0</v>
      </c>
      <c r="EM28" s="227">
        <v>0</v>
      </c>
      <c r="EN28" s="227">
        <v>351.1</v>
      </c>
      <c r="EO28" s="227">
        <v>351.1</v>
      </c>
      <c r="EP28" s="227">
        <v>351.1</v>
      </c>
      <c r="EQ28" s="227">
        <v>352.1</v>
      </c>
      <c r="ER28" s="227">
        <v>352.1</v>
      </c>
      <c r="ES28" s="227">
        <v>352.1</v>
      </c>
      <c r="ET28" s="227">
        <v>399.1</v>
      </c>
      <c r="EU28" s="227">
        <v>399.1</v>
      </c>
      <c r="EV28" s="227">
        <v>400.1</v>
      </c>
      <c r="EW28" s="227">
        <v>400.1</v>
      </c>
      <c r="EX28" s="227">
        <v>429.4</v>
      </c>
      <c r="EY28" s="227">
        <v>429.4</v>
      </c>
      <c r="EZ28" s="227">
        <v>549.4</v>
      </c>
      <c r="FA28" s="227">
        <v>571.4</v>
      </c>
      <c r="FB28" s="227">
        <v>631.4</v>
      </c>
      <c r="FC28" s="227">
        <v>686.4</v>
      </c>
      <c r="FD28" s="227">
        <v>686.4</v>
      </c>
    </row>
    <row r="29" spans="1:160" s="41" customFormat="1" ht="13.5" collapsed="1" thickBot="1" x14ac:dyDescent="0.25">
      <c r="A29" s="131"/>
      <c r="B29" s="34">
        <v>12</v>
      </c>
      <c r="C29" s="10">
        <v>12</v>
      </c>
      <c r="D29" s="37" t="s">
        <v>102</v>
      </c>
      <c r="E29" s="37" t="s">
        <v>103</v>
      </c>
      <c r="F29" s="37"/>
      <c r="G29" s="43">
        <v>0.3</v>
      </c>
      <c r="H29" s="47">
        <v>0.3</v>
      </c>
      <c r="I29" s="58" t="s">
        <v>44</v>
      </c>
      <c r="J29" s="52">
        <v>0</v>
      </c>
      <c r="K29" s="43">
        <v>0.38333333333333303</v>
      </c>
      <c r="L29" s="47">
        <v>0.38333333333332997</v>
      </c>
      <c r="M29" s="42" t="s">
        <v>44</v>
      </c>
      <c r="N29" s="38">
        <v>0</v>
      </c>
      <c r="O29" s="73">
        <v>0.42499999999999999</v>
      </c>
      <c r="P29" s="42" t="s">
        <v>44</v>
      </c>
      <c r="Q29" s="38">
        <v>0</v>
      </c>
      <c r="R29" s="43">
        <v>0.42777777777777781</v>
      </c>
      <c r="S29" s="47">
        <v>0.42777777777777781</v>
      </c>
      <c r="T29" s="70">
        <v>44</v>
      </c>
      <c r="U29" s="71">
        <v>44</v>
      </c>
      <c r="V29" s="72"/>
      <c r="W29" s="115">
        <v>0.4458333333333333</v>
      </c>
      <c r="X29" s="42" t="s">
        <v>44</v>
      </c>
      <c r="Y29" s="38">
        <v>0</v>
      </c>
      <c r="Z29" s="49">
        <v>0.48055555555555557</v>
      </c>
      <c r="AA29" s="42" t="s">
        <v>44</v>
      </c>
      <c r="AB29" s="38">
        <v>0</v>
      </c>
      <c r="AC29" s="53">
        <v>0.4826388888888889</v>
      </c>
      <c r="AD29" s="61"/>
      <c r="AE29" s="55">
        <v>0.48674768518518513</v>
      </c>
      <c r="AF29" s="35">
        <v>4.1087962962962354E-3</v>
      </c>
      <c r="AG29" s="35">
        <v>2.5462962962956867E-4</v>
      </c>
      <c r="AH29" s="44" t="s">
        <v>223</v>
      </c>
      <c r="AI29" s="45">
        <v>22</v>
      </c>
      <c r="AJ29" s="115">
        <v>0.50347222222222221</v>
      </c>
      <c r="AK29" s="42" t="s">
        <v>44</v>
      </c>
      <c r="AL29" s="38">
        <v>0</v>
      </c>
      <c r="AM29" s="73">
        <v>0.51388888888888895</v>
      </c>
      <c r="AN29" s="42" t="s">
        <v>44</v>
      </c>
      <c r="AO29" s="38">
        <v>0</v>
      </c>
      <c r="AP29" s="53">
        <v>0.51597222222222217</v>
      </c>
      <c r="AQ29" s="61"/>
      <c r="AR29" s="55">
        <v>0.52298611111111104</v>
      </c>
      <c r="AS29" s="35">
        <v>7.0138888888888751E-3</v>
      </c>
      <c r="AT29" s="35">
        <v>2.5462962962961595E-4</v>
      </c>
      <c r="AU29" s="44" t="s">
        <v>223</v>
      </c>
      <c r="AV29" s="45">
        <v>22</v>
      </c>
      <c r="AW29" s="49">
        <v>0.54375000000000007</v>
      </c>
      <c r="AX29" s="42" t="s">
        <v>44</v>
      </c>
      <c r="AY29" s="38">
        <v>0</v>
      </c>
      <c r="AZ29" s="49">
        <v>0.54583333333333295</v>
      </c>
      <c r="BA29" s="61"/>
      <c r="BB29" s="55">
        <v>0.55104166666666665</v>
      </c>
      <c r="BC29" s="35">
        <v>5.2083333333337034E-3</v>
      </c>
      <c r="BD29" s="35">
        <v>2.083333333337033E-4</v>
      </c>
      <c r="BE29" s="44" t="s">
        <v>223</v>
      </c>
      <c r="BF29" s="45">
        <v>18</v>
      </c>
      <c r="BG29" s="308">
        <v>0.59097222222222179</v>
      </c>
      <c r="BH29" s="42" t="s">
        <v>44</v>
      </c>
      <c r="BI29" s="38">
        <v>0</v>
      </c>
      <c r="BJ29" s="43">
        <v>0.59097222222222223</v>
      </c>
      <c r="BK29" s="47">
        <v>0.59166666666666667</v>
      </c>
      <c r="BL29" s="70">
        <v>29.4</v>
      </c>
      <c r="BM29" s="71">
        <v>29.4</v>
      </c>
      <c r="BN29" s="72"/>
      <c r="BO29" s="117" t="s">
        <v>226</v>
      </c>
      <c r="BP29" s="121"/>
      <c r="BQ29" s="124" t="s">
        <v>225</v>
      </c>
      <c r="BR29" s="125"/>
      <c r="BS29" s="49">
        <v>0.66736111111111107</v>
      </c>
      <c r="BT29" s="42" t="s">
        <v>44</v>
      </c>
      <c r="BU29" s="38">
        <v>0</v>
      </c>
      <c r="BV29" s="49">
        <v>0.66944444444444395</v>
      </c>
      <c r="BW29" s="61"/>
      <c r="BX29" s="55">
        <v>0.67207175925925933</v>
      </c>
      <c r="BY29" s="35">
        <v>2.6273148148153735E-3</v>
      </c>
      <c r="BZ29" s="35">
        <v>1.7361111111166994E-4</v>
      </c>
      <c r="CA29" s="44" t="s">
        <v>223</v>
      </c>
      <c r="CB29" s="45">
        <v>15</v>
      </c>
      <c r="CC29" s="85">
        <v>0.67499999999999993</v>
      </c>
      <c r="CD29" s="86"/>
      <c r="CE29" s="87">
        <v>0</v>
      </c>
      <c r="CF29" s="88"/>
      <c r="CG29" s="85">
        <v>0.68194444444444446</v>
      </c>
      <c r="CH29" s="86"/>
      <c r="CI29" s="87">
        <v>0</v>
      </c>
      <c r="CJ29" s="88"/>
      <c r="CK29" s="43">
        <v>0.72569444444444453</v>
      </c>
      <c r="CL29" s="47">
        <v>0.72569444444444453</v>
      </c>
      <c r="CM29" s="70">
        <v>57</v>
      </c>
      <c r="CN29" s="71">
        <v>57</v>
      </c>
      <c r="CO29" s="72"/>
      <c r="CP29" s="91">
        <v>0.7270833333333333</v>
      </c>
      <c r="CQ29" s="95">
        <v>5.5555555555555601E-2</v>
      </c>
      <c r="CR29" s="42" t="s">
        <v>44</v>
      </c>
      <c r="CS29" s="38">
        <v>0</v>
      </c>
      <c r="CT29" s="284"/>
      <c r="CU29" s="39">
        <v>207.4</v>
      </c>
      <c r="CV29" s="46">
        <v>0</v>
      </c>
      <c r="CW29" s="40"/>
      <c r="CX29" s="63">
        <v>207.4</v>
      </c>
      <c r="CY29" s="284"/>
      <c r="CZ29" s="101" t="s">
        <v>189</v>
      </c>
      <c r="DA29" s="129" t="s">
        <v>177</v>
      </c>
      <c r="DB29" s="129">
        <v>77</v>
      </c>
      <c r="DC29" s="104" t="s">
        <v>182</v>
      </c>
      <c r="DD29" s="77"/>
      <c r="DE29" s="56"/>
      <c r="DF29" s="36"/>
      <c r="DI29" s="41">
        <v>1.06</v>
      </c>
      <c r="DJ29" s="41" t="s">
        <v>196</v>
      </c>
      <c r="DK29" s="153">
        <v>138.22400000000002</v>
      </c>
      <c r="DL29" s="41">
        <v>138.22400000000002</v>
      </c>
      <c r="DM29" s="41">
        <v>9999</v>
      </c>
      <c r="DP29" s="41">
        <v>12</v>
      </c>
      <c r="DQ29" s="227">
        <v>0</v>
      </c>
      <c r="DR29" s="227">
        <v>0</v>
      </c>
      <c r="DS29" s="228">
        <v>44</v>
      </c>
      <c r="DT29" s="227">
        <v>0</v>
      </c>
      <c r="DU29" s="227">
        <v>0</v>
      </c>
      <c r="DV29" s="227">
        <v>22</v>
      </c>
      <c r="DW29" s="227">
        <v>0</v>
      </c>
      <c r="DX29" s="227">
        <v>0</v>
      </c>
      <c r="DY29" s="227">
        <v>22</v>
      </c>
      <c r="DZ29" s="227">
        <v>0</v>
      </c>
      <c r="EA29" s="227">
        <v>18</v>
      </c>
      <c r="EB29" s="227">
        <v>0</v>
      </c>
      <c r="EC29" s="228">
        <v>29.4</v>
      </c>
      <c r="ED29" s="227">
        <v>0</v>
      </c>
      <c r="EE29" s="227">
        <v>0</v>
      </c>
      <c r="EF29" s="227">
        <v>15</v>
      </c>
      <c r="EG29" s="227">
        <v>0</v>
      </c>
      <c r="EH29" s="228">
        <v>57</v>
      </c>
      <c r="EI29" s="227">
        <v>0</v>
      </c>
      <c r="EK29" s="41">
        <v>12</v>
      </c>
      <c r="EL29" s="227">
        <v>0</v>
      </c>
      <c r="EM29" s="227">
        <v>0</v>
      </c>
      <c r="EN29" s="227">
        <v>44</v>
      </c>
      <c r="EO29" s="227">
        <v>44</v>
      </c>
      <c r="EP29" s="227">
        <v>44</v>
      </c>
      <c r="EQ29" s="227">
        <v>66</v>
      </c>
      <c r="ER29" s="227">
        <v>66</v>
      </c>
      <c r="ES29" s="227">
        <v>66</v>
      </c>
      <c r="ET29" s="227">
        <v>88</v>
      </c>
      <c r="EU29" s="227">
        <v>88</v>
      </c>
      <c r="EV29" s="227">
        <v>106</v>
      </c>
      <c r="EW29" s="227">
        <v>106</v>
      </c>
      <c r="EX29" s="227">
        <v>135.4</v>
      </c>
      <c r="EY29" s="227">
        <v>135.4</v>
      </c>
      <c r="EZ29" s="227">
        <v>135.4</v>
      </c>
      <c r="FA29" s="227">
        <v>150.4</v>
      </c>
      <c r="FB29" s="227">
        <v>150.4</v>
      </c>
      <c r="FC29" s="227">
        <v>207.4</v>
      </c>
      <c r="FD29" s="227">
        <v>207.4</v>
      </c>
    </row>
    <row r="30" spans="1:160" ht="13.5" thickBot="1" x14ac:dyDescent="0.25">
      <c r="A30" s="132"/>
      <c r="B30" s="34">
        <v>15</v>
      </c>
      <c r="C30" s="10">
        <v>15</v>
      </c>
      <c r="D30" s="37" t="s">
        <v>106</v>
      </c>
      <c r="E30" s="37" t="s">
        <v>107</v>
      </c>
      <c r="F30" s="37"/>
      <c r="G30" s="43">
        <v>0.30208333333333298</v>
      </c>
      <c r="H30" s="47">
        <v>0.29791666666666666</v>
      </c>
      <c r="I30" s="58" t="s">
        <v>44</v>
      </c>
      <c r="J30" s="52">
        <v>0</v>
      </c>
      <c r="K30" s="43">
        <v>0.38541666666666602</v>
      </c>
      <c r="L30" s="47">
        <v>0.38541666666666202</v>
      </c>
      <c r="M30" s="42" t="s">
        <v>44</v>
      </c>
      <c r="N30" s="38">
        <v>0</v>
      </c>
      <c r="O30" s="73">
        <v>0.42708333333333331</v>
      </c>
      <c r="P30" s="42" t="s">
        <v>44</v>
      </c>
      <c r="Q30" s="38">
        <v>0</v>
      </c>
      <c r="R30" s="43">
        <v>0.43055555555555558</v>
      </c>
      <c r="S30" s="47">
        <v>0.43055555555555558</v>
      </c>
      <c r="T30" s="70">
        <v>41</v>
      </c>
      <c r="U30" s="71">
        <v>41</v>
      </c>
      <c r="V30" s="72"/>
      <c r="W30" s="115">
        <v>0.44791666666666663</v>
      </c>
      <c r="X30" s="42" t="s">
        <v>44</v>
      </c>
      <c r="Y30" s="38">
        <v>0</v>
      </c>
      <c r="Z30" s="49">
        <v>0.4826388888888889</v>
      </c>
      <c r="AA30" s="42" t="s">
        <v>44</v>
      </c>
      <c r="AB30" s="38">
        <v>0</v>
      </c>
      <c r="AC30" s="53">
        <v>0.48472222222222222</v>
      </c>
      <c r="AD30" s="61"/>
      <c r="AE30" s="55">
        <v>0.48827546296296293</v>
      </c>
      <c r="AF30" s="35">
        <v>3.5532407407407041E-3</v>
      </c>
      <c r="AG30" s="35">
        <v>3.009259259259627E-4</v>
      </c>
      <c r="AH30" s="44" t="s">
        <v>45</v>
      </c>
      <c r="AI30" s="45">
        <v>26</v>
      </c>
      <c r="AJ30" s="115">
        <v>0.50555555555555554</v>
      </c>
      <c r="AK30" s="42" t="s">
        <v>44</v>
      </c>
      <c r="AL30" s="38">
        <v>0</v>
      </c>
      <c r="AM30" s="73">
        <v>0.51597222222222217</v>
      </c>
      <c r="AN30" s="42" t="s">
        <v>44</v>
      </c>
      <c r="AO30" s="38">
        <v>0</v>
      </c>
      <c r="AP30" s="53">
        <v>0.5180555555555556</v>
      </c>
      <c r="AQ30" s="61"/>
      <c r="AR30" s="55">
        <v>0.52578703703703711</v>
      </c>
      <c r="AS30" s="35">
        <v>7.7314814814815058E-3</v>
      </c>
      <c r="AT30" s="35">
        <v>9.722222222222467E-4</v>
      </c>
      <c r="AU30" s="44" t="s">
        <v>223</v>
      </c>
      <c r="AV30" s="45">
        <v>84</v>
      </c>
      <c r="AW30" s="49">
        <v>0.54583333333333328</v>
      </c>
      <c r="AX30" s="42" t="s">
        <v>44</v>
      </c>
      <c r="AY30" s="38">
        <v>0</v>
      </c>
      <c r="AZ30" s="49">
        <v>0.54791666666666705</v>
      </c>
      <c r="BA30" s="61"/>
      <c r="BB30" s="55">
        <v>0.55341435185185184</v>
      </c>
      <c r="BC30" s="35">
        <v>5.4976851851847863E-3</v>
      </c>
      <c r="BD30" s="35">
        <v>4.9768518518478622E-4</v>
      </c>
      <c r="BE30" s="44" t="s">
        <v>223</v>
      </c>
      <c r="BF30" s="45">
        <v>43</v>
      </c>
      <c r="BG30" s="308">
        <v>0.59305555555555589</v>
      </c>
      <c r="BH30" s="42" t="s">
        <v>44</v>
      </c>
      <c r="BI30" s="38">
        <v>0</v>
      </c>
      <c r="BJ30" s="43">
        <v>0.59375</v>
      </c>
      <c r="BK30" s="47">
        <v>0.59444444444444444</v>
      </c>
      <c r="BL30" s="70">
        <v>29.4</v>
      </c>
      <c r="BM30" s="71">
        <v>29.4</v>
      </c>
      <c r="BN30" s="72"/>
      <c r="BO30" s="117" t="s">
        <v>226</v>
      </c>
      <c r="BP30" s="121"/>
      <c r="BQ30" s="124" t="s">
        <v>225</v>
      </c>
      <c r="BR30" s="125"/>
      <c r="BS30" s="49">
        <v>0.6694444444444444</v>
      </c>
      <c r="BT30" s="42" t="s">
        <v>44</v>
      </c>
      <c r="BU30" s="38">
        <v>0</v>
      </c>
      <c r="BV30" s="49">
        <v>0.67222222222222205</v>
      </c>
      <c r="BW30" s="61"/>
      <c r="BX30" s="55">
        <v>0.67550925925925931</v>
      </c>
      <c r="BY30" s="35">
        <v>3.2870370370372548E-3</v>
      </c>
      <c r="BZ30" s="35">
        <v>8.333333333335512E-4</v>
      </c>
      <c r="CA30" s="44" t="s">
        <v>223</v>
      </c>
      <c r="CB30" s="45">
        <v>72</v>
      </c>
      <c r="CC30" s="85">
        <v>0.67638888888888893</v>
      </c>
      <c r="CD30" s="86"/>
      <c r="CE30" s="87">
        <v>0</v>
      </c>
      <c r="CF30" s="88"/>
      <c r="CG30" s="85">
        <v>0.68402777777777779</v>
      </c>
      <c r="CH30" s="86"/>
      <c r="CI30" s="87">
        <v>0</v>
      </c>
      <c r="CJ30" s="88"/>
      <c r="CK30" s="43">
        <v>0.72638888888888886</v>
      </c>
      <c r="CL30" s="47">
        <v>0.72638888888888886</v>
      </c>
      <c r="CM30" s="70">
        <v>50.1</v>
      </c>
      <c r="CN30" s="71">
        <v>50.1</v>
      </c>
      <c r="CO30" s="72"/>
      <c r="CP30" s="91">
        <v>0.72777777777777775</v>
      </c>
      <c r="CQ30" s="95">
        <v>5.5555555555555601E-2</v>
      </c>
      <c r="CR30" s="42" t="s">
        <v>44</v>
      </c>
      <c r="CS30" s="38">
        <v>0</v>
      </c>
      <c r="CU30" s="39">
        <v>345.5</v>
      </c>
      <c r="CV30" s="46">
        <v>0</v>
      </c>
      <c r="CW30" s="40"/>
      <c r="CX30" s="63">
        <v>345.5</v>
      </c>
      <c r="CZ30" s="101" t="s">
        <v>190</v>
      </c>
      <c r="DA30" s="129" t="s">
        <v>177</v>
      </c>
      <c r="DB30" s="129">
        <v>105</v>
      </c>
      <c r="DC30" s="104"/>
      <c r="DD30" s="77"/>
      <c r="DE30" s="56"/>
      <c r="DF30" s="36"/>
      <c r="DI30" s="41">
        <v>1.0900000000000001</v>
      </c>
      <c r="DJ30" s="17" t="s">
        <v>196</v>
      </c>
      <c r="DK30" s="153">
        <v>131.345</v>
      </c>
      <c r="DL30" s="41">
        <v>131.345</v>
      </c>
      <c r="DM30" s="41">
        <v>9999</v>
      </c>
      <c r="DP30" s="41">
        <v>15</v>
      </c>
      <c r="DQ30" s="227">
        <v>0</v>
      </c>
      <c r="DR30" s="227">
        <v>0</v>
      </c>
      <c r="DS30" s="228">
        <v>41</v>
      </c>
      <c r="DT30" s="227">
        <v>0</v>
      </c>
      <c r="DU30" s="227">
        <v>0</v>
      </c>
      <c r="DV30" s="227">
        <v>26</v>
      </c>
      <c r="DW30" s="227">
        <v>0</v>
      </c>
      <c r="DX30" s="227">
        <v>0</v>
      </c>
      <c r="DY30" s="227">
        <v>84</v>
      </c>
      <c r="DZ30" s="227">
        <v>0</v>
      </c>
      <c r="EA30" s="227">
        <v>43</v>
      </c>
      <c r="EB30" s="227">
        <v>0</v>
      </c>
      <c r="EC30" s="228">
        <v>29.4</v>
      </c>
      <c r="ED30" s="227">
        <v>0</v>
      </c>
      <c r="EE30" s="227">
        <v>0</v>
      </c>
      <c r="EF30" s="227">
        <v>72</v>
      </c>
      <c r="EG30" s="227">
        <v>0</v>
      </c>
      <c r="EH30" s="228">
        <v>50.1</v>
      </c>
      <c r="EI30" s="227">
        <v>0</v>
      </c>
      <c r="EK30" s="41">
        <v>15</v>
      </c>
      <c r="EL30" s="227">
        <v>0</v>
      </c>
      <c r="EM30" s="227">
        <v>0</v>
      </c>
      <c r="EN30" s="227">
        <v>41</v>
      </c>
      <c r="EO30" s="227">
        <v>41</v>
      </c>
      <c r="EP30" s="227">
        <v>41</v>
      </c>
      <c r="EQ30" s="227">
        <v>67</v>
      </c>
      <c r="ER30" s="227">
        <v>67</v>
      </c>
      <c r="ES30" s="227">
        <v>67</v>
      </c>
      <c r="ET30" s="227">
        <v>151</v>
      </c>
      <c r="EU30" s="227">
        <v>151</v>
      </c>
      <c r="EV30" s="227">
        <v>194</v>
      </c>
      <c r="EW30" s="227">
        <v>194</v>
      </c>
      <c r="EX30" s="227">
        <v>223.4</v>
      </c>
      <c r="EY30" s="227">
        <v>223.4</v>
      </c>
      <c r="EZ30" s="227">
        <v>223.4</v>
      </c>
      <c r="FA30" s="227">
        <v>295.39999999999998</v>
      </c>
      <c r="FB30" s="227">
        <v>295.39999999999998</v>
      </c>
      <c r="FC30" s="227">
        <v>345.5</v>
      </c>
      <c r="FD30" s="227">
        <v>345.5</v>
      </c>
    </row>
    <row r="31" spans="1:160" ht="13.5" thickBot="1" x14ac:dyDescent="0.25">
      <c r="A31" s="132"/>
      <c r="B31" s="34">
        <v>49</v>
      </c>
      <c r="C31" s="10">
        <v>50</v>
      </c>
      <c r="D31" s="37" t="s">
        <v>155</v>
      </c>
      <c r="E31" s="37" t="s">
        <v>156</v>
      </c>
      <c r="F31" s="37"/>
      <c r="G31" s="43">
        <v>0.32569444444444401</v>
      </c>
      <c r="H31" s="47">
        <v>0.32569444444444445</v>
      </c>
      <c r="I31" s="58" t="s">
        <v>44</v>
      </c>
      <c r="J31" s="52">
        <v>0</v>
      </c>
      <c r="K31" s="43">
        <v>0.40902777777777499</v>
      </c>
      <c r="L31" s="47">
        <v>0.40902777777775801</v>
      </c>
      <c r="M31" s="42" t="s">
        <v>44</v>
      </c>
      <c r="N31" s="38">
        <v>0</v>
      </c>
      <c r="O31" s="73">
        <v>0.45069444444444445</v>
      </c>
      <c r="P31" s="42" t="s">
        <v>44</v>
      </c>
      <c r="Q31" s="38">
        <v>0</v>
      </c>
      <c r="R31" s="43">
        <v>0.4604166666666667</v>
      </c>
      <c r="S31" s="47">
        <v>0.4604166666666667</v>
      </c>
      <c r="T31" s="70">
        <v>46.5</v>
      </c>
      <c r="U31" s="71">
        <v>46.5</v>
      </c>
      <c r="V31" s="72">
        <v>330</v>
      </c>
      <c r="W31" s="115">
        <v>0.47152777777777777</v>
      </c>
      <c r="X31" s="42" t="s">
        <v>44</v>
      </c>
      <c r="Y31" s="38">
        <v>0</v>
      </c>
      <c r="Z31" s="49">
        <v>0.50347222222222221</v>
      </c>
      <c r="AA31" s="42" t="s">
        <v>45</v>
      </c>
      <c r="AB31" s="38">
        <v>240</v>
      </c>
      <c r="AC31" s="53">
        <v>0.50694444444444442</v>
      </c>
      <c r="AD31" s="61"/>
      <c r="AE31" s="55">
        <v>0.51174768518518521</v>
      </c>
      <c r="AF31" s="35">
        <v>4.8032407407407884E-3</v>
      </c>
      <c r="AG31" s="35">
        <v>9.4907407407412167E-4</v>
      </c>
      <c r="AH31" s="44" t="s">
        <v>223</v>
      </c>
      <c r="AI31" s="45">
        <v>82</v>
      </c>
      <c r="AJ31" s="115">
        <v>0.52777777777777779</v>
      </c>
      <c r="AK31" s="42" t="s">
        <v>44</v>
      </c>
      <c r="AL31" s="38">
        <v>0</v>
      </c>
      <c r="AM31" s="73">
        <v>0.53680555555555554</v>
      </c>
      <c r="AN31" s="42" t="s">
        <v>45</v>
      </c>
      <c r="AO31" s="38">
        <v>120</v>
      </c>
      <c r="AP31" s="53">
        <v>0.5395833333333333</v>
      </c>
      <c r="AQ31" s="61"/>
      <c r="AR31" s="55">
        <v>0.54950231481481482</v>
      </c>
      <c r="AS31" s="35">
        <v>9.9189814814815147E-3</v>
      </c>
      <c r="AT31" s="35">
        <v>3.1597222222222556E-3</v>
      </c>
      <c r="AU31" s="44" t="s">
        <v>223</v>
      </c>
      <c r="AV31" s="45">
        <v>273</v>
      </c>
      <c r="AW31" s="49">
        <v>0.56597222222222221</v>
      </c>
      <c r="AX31" s="42" t="s">
        <v>45</v>
      </c>
      <c r="AY31" s="38">
        <v>120</v>
      </c>
      <c r="AZ31" s="49">
        <v>0.56874999999999998</v>
      </c>
      <c r="BA31" s="61"/>
      <c r="BB31" s="55">
        <v>0.57442129629629635</v>
      </c>
      <c r="BC31" s="35">
        <v>5.6712962962963687E-3</v>
      </c>
      <c r="BD31" s="35">
        <v>6.7129629629636856E-4</v>
      </c>
      <c r="BE31" s="44" t="s">
        <v>223</v>
      </c>
      <c r="BF31" s="45">
        <v>58</v>
      </c>
      <c r="BG31" s="308">
        <v>0.61388888888888882</v>
      </c>
      <c r="BH31" s="42" t="s">
        <v>44</v>
      </c>
      <c r="BI31" s="38">
        <v>0</v>
      </c>
      <c r="BJ31" s="43">
        <v>0.61458333333333337</v>
      </c>
      <c r="BK31" s="47">
        <v>0.62361111111111112</v>
      </c>
      <c r="BL31" s="70">
        <v>29.4</v>
      </c>
      <c r="BM31" s="71">
        <v>29.4</v>
      </c>
      <c r="BN31" s="72"/>
      <c r="BO31" s="117" t="s">
        <v>226</v>
      </c>
      <c r="BP31" s="121"/>
      <c r="BQ31" s="124" t="s">
        <v>225</v>
      </c>
      <c r="BR31" s="125"/>
      <c r="BS31" s="49">
        <v>0.69097222222222221</v>
      </c>
      <c r="BT31" s="42" t="s">
        <v>44</v>
      </c>
      <c r="BU31" s="38">
        <v>0</v>
      </c>
      <c r="BV31" s="49">
        <v>0.69374999999999998</v>
      </c>
      <c r="BW31" s="61"/>
      <c r="BX31" s="55">
        <v>0.69769675925925922</v>
      </c>
      <c r="BY31" s="35">
        <v>3.9467592592592471E-3</v>
      </c>
      <c r="BZ31" s="35">
        <v>1.4930555555555435E-3</v>
      </c>
      <c r="CA31" s="44" t="s">
        <v>223</v>
      </c>
      <c r="CB31" s="45">
        <v>129</v>
      </c>
      <c r="CC31" s="85">
        <v>0.69930555555555562</v>
      </c>
      <c r="CD31" s="86"/>
      <c r="CE31" s="87">
        <v>0</v>
      </c>
      <c r="CF31" s="88"/>
      <c r="CG31" s="85">
        <v>0.7055555555555556</v>
      </c>
      <c r="CH31" s="86"/>
      <c r="CI31" s="87">
        <v>0</v>
      </c>
      <c r="CJ31" s="88"/>
      <c r="CK31" s="43">
        <v>0.75277777777777777</v>
      </c>
      <c r="CL31" s="47">
        <v>0.75347222222222221</v>
      </c>
      <c r="CM31" s="70">
        <v>50.5</v>
      </c>
      <c r="CN31" s="71">
        <v>50.5</v>
      </c>
      <c r="CO31" s="72"/>
      <c r="CP31" s="91">
        <v>0.75416666666666676</v>
      </c>
      <c r="CQ31" s="95">
        <v>5.5555555555555601E-2</v>
      </c>
      <c r="CR31" s="42" t="s">
        <v>44</v>
      </c>
      <c r="CS31" s="38">
        <v>0</v>
      </c>
      <c r="CU31" s="39">
        <v>998.4</v>
      </c>
      <c r="CV31" s="46">
        <v>480</v>
      </c>
      <c r="CW31" s="40"/>
      <c r="CX31" s="63">
        <v>1478.4</v>
      </c>
      <c r="CZ31" s="101" t="s">
        <v>191</v>
      </c>
      <c r="DA31" s="129" t="s">
        <v>176</v>
      </c>
      <c r="DB31" s="129">
        <v>265</v>
      </c>
      <c r="DC31" s="104" t="s">
        <v>188</v>
      </c>
      <c r="DD31" s="77"/>
      <c r="DE31" s="56"/>
      <c r="DF31" s="36"/>
      <c r="DI31" s="41">
        <v>1.1499999999999999</v>
      </c>
      <c r="DJ31" s="17" t="s">
        <v>196</v>
      </c>
      <c r="DK31" s="153">
        <v>475.36</v>
      </c>
      <c r="DL31" s="41">
        <v>475.36</v>
      </c>
      <c r="DM31" s="41">
        <v>9999</v>
      </c>
      <c r="DP31" s="41">
        <v>50</v>
      </c>
      <c r="DQ31" s="227">
        <v>0</v>
      </c>
      <c r="DR31" s="227">
        <v>0</v>
      </c>
      <c r="DS31" s="228">
        <v>376.5</v>
      </c>
      <c r="DT31" s="227">
        <v>0</v>
      </c>
      <c r="DU31" s="227">
        <v>240</v>
      </c>
      <c r="DV31" s="227">
        <v>82</v>
      </c>
      <c r="DW31" s="227">
        <v>0</v>
      </c>
      <c r="DX31" s="227">
        <v>120</v>
      </c>
      <c r="DY31" s="227">
        <v>273</v>
      </c>
      <c r="DZ31" s="227">
        <v>120</v>
      </c>
      <c r="EA31" s="227">
        <v>58</v>
      </c>
      <c r="EB31" s="227">
        <v>0</v>
      </c>
      <c r="EC31" s="228">
        <v>29.4</v>
      </c>
      <c r="ED31" s="227">
        <v>0</v>
      </c>
      <c r="EE31" s="227">
        <v>0</v>
      </c>
      <c r="EF31" s="227">
        <v>129</v>
      </c>
      <c r="EG31" s="227">
        <v>0</v>
      </c>
      <c r="EH31" s="228">
        <v>50.5</v>
      </c>
      <c r="EI31" s="227">
        <v>0</v>
      </c>
      <c r="EK31" s="41">
        <v>50</v>
      </c>
      <c r="EL31" s="227">
        <v>0</v>
      </c>
      <c r="EM31" s="227">
        <v>0</v>
      </c>
      <c r="EN31" s="227">
        <v>376.5</v>
      </c>
      <c r="EO31" s="227">
        <v>376.5</v>
      </c>
      <c r="EP31" s="227">
        <v>616.5</v>
      </c>
      <c r="EQ31" s="227">
        <v>698.5</v>
      </c>
      <c r="ER31" s="227">
        <v>698.5</v>
      </c>
      <c r="ES31" s="227">
        <v>818.5</v>
      </c>
      <c r="ET31" s="227">
        <v>1091.5</v>
      </c>
      <c r="EU31" s="227">
        <v>1211.5</v>
      </c>
      <c r="EV31" s="227">
        <v>1269.5</v>
      </c>
      <c r="EW31" s="227">
        <v>1269.5</v>
      </c>
      <c r="EX31" s="227">
        <v>1298.9000000000001</v>
      </c>
      <c r="EY31" s="227">
        <v>1298.9000000000001</v>
      </c>
      <c r="EZ31" s="227">
        <v>1298.9000000000001</v>
      </c>
      <c r="FA31" s="227">
        <v>1427.9</v>
      </c>
      <c r="FB31" s="227">
        <v>1427.9</v>
      </c>
      <c r="FC31" s="227">
        <v>1478.4</v>
      </c>
      <c r="FD31" s="227">
        <v>1478.4</v>
      </c>
    </row>
    <row r="32" spans="1:160" ht="13.5" thickBot="1" x14ac:dyDescent="0.25">
      <c r="A32" s="132"/>
      <c r="B32" s="34">
        <v>56</v>
      </c>
      <c r="C32" s="10">
        <v>59</v>
      </c>
      <c r="D32" s="37" t="s">
        <v>168</v>
      </c>
      <c r="E32" s="37" t="s">
        <v>169</v>
      </c>
      <c r="F32" s="37"/>
      <c r="G32" s="43">
        <v>0.33055555555555499</v>
      </c>
      <c r="H32" s="47">
        <v>0.33055555555555555</v>
      </c>
      <c r="I32" s="58" t="s">
        <v>44</v>
      </c>
      <c r="J32" s="52">
        <v>0</v>
      </c>
      <c r="K32" s="43">
        <v>0.41388888888888598</v>
      </c>
      <c r="L32" s="47">
        <v>0.41388888888886599</v>
      </c>
      <c r="M32" s="42" t="s">
        <v>44</v>
      </c>
      <c r="N32" s="38">
        <v>0</v>
      </c>
      <c r="O32" s="73">
        <v>0.45555555555555555</v>
      </c>
      <c r="P32" s="42" t="s">
        <v>44</v>
      </c>
      <c r="Q32" s="38">
        <v>0</v>
      </c>
      <c r="R32" s="43">
        <v>0.46458333333333335</v>
      </c>
      <c r="S32" s="47">
        <v>0.46458333333333335</v>
      </c>
      <c r="T32" s="70">
        <v>47.5</v>
      </c>
      <c r="U32" s="71">
        <v>47.5</v>
      </c>
      <c r="V32" s="72">
        <v>30</v>
      </c>
      <c r="W32" s="115">
        <v>0.47638888888888886</v>
      </c>
      <c r="X32" s="42" t="s">
        <v>44</v>
      </c>
      <c r="Y32" s="38">
        <v>0</v>
      </c>
      <c r="Z32" s="49">
        <v>0.51111111111111118</v>
      </c>
      <c r="AA32" s="42" t="s">
        <v>44</v>
      </c>
      <c r="AB32" s="38">
        <v>0</v>
      </c>
      <c r="AC32" s="53">
        <v>0.51388888888888895</v>
      </c>
      <c r="AD32" s="61"/>
      <c r="AE32" s="55">
        <v>0.51841435185185192</v>
      </c>
      <c r="AF32" s="35">
        <v>4.5254629629629672E-3</v>
      </c>
      <c r="AG32" s="35">
        <v>6.7129629629630047E-4</v>
      </c>
      <c r="AH32" s="44" t="s">
        <v>223</v>
      </c>
      <c r="AI32" s="45">
        <v>58</v>
      </c>
      <c r="AJ32" s="115">
        <v>0.53472222222222232</v>
      </c>
      <c r="AK32" s="42" t="s">
        <v>44</v>
      </c>
      <c r="AL32" s="38">
        <v>0</v>
      </c>
      <c r="AM32" s="73">
        <v>0.54583333333333328</v>
      </c>
      <c r="AN32" s="42" t="s">
        <v>223</v>
      </c>
      <c r="AO32" s="38">
        <v>60</v>
      </c>
      <c r="AP32" s="53">
        <v>0.54722222222222217</v>
      </c>
      <c r="AQ32" s="61"/>
      <c r="AR32" s="55">
        <v>0.55539351851851848</v>
      </c>
      <c r="AS32" s="35">
        <v>8.1712962962963154E-3</v>
      </c>
      <c r="AT32" s="35">
        <v>1.4120370370370562E-3</v>
      </c>
      <c r="AU32" s="44" t="s">
        <v>223</v>
      </c>
      <c r="AV32" s="45">
        <v>122</v>
      </c>
      <c r="AW32" s="49">
        <v>0.57500000000000007</v>
      </c>
      <c r="AX32" s="42" t="s">
        <v>44</v>
      </c>
      <c r="AY32" s="38">
        <v>0</v>
      </c>
      <c r="AZ32" s="49">
        <v>0.57708333333333295</v>
      </c>
      <c r="BA32" s="61"/>
      <c r="BB32" s="55">
        <v>0.58523148148148152</v>
      </c>
      <c r="BC32" s="35">
        <v>8.1481481481485707E-3</v>
      </c>
      <c r="BD32" s="35">
        <v>3.1481481481485706E-3</v>
      </c>
      <c r="BE32" s="44" t="s">
        <v>223</v>
      </c>
      <c r="BF32" s="45">
        <v>272</v>
      </c>
      <c r="BG32" s="308">
        <v>0.62222222222222179</v>
      </c>
      <c r="BH32" s="42" t="s">
        <v>44</v>
      </c>
      <c r="BI32" s="38">
        <v>0</v>
      </c>
      <c r="BJ32" s="43">
        <v>0.62222222222222223</v>
      </c>
      <c r="BK32" s="47">
        <v>0.6333333333333333</v>
      </c>
      <c r="BL32" s="70">
        <v>29.4</v>
      </c>
      <c r="BM32" s="71">
        <v>29.4</v>
      </c>
      <c r="BN32" s="72"/>
      <c r="BO32" s="117"/>
      <c r="BP32" s="121"/>
      <c r="BQ32" s="124"/>
      <c r="BR32" s="125"/>
      <c r="BS32" s="49">
        <v>0.70972222222222225</v>
      </c>
      <c r="BT32" s="42" t="s">
        <v>44</v>
      </c>
      <c r="BU32" s="38">
        <v>0</v>
      </c>
      <c r="BV32" s="49">
        <v>0.71250000000000002</v>
      </c>
      <c r="BW32" s="61"/>
      <c r="BX32" s="55">
        <v>0.7195138888888889</v>
      </c>
      <c r="BY32" s="35">
        <v>7.0138888888888751E-3</v>
      </c>
      <c r="BZ32" s="35">
        <v>4.5601851851851715E-3</v>
      </c>
      <c r="CA32" s="44" t="s">
        <v>223</v>
      </c>
      <c r="CB32" s="45">
        <v>394</v>
      </c>
      <c r="CC32" s="85">
        <v>0.72222222222222221</v>
      </c>
      <c r="CD32" s="86"/>
      <c r="CE32" s="87">
        <v>0</v>
      </c>
      <c r="CF32" s="88"/>
      <c r="CG32" s="85">
        <v>0.73749999999999993</v>
      </c>
      <c r="CH32" s="86"/>
      <c r="CI32" s="87">
        <v>0</v>
      </c>
      <c r="CJ32" s="88"/>
      <c r="CK32" s="43"/>
      <c r="CL32" s="47"/>
      <c r="CM32" s="317"/>
      <c r="CN32" s="310" t="s">
        <v>231</v>
      </c>
      <c r="CO32" s="72"/>
      <c r="CP32" s="91"/>
      <c r="CQ32" s="95">
        <v>5.5555555555555601E-2</v>
      </c>
      <c r="CR32" s="42" t="s">
        <v>44</v>
      </c>
      <c r="CS32" s="38"/>
      <c r="CU32" s="39" t="s">
        <v>231</v>
      </c>
      <c r="CV32" s="46" t="s">
        <v>231</v>
      </c>
      <c r="CW32" s="40"/>
      <c r="CX32" s="63" t="s">
        <v>231</v>
      </c>
      <c r="CZ32" s="101" t="s">
        <v>191</v>
      </c>
      <c r="DA32" s="129" t="s">
        <v>177</v>
      </c>
      <c r="DB32" s="129">
        <v>141</v>
      </c>
      <c r="DC32" s="104" t="s">
        <v>188</v>
      </c>
      <c r="DD32" s="77"/>
      <c r="DE32" s="56"/>
      <c r="DF32" s="36"/>
      <c r="DI32" s="41">
        <v>1.0900000000000001</v>
      </c>
      <c r="DJ32" s="17" t="s">
        <v>196</v>
      </c>
      <c r="DK32" s="153" t="e">
        <v>#REF!</v>
      </c>
      <c r="DL32" s="41" t="e">
        <v>#REF!</v>
      </c>
      <c r="DM32" s="41">
        <v>9999</v>
      </c>
      <c r="DP32" s="41">
        <v>59</v>
      </c>
      <c r="DQ32" s="227">
        <v>0</v>
      </c>
      <c r="DR32" s="227">
        <v>0</v>
      </c>
      <c r="DS32" s="228">
        <v>77.5</v>
      </c>
      <c r="DT32" s="227">
        <v>0</v>
      </c>
      <c r="DU32" s="227">
        <v>0</v>
      </c>
      <c r="DV32" s="227">
        <v>58</v>
      </c>
      <c r="DW32" s="227">
        <v>0</v>
      </c>
      <c r="DX32" s="227">
        <v>60</v>
      </c>
      <c r="DY32" s="227">
        <v>122</v>
      </c>
      <c r="DZ32" s="227">
        <v>0</v>
      </c>
      <c r="EA32" s="227">
        <v>272</v>
      </c>
      <c r="EB32" s="227">
        <v>0</v>
      </c>
      <c r="EC32" s="228">
        <v>29.4</v>
      </c>
      <c r="ED32" s="227">
        <v>0</v>
      </c>
      <c r="EE32" s="227">
        <v>0</v>
      </c>
      <c r="EF32" s="227">
        <v>394</v>
      </c>
      <c r="EG32" s="227">
        <v>0</v>
      </c>
      <c r="EH32" s="228" t="e">
        <v>#REF!</v>
      </c>
      <c r="EI32" s="227">
        <v>0</v>
      </c>
      <c r="EK32" s="41">
        <v>59</v>
      </c>
      <c r="EL32" s="227">
        <v>0</v>
      </c>
      <c r="EM32" s="227">
        <v>0</v>
      </c>
      <c r="EN32" s="227">
        <v>77.5</v>
      </c>
      <c r="EO32" s="227">
        <v>77.5</v>
      </c>
      <c r="EP32" s="227">
        <v>77.5</v>
      </c>
      <c r="EQ32" s="227">
        <v>135.5</v>
      </c>
      <c r="ER32" s="227">
        <v>135.5</v>
      </c>
      <c r="ES32" s="227">
        <v>195.5</v>
      </c>
      <c r="ET32" s="227">
        <v>317.5</v>
      </c>
      <c r="EU32" s="227">
        <v>317.5</v>
      </c>
      <c r="EV32" s="227">
        <v>589.5</v>
      </c>
      <c r="EW32" s="227">
        <v>589.5</v>
      </c>
      <c r="EX32" s="227">
        <v>618.9</v>
      </c>
      <c r="EY32" s="227">
        <v>618.9</v>
      </c>
      <c r="EZ32" s="227">
        <v>618.9</v>
      </c>
      <c r="FA32" s="227">
        <v>1012.9</v>
      </c>
      <c r="FB32" s="227">
        <v>1012.9</v>
      </c>
      <c r="FC32" s="227" t="e">
        <v>#REF!</v>
      </c>
      <c r="FD32" s="227" t="e">
        <v>#REF!</v>
      </c>
    </row>
    <row r="33" spans="1:160" ht="13.5" thickBot="1" x14ac:dyDescent="0.25">
      <c r="A33" s="132"/>
      <c r="B33" s="34">
        <v>46</v>
      </c>
      <c r="C33" s="10">
        <v>46</v>
      </c>
      <c r="D33" s="37" t="s">
        <v>38</v>
      </c>
      <c r="E33" s="37" t="s">
        <v>58</v>
      </c>
      <c r="F33" s="37"/>
      <c r="G33" s="43">
        <v>0.32361111111111102</v>
      </c>
      <c r="H33" s="47">
        <v>0.32361111111111113</v>
      </c>
      <c r="I33" s="58" t="s">
        <v>44</v>
      </c>
      <c r="J33" s="52">
        <v>0</v>
      </c>
      <c r="K33" s="43">
        <v>0.406944444444442</v>
      </c>
      <c r="L33" s="47">
        <v>0.40694444444442601</v>
      </c>
      <c r="M33" s="42" t="s">
        <v>44</v>
      </c>
      <c r="N33" s="38">
        <v>0</v>
      </c>
      <c r="O33" s="73">
        <v>0.44861111111111113</v>
      </c>
      <c r="P33" s="42" t="s">
        <v>44</v>
      </c>
      <c r="Q33" s="38">
        <v>0</v>
      </c>
      <c r="R33" s="43">
        <v>0.45763888888888887</v>
      </c>
      <c r="S33" s="47">
        <v>0.45763888888888887</v>
      </c>
      <c r="T33" s="70">
        <v>110</v>
      </c>
      <c r="U33" s="71">
        <v>110</v>
      </c>
      <c r="V33" s="72"/>
      <c r="W33" s="115">
        <v>0.46944444444444444</v>
      </c>
      <c r="X33" s="42" t="s">
        <v>44</v>
      </c>
      <c r="Y33" s="38">
        <v>0</v>
      </c>
      <c r="Z33" s="49">
        <v>0.50416666666666665</v>
      </c>
      <c r="AA33" s="42" t="s">
        <v>44</v>
      </c>
      <c r="AB33" s="38">
        <v>0</v>
      </c>
      <c r="AC33" s="53">
        <v>0.50763888888888886</v>
      </c>
      <c r="AD33" s="61"/>
      <c r="AE33" s="55">
        <v>0.5115277777777778</v>
      </c>
      <c r="AF33" s="35">
        <v>3.8888888888889417E-3</v>
      </c>
      <c r="AG33" s="35">
        <v>3.4722222222274921E-5</v>
      </c>
      <c r="AH33" s="44" t="s">
        <v>223</v>
      </c>
      <c r="AI33" s="45">
        <v>3</v>
      </c>
      <c r="AJ33" s="115">
        <v>0.52847222222222223</v>
      </c>
      <c r="AK33" s="42" t="s">
        <v>44</v>
      </c>
      <c r="AL33" s="38">
        <v>0</v>
      </c>
      <c r="AM33" s="73">
        <v>0.53888888888888886</v>
      </c>
      <c r="AN33" s="42" t="s">
        <v>44</v>
      </c>
      <c r="AO33" s="38">
        <v>0</v>
      </c>
      <c r="AP33" s="53">
        <v>0.54166666666666663</v>
      </c>
      <c r="AQ33" s="61"/>
      <c r="AR33" s="55">
        <v>0.54853009259259256</v>
      </c>
      <c r="AS33" s="35">
        <v>6.8634259259259256E-3</v>
      </c>
      <c r="AT33" s="35">
        <v>1.0416666666666647E-4</v>
      </c>
      <c r="AU33" s="44" t="s">
        <v>223</v>
      </c>
      <c r="AV33" s="45">
        <v>9</v>
      </c>
      <c r="AW33" s="49">
        <v>0.56944444444444442</v>
      </c>
      <c r="AX33" s="42" t="s">
        <v>44</v>
      </c>
      <c r="AY33" s="38">
        <v>0</v>
      </c>
      <c r="AZ33" s="49">
        <v>0.57152777777777797</v>
      </c>
      <c r="BA33" s="61"/>
      <c r="BB33" s="55">
        <v>0.57660879629629636</v>
      </c>
      <c r="BC33" s="35">
        <v>5.0810185185183876E-3</v>
      </c>
      <c r="BD33" s="35">
        <v>8.101851851838749E-5</v>
      </c>
      <c r="BE33" s="44" t="s">
        <v>223</v>
      </c>
      <c r="BF33" s="45">
        <v>7</v>
      </c>
      <c r="BG33" s="308">
        <v>0.61666666666666681</v>
      </c>
      <c r="BH33" s="42" t="s">
        <v>44</v>
      </c>
      <c r="BI33" s="38">
        <v>0</v>
      </c>
      <c r="BJ33" s="43">
        <v>0.6166666666666667</v>
      </c>
      <c r="BK33" s="47">
        <v>0.62777777777777777</v>
      </c>
      <c r="BL33" s="70">
        <v>29.5</v>
      </c>
      <c r="BM33" s="71">
        <v>29.5</v>
      </c>
      <c r="BN33" s="72"/>
      <c r="BO33" s="117" t="s">
        <v>226</v>
      </c>
      <c r="BP33" s="121"/>
      <c r="BQ33" s="124" t="s">
        <v>225</v>
      </c>
      <c r="BR33" s="125"/>
      <c r="BS33" s="49">
        <v>0.70416666666666661</v>
      </c>
      <c r="BT33" s="42" t="s">
        <v>44</v>
      </c>
      <c r="BU33" s="38">
        <v>0</v>
      </c>
      <c r="BV33" s="49">
        <v>0.70694444444444404</v>
      </c>
      <c r="BW33" s="61"/>
      <c r="BX33" s="55">
        <v>0.71023148148148152</v>
      </c>
      <c r="BY33" s="35">
        <v>3.2870370370374768E-3</v>
      </c>
      <c r="BZ33" s="35">
        <v>8.3333333333377325E-4</v>
      </c>
      <c r="CA33" s="44" t="s">
        <v>223</v>
      </c>
      <c r="CB33" s="45">
        <v>72</v>
      </c>
      <c r="CC33" s="85">
        <v>0.71319444444444446</v>
      </c>
      <c r="CD33" s="86"/>
      <c r="CE33" s="87">
        <v>0</v>
      </c>
      <c r="CF33" s="88"/>
      <c r="CG33" s="85">
        <v>0.72152777777777777</v>
      </c>
      <c r="CH33" s="86"/>
      <c r="CI33" s="87">
        <v>0</v>
      </c>
      <c r="CJ33" s="88"/>
      <c r="CK33" s="43">
        <v>0.76944444444444438</v>
      </c>
      <c r="CL33" s="47">
        <v>0.76944444444444438</v>
      </c>
      <c r="CM33" s="70">
        <v>58.1</v>
      </c>
      <c r="CN33" s="71">
        <v>58.1</v>
      </c>
      <c r="CO33" s="72"/>
      <c r="CP33" s="91">
        <v>0.77083333333333337</v>
      </c>
      <c r="CQ33" s="95">
        <v>5.5555555555555601E-2</v>
      </c>
      <c r="CR33" s="42" t="s">
        <v>223</v>
      </c>
      <c r="CS33" s="38">
        <v>120</v>
      </c>
      <c r="CU33" s="39">
        <v>288.60000000000002</v>
      </c>
      <c r="CV33" s="46">
        <v>120</v>
      </c>
      <c r="CW33" s="40"/>
      <c r="CX33" s="63">
        <v>408.6</v>
      </c>
      <c r="CZ33" s="101" t="s">
        <v>191</v>
      </c>
      <c r="DA33" s="129" t="s">
        <v>178</v>
      </c>
      <c r="DB33" s="129">
        <v>64</v>
      </c>
      <c r="DC33" s="104" t="s">
        <v>181</v>
      </c>
      <c r="DD33" s="77"/>
      <c r="DE33" s="56"/>
      <c r="DF33" s="36"/>
      <c r="DI33" s="41">
        <v>1</v>
      </c>
      <c r="DJ33" s="17" t="s">
        <v>196</v>
      </c>
      <c r="DK33" s="153">
        <v>197.6</v>
      </c>
      <c r="DL33" s="41">
        <v>197.6</v>
      </c>
      <c r="DM33" s="41">
        <v>9999</v>
      </c>
      <c r="DP33" s="41">
        <v>46</v>
      </c>
      <c r="DQ33" s="227">
        <v>0</v>
      </c>
      <c r="DR33" s="227">
        <v>0</v>
      </c>
      <c r="DS33" s="228">
        <v>110</v>
      </c>
      <c r="DT33" s="227">
        <v>0</v>
      </c>
      <c r="DU33" s="227">
        <v>0</v>
      </c>
      <c r="DV33" s="227">
        <v>3</v>
      </c>
      <c r="DW33" s="227">
        <v>0</v>
      </c>
      <c r="DX33" s="227">
        <v>0</v>
      </c>
      <c r="DY33" s="227">
        <v>9</v>
      </c>
      <c r="DZ33" s="227">
        <v>0</v>
      </c>
      <c r="EA33" s="227">
        <v>7</v>
      </c>
      <c r="EB33" s="227">
        <v>0</v>
      </c>
      <c r="EC33" s="228">
        <v>29.5</v>
      </c>
      <c r="ED33" s="227">
        <v>0</v>
      </c>
      <c r="EE33" s="227">
        <v>0</v>
      </c>
      <c r="EF33" s="227">
        <v>72</v>
      </c>
      <c r="EG33" s="227">
        <v>0</v>
      </c>
      <c r="EH33" s="228">
        <v>58.1</v>
      </c>
      <c r="EI33" s="227">
        <v>120</v>
      </c>
      <c r="EK33" s="41">
        <v>46</v>
      </c>
      <c r="EL33" s="227">
        <v>0</v>
      </c>
      <c r="EM33" s="227">
        <v>0</v>
      </c>
      <c r="EN33" s="227">
        <v>110</v>
      </c>
      <c r="EO33" s="227">
        <v>110</v>
      </c>
      <c r="EP33" s="227">
        <v>110</v>
      </c>
      <c r="EQ33" s="227">
        <v>113</v>
      </c>
      <c r="ER33" s="227">
        <v>113</v>
      </c>
      <c r="ES33" s="227">
        <v>113</v>
      </c>
      <c r="ET33" s="227">
        <v>122</v>
      </c>
      <c r="EU33" s="227">
        <v>122</v>
      </c>
      <c r="EV33" s="227">
        <v>129</v>
      </c>
      <c r="EW33" s="227">
        <v>129</v>
      </c>
      <c r="EX33" s="227">
        <v>158.5</v>
      </c>
      <c r="EY33" s="227">
        <v>158.5</v>
      </c>
      <c r="EZ33" s="227">
        <v>158.5</v>
      </c>
      <c r="FA33" s="227">
        <v>230.5</v>
      </c>
      <c r="FB33" s="227">
        <v>230.5</v>
      </c>
      <c r="FC33" s="227">
        <v>288.60000000000002</v>
      </c>
      <c r="FD33" s="227">
        <v>408.6</v>
      </c>
    </row>
    <row r="34" spans="1:160" ht="13.5" thickBot="1" x14ac:dyDescent="0.25">
      <c r="A34" s="132"/>
      <c r="B34" s="34">
        <v>51</v>
      </c>
      <c r="C34" s="10">
        <v>53</v>
      </c>
      <c r="D34" s="37" t="s">
        <v>159</v>
      </c>
      <c r="E34" s="37" t="s">
        <v>160</v>
      </c>
      <c r="F34" s="37"/>
      <c r="G34" s="43">
        <v>0.327083333333333</v>
      </c>
      <c r="H34" s="47">
        <v>0.32708333333333334</v>
      </c>
      <c r="I34" s="58" t="s">
        <v>44</v>
      </c>
      <c r="J34" s="52">
        <v>0</v>
      </c>
      <c r="K34" s="43">
        <v>0.41041666666666399</v>
      </c>
      <c r="L34" s="47">
        <v>0.410416666666646</v>
      </c>
      <c r="M34" s="42" t="s">
        <v>44</v>
      </c>
      <c r="N34" s="38">
        <v>0</v>
      </c>
      <c r="O34" s="73">
        <v>0.45208333333333334</v>
      </c>
      <c r="P34" s="42" t="s">
        <v>44</v>
      </c>
      <c r="Q34" s="38">
        <v>0</v>
      </c>
      <c r="R34" s="43">
        <v>0.46180555555555558</v>
      </c>
      <c r="S34" s="47">
        <v>0.46180555555555558</v>
      </c>
      <c r="T34" s="70">
        <v>42.6</v>
      </c>
      <c r="U34" s="71">
        <v>42.6</v>
      </c>
      <c r="V34" s="72"/>
      <c r="W34" s="115">
        <v>0.47291666666666665</v>
      </c>
      <c r="X34" s="42" t="s">
        <v>44</v>
      </c>
      <c r="Y34" s="38">
        <v>0</v>
      </c>
      <c r="Z34" s="49">
        <v>0.50694444444444442</v>
      </c>
      <c r="AA34" s="42" t="s">
        <v>45</v>
      </c>
      <c r="AB34" s="38">
        <v>60</v>
      </c>
      <c r="AC34" s="53">
        <v>0.51041666666666663</v>
      </c>
      <c r="AD34" s="61"/>
      <c r="AE34" s="55">
        <v>0.51491898148148152</v>
      </c>
      <c r="AF34" s="35">
        <v>4.5023148148148895E-3</v>
      </c>
      <c r="AG34" s="35">
        <v>6.4814814814822272E-4</v>
      </c>
      <c r="AH34" s="44" t="s">
        <v>223</v>
      </c>
      <c r="AI34" s="45">
        <v>56</v>
      </c>
      <c r="AJ34" s="115">
        <v>0.53125</v>
      </c>
      <c r="AK34" s="42" t="s">
        <v>44</v>
      </c>
      <c r="AL34" s="38">
        <v>0</v>
      </c>
      <c r="AM34" s="73">
        <v>0.54097222222222219</v>
      </c>
      <c r="AN34" s="42" t="s">
        <v>45</v>
      </c>
      <c r="AO34" s="38">
        <v>60</v>
      </c>
      <c r="AP34" s="53">
        <v>0.5444444444444444</v>
      </c>
      <c r="AQ34" s="61"/>
      <c r="AR34" s="55">
        <v>0.55096064814814816</v>
      </c>
      <c r="AS34" s="35">
        <v>6.5162037037037601E-3</v>
      </c>
      <c r="AT34" s="35">
        <v>2.4305555555549901E-4</v>
      </c>
      <c r="AU34" s="44" t="s">
        <v>45</v>
      </c>
      <c r="AV34" s="45">
        <v>21</v>
      </c>
      <c r="AW34" s="49">
        <v>0.57152777777777775</v>
      </c>
      <c r="AX34" s="42" t="s">
        <v>45</v>
      </c>
      <c r="AY34" s="38">
        <v>60</v>
      </c>
      <c r="AZ34" s="49">
        <v>0.57430555555555496</v>
      </c>
      <c r="BA34" s="61"/>
      <c r="BB34" s="55">
        <v>0.57964120370370364</v>
      </c>
      <c r="BC34" s="35">
        <v>5.3356481481486862E-3</v>
      </c>
      <c r="BD34" s="35">
        <v>3.3564814814868605E-4</v>
      </c>
      <c r="BE34" s="44" t="s">
        <v>223</v>
      </c>
      <c r="BF34" s="45">
        <v>29</v>
      </c>
      <c r="BG34" s="308">
        <v>0.6194444444444438</v>
      </c>
      <c r="BH34" s="42" t="s">
        <v>44</v>
      </c>
      <c r="BI34" s="38">
        <v>0</v>
      </c>
      <c r="BJ34" s="43">
        <v>0.62152777777777779</v>
      </c>
      <c r="BK34" s="47">
        <v>0.63194444444444442</v>
      </c>
      <c r="BL34" s="70">
        <v>29.5</v>
      </c>
      <c r="BM34" s="71">
        <v>29.5</v>
      </c>
      <c r="BN34" s="72"/>
      <c r="BO34" s="117" t="s">
        <v>224</v>
      </c>
      <c r="BP34" s="121">
        <v>300</v>
      </c>
      <c r="BQ34" s="124" t="s">
        <v>232</v>
      </c>
      <c r="BR34" s="125">
        <v>1800</v>
      </c>
      <c r="BS34" s="49">
        <v>0.72013888888888899</v>
      </c>
      <c r="BT34" s="42" t="s">
        <v>223</v>
      </c>
      <c r="BU34" s="38">
        <v>1200</v>
      </c>
      <c r="BV34" s="49">
        <v>0.72222222222222221</v>
      </c>
      <c r="BW34" s="61"/>
      <c r="BX34" s="55">
        <v>0.72528935185185184</v>
      </c>
      <c r="BY34" s="35">
        <v>3.067129629629628E-3</v>
      </c>
      <c r="BZ34" s="35">
        <v>6.1342592592592438E-4</v>
      </c>
      <c r="CA34" s="44" t="s">
        <v>223</v>
      </c>
      <c r="CB34" s="45">
        <v>53</v>
      </c>
      <c r="CC34" s="85">
        <v>0.72638888888888886</v>
      </c>
      <c r="CD34" s="86"/>
      <c r="CE34" s="87">
        <v>0</v>
      </c>
      <c r="CF34" s="88"/>
      <c r="CG34" s="85">
        <v>0.73333333333333339</v>
      </c>
      <c r="CH34" s="86"/>
      <c r="CI34" s="87">
        <v>60</v>
      </c>
      <c r="CJ34" s="88"/>
      <c r="CK34" s="43">
        <v>0.78749999999999998</v>
      </c>
      <c r="CL34" s="47">
        <v>0.78819444444444453</v>
      </c>
      <c r="CM34" s="70">
        <v>58.4</v>
      </c>
      <c r="CN34" s="71">
        <v>58.4</v>
      </c>
      <c r="CO34" s="72">
        <v>10</v>
      </c>
      <c r="CP34" s="91">
        <v>0.7895833333333333</v>
      </c>
      <c r="CQ34" s="95">
        <v>5.5555555555555601E-2</v>
      </c>
      <c r="CR34" s="42" t="s">
        <v>223</v>
      </c>
      <c r="CS34" s="38">
        <v>360</v>
      </c>
      <c r="CU34" s="39">
        <v>299.5</v>
      </c>
      <c r="CV34" s="46">
        <v>3900</v>
      </c>
      <c r="CW34" s="40"/>
      <c r="CX34" s="63">
        <v>4199.5</v>
      </c>
      <c r="CZ34" s="101" t="s">
        <v>191</v>
      </c>
      <c r="DA34" s="129" t="s">
        <v>178</v>
      </c>
      <c r="DB34" s="129">
        <v>71</v>
      </c>
      <c r="DC34" s="104" t="s">
        <v>188</v>
      </c>
      <c r="DD34" s="77"/>
      <c r="DE34" s="56"/>
      <c r="DF34" s="36"/>
      <c r="DI34" s="41">
        <v>1</v>
      </c>
      <c r="DJ34" s="17" t="s">
        <v>196</v>
      </c>
      <c r="DK34" s="153">
        <v>140.5</v>
      </c>
      <c r="DL34" s="41">
        <v>140.5</v>
      </c>
      <c r="DM34" s="41">
        <v>9999</v>
      </c>
      <c r="DP34" s="41">
        <v>53</v>
      </c>
      <c r="DQ34" s="227">
        <v>0</v>
      </c>
      <c r="DR34" s="227">
        <v>0</v>
      </c>
      <c r="DS34" s="228">
        <v>42.6</v>
      </c>
      <c r="DT34" s="227">
        <v>0</v>
      </c>
      <c r="DU34" s="227">
        <v>60</v>
      </c>
      <c r="DV34" s="227">
        <v>56</v>
      </c>
      <c r="DW34" s="227">
        <v>0</v>
      </c>
      <c r="DX34" s="227">
        <v>60</v>
      </c>
      <c r="DY34" s="227">
        <v>21</v>
      </c>
      <c r="DZ34" s="227">
        <v>60</v>
      </c>
      <c r="EA34" s="227">
        <v>29</v>
      </c>
      <c r="EB34" s="227">
        <v>0</v>
      </c>
      <c r="EC34" s="228">
        <v>29.5</v>
      </c>
      <c r="ED34" s="227">
        <v>2100</v>
      </c>
      <c r="EE34" s="227">
        <v>1200</v>
      </c>
      <c r="EF34" s="227">
        <v>53</v>
      </c>
      <c r="EG34" s="227">
        <v>60</v>
      </c>
      <c r="EH34" s="228">
        <v>68.400000000000006</v>
      </c>
      <c r="EI34" s="227">
        <v>360</v>
      </c>
      <c r="EK34" s="41">
        <v>53</v>
      </c>
      <c r="EL34" s="227">
        <v>0</v>
      </c>
      <c r="EM34" s="227">
        <v>0</v>
      </c>
      <c r="EN34" s="227">
        <v>42.6</v>
      </c>
      <c r="EO34" s="227">
        <v>42.6</v>
      </c>
      <c r="EP34" s="227">
        <v>102.6</v>
      </c>
      <c r="EQ34" s="227">
        <v>158.6</v>
      </c>
      <c r="ER34" s="227">
        <v>158.6</v>
      </c>
      <c r="ES34" s="227">
        <v>218.6</v>
      </c>
      <c r="ET34" s="227">
        <v>239.6</v>
      </c>
      <c r="EU34" s="227">
        <v>299.60000000000002</v>
      </c>
      <c r="EV34" s="227">
        <v>328.6</v>
      </c>
      <c r="EW34" s="227">
        <v>328.6</v>
      </c>
      <c r="EX34" s="227">
        <v>358.1</v>
      </c>
      <c r="EY34" s="227">
        <v>2458.1</v>
      </c>
      <c r="EZ34" s="227">
        <v>3658.1</v>
      </c>
      <c r="FA34" s="227">
        <v>3711.1</v>
      </c>
      <c r="FB34" s="227">
        <v>3771.1</v>
      </c>
      <c r="FC34" s="227">
        <v>3839.5</v>
      </c>
      <c r="FD34" s="227">
        <v>4199.5</v>
      </c>
    </row>
    <row r="35" spans="1:160" ht="13.5" thickBot="1" x14ac:dyDescent="0.25">
      <c r="A35" s="132"/>
      <c r="B35" s="34">
        <v>17</v>
      </c>
      <c r="C35" s="10">
        <v>17</v>
      </c>
      <c r="D35" s="37" t="s">
        <v>39</v>
      </c>
      <c r="E35" s="37" t="s">
        <v>40</v>
      </c>
      <c r="F35" s="37"/>
      <c r="G35" s="43">
        <v>0.30347222222222198</v>
      </c>
      <c r="H35" s="47">
        <v>0.3034722222222222</v>
      </c>
      <c r="I35" s="58" t="s">
        <v>44</v>
      </c>
      <c r="J35" s="52">
        <v>0</v>
      </c>
      <c r="K35" s="43">
        <v>0.38680555555555501</v>
      </c>
      <c r="L35" s="47">
        <v>0.38680555555555002</v>
      </c>
      <c r="M35" s="42" t="s">
        <v>44</v>
      </c>
      <c r="N35" s="38">
        <v>0</v>
      </c>
      <c r="O35" s="73">
        <v>0.4284722222222222</v>
      </c>
      <c r="P35" s="42" t="s">
        <v>44</v>
      </c>
      <c r="Q35" s="38">
        <v>0</v>
      </c>
      <c r="R35" s="43">
        <v>0.43263888888888885</v>
      </c>
      <c r="S35" s="47">
        <v>0.43263888888888885</v>
      </c>
      <c r="T35" s="70">
        <v>41.2</v>
      </c>
      <c r="U35" s="71">
        <v>41.2</v>
      </c>
      <c r="V35" s="72"/>
      <c r="W35" s="115">
        <v>0.44930555555555551</v>
      </c>
      <c r="X35" s="42" t="s">
        <v>44</v>
      </c>
      <c r="Y35" s="38">
        <v>0</v>
      </c>
      <c r="Z35" s="49">
        <v>0.48402777777777778</v>
      </c>
      <c r="AA35" s="42" t="s">
        <v>44</v>
      </c>
      <c r="AB35" s="38">
        <v>0</v>
      </c>
      <c r="AC35" s="53">
        <v>0.4861111111111111</v>
      </c>
      <c r="AD35" s="61"/>
      <c r="AE35" s="55">
        <v>0.48981481481481487</v>
      </c>
      <c r="AF35" s="35">
        <v>3.7037037037037646E-3</v>
      </c>
      <c r="AG35" s="35">
        <v>1.504629629629022E-4</v>
      </c>
      <c r="AH35" s="44" t="s">
        <v>45</v>
      </c>
      <c r="AI35" s="45">
        <v>13</v>
      </c>
      <c r="AJ35" s="115">
        <v>0.50694444444444442</v>
      </c>
      <c r="AK35" s="42" t="s">
        <v>44</v>
      </c>
      <c r="AL35" s="38">
        <v>0</v>
      </c>
      <c r="AM35" s="73">
        <v>0.51736111111111105</v>
      </c>
      <c r="AN35" s="42" t="s">
        <v>44</v>
      </c>
      <c r="AO35" s="38">
        <v>0</v>
      </c>
      <c r="AP35" s="53">
        <v>0.51944444444444449</v>
      </c>
      <c r="AQ35" s="61"/>
      <c r="AR35" s="55">
        <v>0.52679398148148149</v>
      </c>
      <c r="AS35" s="35">
        <v>7.3495370370370017E-3</v>
      </c>
      <c r="AT35" s="35">
        <v>5.9027777777774255E-4</v>
      </c>
      <c r="AU35" s="44" t="s">
        <v>223</v>
      </c>
      <c r="AV35" s="45">
        <v>51</v>
      </c>
      <c r="AW35" s="49">
        <v>0.54722222222222217</v>
      </c>
      <c r="AX35" s="42" t="s">
        <v>44</v>
      </c>
      <c r="AY35" s="38">
        <v>0</v>
      </c>
      <c r="AZ35" s="49">
        <v>0.54930555555555505</v>
      </c>
      <c r="BA35" s="61"/>
      <c r="BB35" s="55">
        <v>0.55457175925925928</v>
      </c>
      <c r="BC35" s="35">
        <v>5.2662037037042309E-3</v>
      </c>
      <c r="BD35" s="35">
        <v>2.6620370370423075E-4</v>
      </c>
      <c r="BE35" s="44" t="s">
        <v>223</v>
      </c>
      <c r="BF35" s="45">
        <v>23</v>
      </c>
      <c r="BG35" s="308">
        <v>0.59444444444444389</v>
      </c>
      <c r="BH35" s="42" t="s">
        <v>44</v>
      </c>
      <c r="BI35" s="38">
        <v>0</v>
      </c>
      <c r="BJ35" s="43">
        <v>0.59583333333333333</v>
      </c>
      <c r="BK35" s="47">
        <v>0.59652777777777777</v>
      </c>
      <c r="BL35" s="70">
        <v>29.6</v>
      </c>
      <c r="BM35" s="71">
        <v>29.6</v>
      </c>
      <c r="BN35" s="72"/>
      <c r="BO35" s="117" t="s">
        <v>226</v>
      </c>
      <c r="BP35" s="121"/>
      <c r="BQ35" s="124" t="s">
        <v>225</v>
      </c>
      <c r="BR35" s="125"/>
      <c r="BS35" s="49">
        <v>0.67083333333333339</v>
      </c>
      <c r="BT35" s="42" t="s">
        <v>44</v>
      </c>
      <c r="BU35" s="38">
        <v>0</v>
      </c>
      <c r="BV35" s="49">
        <v>0.67361111111111105</v>
      </c>
      <c r="BW35" s="61"/>
      <c r="BX35" s="55">
        <v>0.67679398148148151</v>
      </c>
      <c r="BY35" s="35">
        <v>3.1828703703704608E-3</v>
      </c>
      <c r="BZ35" s="35">
        <v>7.2916666666675723E-4</v>
      </c>
      <c r="CA35" s="44" t="s">
        <v>223</v>
      </c>
      <c r="CB35" s="45">
        <v>63</v>
      </c>
      <c r="CC35" s="85">
        <v>0.67847222222222225</v>
      </c>
      <c r="CD35" s="86"/>
      <c r="CE35" s="87">
        <v>0</v>
      </c>
      <c r="CF35" s="88"/>
      <c r="CG35" s="85">
        <v>0.68680555555555556</v>
      </c>
      <c r="CH35" s="86"/>
      <c r="CI35" s="87">
        <v>0</v>
      </c>
      <c r="CJ35" s="88"/>
      <c r="CK35" s="43">
        <v>0.73125000000000007</v>
      </c>
      <c r="CL35" s="47">
        <v>0.73125000000000007</v>
      </c>
      <c r="CM35" s="316">
        <v>50.2</v>
      </c>
      <c r="CN35" s="311">
        <v>50.2</v>
      </c>
      <c r="CO35" s="72">
        <v>30</v>
      </c>
      <c r="CP35" s="91">
        <v>0.73263888888888884</v>
      </c>
      <c r="CQ35" s="95">
        <v>5.5555555555555601E-2</v>
      </c>
      <c r="CR35" s="42" t="s">
        <v>44</v>
      </c>
      <c r="CS35" s="38">
        <v>0</v>
      </c>
      <c r="CU35" s="39">
        <v>301</v>
      </c>
      <c r="CV35" s="46">
        <v>0</v>
      </c>
      <c r="CW35" s="40"/>
      <c r="CX35" s="63">
        <v>301</v>
      </c>
      <c r="CZ35" s="101" t="s">
        <v>189</v>
      </c>
      <c r="DA35" s="129" t="s">
        <v>177</v>
      </c>
      <c r="DB35" s="129">
        <v>90</v>
      </c>
      <c r="DC35" s="104" t="s">
        <v>185</v>
      </c>
      <c r="DD35" s="77"/>
      <c r="DE35" s="56"/>
      <c r="DF35" s="36"/>
      <c r="DI35" s="41">
        <v>1.06</v>
      </c>
      <c r="DJ35" s="17" t="s">
        <v>196</v>
      </c>
      <c r="DK35" s="153">
        <v>158.26</v>
      </c>
      <c r="DL35" s="41">
        <v>158.26</v>
      </c>
      <c r="DM35" s="41">
        <v>9999</v>
      </c>
      <c r="DP35" s="41">
        <v>17</v>
      </c>
      <c r="DQ35" s="227">
        <v>0</v>
      </c>
      <c r="DR35" s="227">
        <v>0</v>
      </c>
      <c r="DS35" s="228">
        <v>41.2</v>
      </c>
      <c r="DT35" s="227">
        <v>0</v>
      </c>
      <c r="DU35" s="227">
        <v>0</v>
      </c>
      <c r="DV35" s="227">
        <v>13</v>
      </c>
      <c r="DW35" s="227">
        <v>0</v>
      </c>
      <c r="DX35" s="227">
        <v>0</v>
      </c>
      <c r="DY35" s="227">
        <v>51</v>
      </c>
      <c r="DZ35" s="227">
        <v>0</v>
      </c>
      <c r="EA35" s="227">
        <v>23</v>
      </c>
      <c r="EB35" s="227">
        <v>0</v>
      </c>
      <c r="EC35" s="228">
        <v>29.6</v>
      </c>
      <c r="ED35" s="227">
        <v>0</v>
      </c>
      <c r="EE35" s="227">
        <v>0</v>
      </c>
      <c r="EF35" s="227">
        <v>63</v>
      </c>
      <c r="EG35" s="227">
        <v>0</v>
      </c>
      <c r="EH35" s="228">
        <v>80.2</v>
      </c>
      <c r="EI35" s="227">
        <v>0</v>
      </c>
      <c r="EK35" s="41">
        <v>17</v>
      </c>
      <c r="EL35" s="227">
        <v>0</v>
      </c>
      <c r="EM35" s="227">
        <v>0</v>
      </c>
      <c r="EN35" s="227">
        <v>41.2</v>
      </c>
      <c r="EO35" s="227">
        <v>41.2</v>
      </c>
      <c r="EP35" s="227">
        <v>41.2</v>
      </c>
      <c r="EQ35" s="227">
        <v>54.2</v>
      </c>
      <c r="ER35" s="227">
        <v>54.2</v>
      </c>
      <c r="ES35" s="227">
        <v>54.2</v>
      </c>
      <c r="ET35" s="227">
        <v>105.2</v>
      </c>
      <c r="EU35" s="227">
        <v>105.2</v>
      </c>
      <c r="EV35" s="227">
        <v>128.19999999999999</v>
      </c>
      <c r="EW35" s="227">
        <v>128.19999999999999</v>
      </c>
      <c r="EX35" s="227">
        <v>157.80000000000001</v>
      </c>
      <c r="EY35" s="227">
        <v>157.80000000000001</v>
      </c>
      <c r="EZ35" s="227">
        <v>157.80000000000001</v>
      </c>
      <c r="FA35" s="227">
        <v>220.8</v>
      </c>
      <c r="FB35" s="227">
        <v>220.8</v>
      </c>
      <c r="FC35" s="227">
        <v>301</v>
      </c>
      <c r="FD35" s="227">
        <v>301</v>
      </c>
    </row>
    <row r="36" spans="1:160" ht="13.5" thickBot="1" x14ac:dyDescent="0.25">
      <c r="A36" s="132"/>
      <c r="B36" s="34">
        <v>35</v>
      </c>
      <c r="C36" s="10">
        <v>35</v>
      </c>
      <c r="D36" s="37" t="s">
        <v>50</v>
      </c>
      <c r="E36" s="37" t="s">
        <v>59</v>
      </c>
      <c r="F36" s="37"/>
      <c r="G36" s="43">
        <v>0.31597222222222199</v>
      </c>
      <c r="H36" s="47">
        <v>0.31597222222222221</v>
      </c>
      <c r="I36" s="58" t="s">
        <v>44</v>
      </c>
      <c r="J36" s="52">
        <v>0</v>
      </c>
      <c r="K36" s="43">
        <v>0.39930555555555403</v>
      </c>
      <c r="L36" s="47">
        <v>0.39930555555554198</v>
      </c>
      <c r="M36" s="42" t="s">
        <v>44</v>
      </c>
      <c r="N36" s="38">
        <v>0</v>
      </c>
      <c r="O36" s="73">
        <v>0.44097222222222227</v>
      </c>
      <c r="P36" s="42" t="s">
        <v>44</v>
      </c>
      <c r="Q36" s="38">
        <v>0</v>
      </c>
      <c r="R36" s="43">
        <v>0.44236111111111115</v>
      </c>
      <c r="S36" s="47">
        <v>0.44791666666666669</v>
      </c>
      <c r="T36" s="70">
        <v>40.700000000000003</v>
      </c>
      <c r="U36" s="71">
        <v>40.700000000000003</v>
      </c>
      <c r="V36" s="72"/>
      <c r="W36" s="115">
        <v>0.46180555555555558</v>
      </c>
      <c r="X36" s="42" t="s">
        <v>44</v>
      </c>
      <c r="Y36" s="38">
        <v>0</v>
      </c>
      <c r="Z36" s="49">
        <v>0.49652777777777773</v>
      </c>
      <c r="AA36" s="42" t="s">
        <v>44</v>
      </c>
      <c r="AB36" s="38">
        <v>0</v>
      </c>
      <c r="AC36" s="53">
        <v>0.49861111111111112</v>
      </c>
      <c r="AD36" s="61"/>
      <c r="AE36" s="55">
        <v>0.50246527777777772</v>
      </c>
      <c r="AF36" s="35">
        <v>3.854166666666603E-3</v>
      </c>
      <c r="AG36" s="35">
        <v>6.3751087742147661E-17</v>
      </c>
      <c r="AH36" s="44" t="s">
        <v>44</v>
      </c>
      <c r="AI36" s="45">
        <v>0</v>
      </c>
      <c r="AJ36" s="115">
        <v>0.51944444444444449</v>
      </c>
      <c r="AK36" s="42" t="s">
        <v>44</v>
      </c>
      <c r="AL36" s="38">
        <v>0</v>
      </c>
      <c r="AM36" s="73">
        <v>0.52986111111111112</v>
      </c>
      <c r="AN36" s="42" t="s">
        <v>44</v>
      </c>
      <c r="AO36" s="38">
        <v>0</v>
      </c>
      <c r="AP36" s="53">
        <v>0.53263888888888888</v>
      </c>
      <c r="AQ36" s="61"/>
      <c r="AR36" s="55">
        <v>0.53998842592592589</v>
      </c>
      <c r="AS36" s="35">
        <v>7.3495370370370017E-3</v>
      </c>
      <c r="AT36" s="35">
        <v>5.9027777777774255E-4</v>
      </c>
      <c r="AU36" s="44" t="s">
        <v>223</v>
      </c>
      <c r="AV36" s="45">
        <v>51</v>
      </c>
      <c r="AW36" s="49">
        <v>0.56041666666666667</v>
      </c>
      <c r="AX36" s="42" t="s">
        <v>44</v>
      </c>
      <c r="AY36" s="38">
        <v>0</v>
      </c>
      <c r="AZ36" s="49">
        <v>0.5625</v>
      </c>
      <c r="BA36" s="61"/>
      <c r="BB36" s="55">
        <v>0.56726851851851856</v>
      </c>
      <c r="BC36" s="35">
        <v>4.7685185185185608E-3</v>
      </c>
      <c r="BD36" s="35">
        <v>2.3148148148143931E-4</v>
      </c>
      <c r="BE36" s="44" t="s">
        <v>45</v>
      </c>
      <c r="BF36" s="45">
        <v>20</v>
      </c>
      <c r="BG36" s="308">
        <v>0.60763888888888884</v>
      </c>
      <c r="BH36" s="42" t="s">
        <v>44</v>
      </c>
      <c r="BI36" s="38">
        <v>0</v>
      </c>
      <c r="BJ36" s="43">
        <v>0.60763888888888895</v>
      </c>
      <c r="BK36" s="47">
        <v>0.61249999999999993</v>
      </c>
      <c r="BL36" s="70">
        <v>29.7</v>
      </c>
      <c r="BM36" s="71">
        <v>29.7</v>
      </c>
      <c r="BN36" s="72"/>
      <c r="BO36" s="117" t="s">
        <v>226</v>
      </c>
      <c r="BP36" s="121"/>
      <c r="BQ36" s="124" t="s">
        <v>225</v>
      </c>
      <c r="BR36" s="125"/>
      <c r="BS36" s="49">
        <v>0.68402777777777779</v>
      </c>
      <c r="BT36" s="42" t="s">
        <v>44</v>
      </c>
      <c r="BU36" s="38">
        <v>0</v>
      </c>
      <c r="BV36" s="49">
        <v>0.68611111111111101</v>
      </c>
      <c r="BW36" s="61"/>
      <c r="BX36" s="55">
        <v>0.68931712962962965</v>
      </c>
      <c r="BY36" s="35">
        <v>3.2060185185186496E-3</v>
      </c>
      <c r="BZ36" s="35">
        <v>7.52314814814946E-4</v>
      </c>
      <c r="CA36" s="44" t="s">
        <v>223</v>
      </c>
      <c r="CB36" s="45">
        <v>65</v>
      </c>
      <c r="CC36" s="85">
        <v>0.69027777777777777</v>
      </c>
      <c r="CD36" s="86"/>
      <c r="CE36" s="87">
        <v>0</v>
      </c>
      <c r="CF36" s="88"/>
      <c r="CG36" s="85">
        <v>0.69930555555555562</v>
      </c>
      <c r="CH36" s="86"/>
      <c r="CI36" s="87">
        <v>0</v>
      </c>
      <c r="CJ36" s="88"/>
      <c r="CK36" s="43">
        <v>0.74305555555555547</v>
      </c>
      <c r="CL36" s="47">
        <v>0.74583333333333324</v>
      </c>
      <c r="CM36" s="70">
        <v>50.8</v>
      </c>
      <c r="CN36" s="71">
        <v>50.8</v>
      </c>
      <c r="CO36" s="72"/>
      <c r="CP36" s="91">
        <v>0.74861111111111101</v>
      </c>
      <c r="CQ36" s="95">
        <v>5.5555555555555601E-2</v>
      </c>
      <c r="CR36" s="42" t="s">
        <v>44</v>
      </c>
      <c r="CS36" s="38">
        <v>0</v>
      </c>
      <c r="CU36" s="39">
        <v>257.2</v>
      </c>
      <c r="CV36" s="46">
        <v>0</v>
      </c>
      <c r="CW36" s="40"/>
      <c r="CX36" s="63">
        <v>257.2</v>
      </c>
      <c r="CZ36" s="101" t="s">
        <v>191</v>
      </c>
      <c r="DA36" s="129" t="s">
        <v>178</v>
      </c>
      <c r="DB36" s="129">
        <v>71</v>
      </c>
      <c r="DC36" s="104" t="s">
        <v>180</v>
      </c>
      <c r="DD36" s="77"/>
      <c r="DE36" s="56"/>
      <c r="DF36" s="36"/>
      <c r="DI36" s="41">
        <v>1</v>
      </c>
      <c r="DJ36" s="17" t="s">
        <v>196</v>
      </c>
      <c r="DK36" s="153">
        <v>121.2</v>
      </c>
      <c r="DL36" s="41">
        <v>121.2</v>
      </c>
      <c r="DM36" s="41">
        <v>9999</v>
      </c>
      <c r="DP36" s="41">
        <v>35</v>
      </c>
      <c r="DQ36" s="227">
        <v>0</v>
      </c>
      <c r="DR36" s="227">
        <v>0</v>
      </c>
      <c r="DS36" s="228">
        <v>40.700000000000003</v>
      </c>
      <c r="DT36" s="227">
        <v>0</v>
      </c>
      <c r="DU36" s="227">
        <v>0</v>
      </c>
      <c r="DV36" s="227">
        <v>0</v>
      </c>
      <c r="DW36" s="227">
        <v>0</v>
      </c>
      <c r="DX36" s="227">
        <v>0</v>
      </c>
      <c r="DY36" s="227">
        <v>51</v>
      </c>
      <c r="DZ36" s="227">
        <v>0</v>
      </c>
      <c r="EA36" s="227">
        <v>20</v>
      </c>
      <c r="EB36" s="227">
        <v>0</v>
      </c>
      <c r="EC36" s="228">
        <v>29.7</v>
      </c>
      <c r="ED36" s="227">
        <v>0</v>
      </c>
      <c r="EE36" s="227">
        <v>0</v>
      </c>
      <c r="EF36" s="227">
        <v>65</v>
      </c>
      <c r="EG36" s="227">
        <v>0</v>
      </c>
      <c r="EH36" s="228">
        <v>50.8</v>
      </c>
      <c r="EI36" s="227">
        <v>0</v>
      </c>
      <c r="EK36" s="41">
        <v>35</v>
      </c>
      <c r="EL36" s="227">
        <v>0</v>
      </c>
      <c r="EM36" s="227">
        <v>0</v>
      </c>
      <c r="EN36" s="227">
        <v>40.700000000000003</v>
      </c>
      <c r="EO36" s="227">
        <v>40.700000000000003</v>
      </c>
      <c r="EP36" s="227">
        <v>40.700000000000003</v>
      </c>
      <c r="EQ36" s="227">
        <v>40.700000000000003</v>
      </c>
      <c r="ER36" s="227">
        <v>40.700000000000003</v>
      </c>
      <c r="ES36" s="227">
        <v>40.700000000000003</v>
      </c>
      <c r="ET36" s="227">
        <v>91.7</v>
      </c>
      <c r="EU36" s="227">
        <v>91.7</v>
      </c>
      <c r="EV36" s="227">
        <v>111.7</v>
      </c>
      <c r="EW36" s="227">
        <v>111.7</v>
      </c>
      <c r="EX36" s="227">
        <v>141.4</v>
      </c>
      <c r="EY36" s="227">
        <v>141.4</v>
      </c>
      <c r="EZ36" s="227">
        <v>141.4</v>
      </c>
      <c r="FA36" s="227">
        <v>206.4</v>
      </c>
      <c r="FB36" s="227">
        <v>206.4</v>
      </c>
      <c r="FC36" s="227">
        <v>257.2</v>
      </c>
      <c r="FD36" s="227">
        <v>257.2</v>
      </c>
    </row>
    <row r="37" spans="1:160" ht="13.5" thickBot="1" x14ac:dyDescent="0.25">
      <c r="A37" s="132"/>
      <c r="B37" s="34">
        <v>29</v>
      </c>
      <c r="C37" s="10">
        <v>29</v>
      </c>
      <c r="D37" s="37" t="s">
        <v>131</v>
      </c>
      <c r="E37" s="37" t="s">
        <v>132</v>
      </c>
      <c r="F37" s="37"/>
      <c r="G37" s="43">
        <v>0.311805555555556</v>
      </c>
      <c r="H37" s="47">
        <v>0.31180555555555556</v>
      </c>
      <c r="I37" s="58" t="s">
        <v>44</v>
      </c>
      <c r="J37" s="52">
        <v>0</v>
      </c>
      <c r="K37" s="43">
        <v>0.39513888888888699</v>
      </c>
      <c r="L37" s="47">
        <v>0.39513888888887799</v>
      </c>
      <c r="M37" s="42" t="s">
        <v>44</v>
      </c>
      <c r="N37" s="38">
        <v>0</v>
      </c>
      <c r="O37" s="73">
        <v>0.4368055555555555</v>
      </c>
      <c r="P37" s="42" t="s">
        <v>44</v>
      </c>
      <c r="Q37" s="38">
        <v>0</v>
      </c>
      <c r="R37" s="43">
        <v>0.44236111111111115</v>
      </c>
      <c r="S37" s="47">
        <v>0.44236111111111115</v>
      </c>
      <c r="T37" s="70">
        <v>48.9</v>
      </c>
      <c r="U37" s="71">
        <v>48.9</v>
      </c>
      <c r="V37" s="72">
        <v>30</v>
      </c>
      <c r="W37" s="115">
        <v>0.45763888888888882</v>
      </c>
      <c r="X37" s="42" t="s">
        <v>44</v>
      </c>
      <c r="Y37" s="38">
        <v>0</v>
      </c>
      <c r="Z37" s="49">
        <v>0.49236111111111108</v>
      </c>
      <c r="AA37" s="42" t="s">
        <v>44</v>
      </c>
      <c r="AB37" s="38">
        <v>0</v>
      </c>
      <c r="AC37" s="53">
        <v>0.49444444444444446</v>
      </c>
      <c r="AD37" s="61"/>
      <c r="AE37" s="55">
        <v>0.49853009259259262</v>
      </c>
      <c r="AF37" s="35">
        <v>4.0856481481481577E-3</v>
      </c>
      <c r="AG37" s="35">
        <v>2.3148148148149092E-4</v>
      </c>
      <c r="AH37" s="44" t="s">
        <v>223</v>
      </c>
      <c r="AI37" s="45">
        <v>20</v>
      </c>
      <c r="AJ37" s="115">
        <v>0.51527777777777783</v>
      </c>
      <c r="AK37" s="42" t="s">
        <v>44</v>
      </c>
      <c r="AL37" s="38">
        <v>0</v>
      </c>
      <c r="AM37" s="73">
        <v>0.52569444444444446</v>
      </c>
      <c r="AN37" s="42" t="s">
        <v>44</v>
      </c>
      <c r="AO37" s="38">
        <v>0</v>
      </c>
      <c r="AP37" s="53">
        <v>0.52916666666666667</v>
      </c>
      <c r="AQ37" s="61"/>
      <c r="AR37" s="55">
        <v>0.53600694444444441</v>
      </c>
      <c r="AS37" s="35">
        <v>6.8402777777777368E-3</v>
      </c>
      <c r="AT37" s="35">
        <v>8.1018518518477696E-5</v>
      </c>
      <c r="AU37" s="44" t="s">
        <v>223</v>
      </c>
      <c r="AV37" s="45">
        <v>7</v>
      </c>
      <c r="AW37" s="49">
        <v>0.55694444444444446</v>
      </c>
      <c r="AX37" s="42" t="s">
        <v>44</v>
      </c>
      <c r="AY37" s="38">
        <v>0</v>
      </c>
      <c r="AZ37" s="49">
        <v>0.55972222222222201</v>
      </c>
      <c r="BA37" s="61"/>
      <c r="BB37" s="55">
        <v>0.56497685185185187</v>
      </c>
      <c r="BC37" s="35">
        <v>5.2546296296298589E-3</v>
      </c>
      <c r="BD37" s="35">
        <v>2.5462962962985881E-4</v>
      </c>
      <c r="BE37" s="44" t="s">
        <v>223</v>
      </c>
      <c r="BF37" s="45">
        <v>22</v>
      </c>
      <c r="BG37" s="308">
        <v>0.60486111111111085</v>
      </c>
      <c r="BH37" s="42" t="s">
        <v>44</v>
      </c>
      <c r="BI37" s="38">
        <v>0</v>
      </c>
      <c r="BJ37" s="43">
        <v>0.60486111111111118</v>
      </c>
      <c r="BK37" s="47">
        <v>0.6069444444444444</v>
      </c>
      <c r="BL37" s="70">
        <v>30.2</v>
      </c>
      <c r="BM37" s="71">
        <v>30.2</v>
      </c>
      <c r="BN37" s="72"/>
      <c r="BO37" s="117" t="s">
        <v>226</v>
      </c>
      <c r="BP37" s="121"/>
      <c r="BQ37" s="124" t="s">
        <v>225</v>
      </c>
      <c r="BR37" s="125"/>
      <c r="BS37" s="49">
        <v>0.68333333333333324</v>
      </c>
      <c r="BT37" s="42" t="s">
        <v>44</v>
      </c>
      <c r="BU37" s="38">
        <v>0</v>
      </c>
      <c r="BV37" s="49">
        <v>0.68541666666666701</v>
      </c>
      <c r="BW37" s="61"/>
      <c r="BX37" s="55">
        <v>0.68863425925925925</v>
      </c>
      <c r="BY37" s="35">
        <v>3.2175925925922444E-3</v>
      </c>
      <c r="BZ37" s="35">
        <v>7.6388888888854079E-4</v>
      </c>
      <c r="CA37" s="44" t="s">
        <v>223</v>
      </c>
      <c r="CB37" s="45">
        <v>66</v>
      </c>
      <c r="CC37" s="85">
        <v>0.68958333333333333</v>
      </c>
      <c r="CD37" s="86"/>
      <c r="CE37" s="87">
        <v>0</v>
      </c>
      <c r="CF37" s="88"/>
      <c r="CG37" s="85">
        <v>0.69861111111111107</v>
      </c>
      <c r="CH37" s="86"/>
      <c r="CI37" s="87">
        <v>0</v>
      </c>
      <c r="CJ37" s="88"/>
      <c r="CK37" s="43">
        <v>0.74583333333333324</v>
      </c>
      <c r="CL37" s="47">
        <v>0.74583333333333324</v>
      </c>
      <c r="CM37" s="70">
        <v>52.4</v>
      </c>
      <c r="CN37" s="71">
        <v>52.4</v>
      </c>
      <c r="CO37" s="72"/>
      <c r="CP37" s="91">
        <v>0.74722222222222223</v>
      </c>
      <c r="CQ37" s="95">
        <v>5.5555555555555601E-2</v>
      </c>
      <c r="CR37" s="42" t="s">
        <v>44</v>
      </c>
      <c r="CS37" s="38">
        <v>0</v>
      </c>
      <c r="CU37" s="39">
        <v>276.5</v>
      </c>
      <c r="CV37" s="46">
        <v>0</v>
      </c>
      <c r="CW37" s="40"/>
      <c r="CX37" s="63">
        <v>276.5</v>
      </c>
      <c r="CZ37" s="101" t="s">
        <v>189</v>
      </c>
      <c r="DA37" s="129" t="s">
        <v>177</v>
      </c>
      <c r="DB37" s="129">
        <v>75</v>
      </c>
      <c r="DC37" s="104"/>
      <c r="DD37" s="77"/>
      <c r="DE37" s="56"/>
      <c r="DF37" s="36"/>
      <c r="DI37" s="41">
        <v>1.06</v>
      </c>
      <c r="DJ37" s="17" t="s">
        <v>196</v>
      </c>
      <c r="DK37" s="153">
        <v>169.39</v>
      </c>
      <c r="DL37" s="41">
        <v>169.39</v>
      </c>
      <c r="DM37" s="41">
        <v>9999</v>
      </c>
      <c r="DP37" s="41">
        <v>29</v>
      </c>
      <c r="DQ37" s="227">
        <v>0</v>
      </c>
      <c r="DR37" s="227">
        <v>0</v>
      </c>
      <c r="DS37" s="228">
        <v>78.900000000000006</v>
      </c>
      <c r="DT37" s="227">
        <v>0</v>
      </c>
      <c r="DU37" s="227">
        <v>0</v>
      </c>
      <c r="DV37" s="227">
        <v>20</v>
      </c>
      <c r="DW37" s="227">
        <v>0</v>
      </c>
      <c r="DX37" s="227">
        <v>0</v>
      </c>
      <c r="DY37" s="227">
        <v>7</v>
      </c>
      <c r="DZ37" s="227">
        <v>0</v>
      </c>
      <c r="EA37" s="227">
        <v>22</v>
      </c>
      <c r="EB37" s="227">
        <v>0</v>
      </c>
      <c r="EC37" s="228">
        <v>30.2</v>
      </c>
      <c r="ED37" s="227">
        <v>0</v>
      </c>
      <c r="EE37" s="227">
        <v>0</v>
      </c>
      <c r="EF37" s="227">
        <v>66</v>
      </c>
      <c r="EG37" s="227">
        <v>0</v>
      </c>
      <c r="EH37" s="228">
        <v>52.4</v>
      </c>
      <c r="EI37" s="227">
        <v>0</v>
      </c>
      <c r="EK37" s="41">
        <v>29</v>
      </c>
      <c r="EL37" s="227">
        <v>0</v>
      </c>
      <c r="EM37" s="227">
        <v>0</v>
      </c>
      <c r="EN37" s="227">
        <v>78.900000000000006</v>
      </c>
      <c r="EO37" s="227">
        <v>78.900000000000006</v>
      </c>
      <c r="EP37" s="227">
        <v>78.900000000000006</v>
      </c>
      <c r="EQ37" s="227">
        <v>98.9</v>
      </c>
      <c r="ER37" s="227">
        <v>98.9</v>
      </c>
      <c r="ES37" s="227">
        <v>98.9</v>
      </c>
      <c r="ET37" s="227">
        <v>105.9</v>
      </c>
      <c r="EU37" s="227">
        <v>105.9</v>
      </c>
      <c r="EV37" s="227">
        <v>127.9</v>
      </c>
      <c r="EW37" s="227">
        <v>127.9</v>
      </c>
      <c r="EX37" s="227">
        <v>158.1</v>
      </c>
      <c r="EY37" s="227">
        <v>158.1</v>
      </c>
      <c r="EZ37" s="227">
        <v>158.1</v>
      </c>
      <c r="FA37" s="227">
        <v>224.1</v>
      </c>
      <c r="FB37" s="227">
        <v>224.1</v>
      </c>
      <c r="FC37" s="227">
        <v>276.5</v>
      </c>
      <c r="FD37" s="227">
        <v>276.5</v>
      </c>
    </row>
    <row r="38" spans="1:160" ht="13.5" thickBot="1" x14ac:dyDescent="0.25">
      <c r="A38" s="132"/>
      <c r="B38" s="34">
        <v>50</v>
      </c>
      <c r="C38" s="10">
        <v>51</v>
      </c>
      <c r="D38" s="37" t="s">
        <v>157</v>
      </c>
      <c r="E38" s="37" t="s">
        <v>158</v>
      </c>
      <c r="F38" s="37"/>
      <c r="G38" s="43">
        <v>0.32638888888888901</v>
      </c>
      <c r="H38" s="47">
        <v>0.3263888888888889</v>
      </c>
      <c r="I38" s="58" t="s">
        <v>44</v>
      </c>
      <c r="J38" s="52">
        <v>0</v>
      </c>
      <c r="K38" s="43">
        <v>0.40972222222221899</v>
      </c>
      <c r="L38" s="47">
        <v>0.409722222222202</v>
      </c>
      <c r="M38" s="42" t="s">
        <v>44</v>
      </c>
      <c r="N38" s="38">
        <v>0</v>
      </c>
      <c r="O38" s="73">
        <v>0.45069444444444445</v>
      </c>
      <c r="P38" s="42" t="s">
        <v>45</v>
      </c>
      <c r="Q38" s="38">
        <v>60</v>
      </c>
      <c r="R38" s="43">
        <v>0.46111111111111108</v>
      </c>
      <c r="S38" s="47">
        <v>0.46111111111111108</v>
      </c>
      <c r="T38" s="70">
        <v>55</v>
      </c>
      <c r="U38" s="71">
        <v>55</v>
      </c>
      <c r="V38" s="72">
        <v>300</v>
      </c>
      <c r="W38" s="115">
        <v>0.47152777777777777</v>
      </c>
      <c r="X38" s="42" t="s">
        <v>44</v>
      </c>
      <c r="Y38" s="38">
        <v>0</v>
      </c>
      <c r="Z38" s="49">
        <v>0.50486111111111109</v>
      </c>
      <c r="AA38" s="42" t="s">
        <v>45</v>
      </c>
      <c r="AB38" s="38">
        <v>120</v>
      </c>
      <c r="AC38" s="53">
        <v>0.50972222222222219</v>
      </c>
      <c r="AD38" s="61"/>
      <c r="AE38" s="55">
        <v>0.5158449074074074</v>
      </c>
      <c r="AF38" s="35">
        <v>6.1226851851852171E-3</v>
      </c>
      <c r="AG38" s="35">
        <v>2.2685185185185503E-3</v>
      </c>
      <c r="AH38" s="44" t="s">
        <v>223</v>
      </c>
      <c r="AI38" s="45">
        <v>196</v>
      </c>
      <c r="AJ38" s="115">
        <v>0.53055555555555556</v>
      </c>
      <c r="AK38" s="42" t="s">
        <v>44</v>
      </c>
      <c r="AL38" s="38">
        <v>0</v>
      </c>
      <c r="AM38" s="73">
        <v>0.54027777777777775</v>
      </c>
      <c r="AN38" s="42" t="s">
        <v>45</v>
      </c>
      <c r="AO38" s="38">
        <v>60</v>
      </c>
      <c r="AP38" s="53">
        <v>0.54375000000000007</v>
      </c>
      <c r="AQ38" s="61"/>
      <c r="AR38" s="55">
        <v>0.55185185185185182</v>
      </c>
      <c r="AS38" s="35">
        <v>8.1018518518517491E-3</v>
      </c>
      <c r="AT38" s="35">
        <v>1.3425925925924899E-3</v>
      </c>
      <c r="AU38" s="44" t="s">
        <v>223</v>
      </c>
      <c r="AV38" s="45">
        <v>116</v>
      </c>
      <c r="AW38" s="49">
        <v>0.5708333333333333</v>
      </c>
      <c r="AX38" s="42" t="s">
        <v>45</v>
      </c>
      <c r="AY38" s="38">
        <v>60</v>
      </c>
      <c r="AZ38" s="49">
        <v>0.57361111111111096</v>
      </c>
      <c r="BA38" s="61"/>
      <c r="BB38" s="55">
        <v>0.58210648148148147</v>
      </c>
      <c r="BC38" s="35">
        <v>8.4953703703705141E-3</v>
      </c>
      <c r="BD38" s="35">
        <v>3.495370370370514E-3</v>
      </c>
      <c r="BE38" s="44" t="s">
        <v>223</v>
      </c>
      <c r="BF38" s="45">
        <v>302</v>
      </c>
      <c r="BG38" s="308">
        <v>0.61875000000000002</v>
      </c>
      <c r="BH38" s="42" t="s">
        <v>44</v>
      </c>
      <c r="BI38" s="38">
        <v>0</v>
      </c>
      <c r="BJ38" s="43">
        <v>0.61805555555555558</v>
      </c>
      <c r="BK38" s="47">
        <v>0.62986111111111109</v>
      </c>
      <c r="BL38" s="70">
        <v>30.2</v>
      </c>
      <c r="BM38" s="71">
        <v>30.2</v>
      </c>
      <c r="BN38" s="72"/>
      <c r="BO38" s="117" t="s">
        <v>226</v>
      </c>
      <c r="BP38" s="121"/>
      <c r="BQ38" s="124" t="s">
        <v>225</v>
      </c>
      <c r="BR38" s="125"/>
      <c r="BS38" s="49">
        <v>0.70763888888888893</v>
      </c>
      <c r="BT38" s="42" t="s">
        <v>223</v>
      </c>
      <c r="BU38" s="38">
        <v>60</v>
      </c>
      <c r="BV38" s="49">
        <v>0.71041666666666603</v>
      </c>
      <c r="BW38" s="61"/>
      <c r="BX38" s="55">
        <v>0.71430555555555564</v>
      </c>
      <c r="BY38" s="35">
        <v>3.8888888888896078E-3</v>
      </c>
      <c r="BZ38" s="35">
        <v>1.4351851851859042E-3</v>
      </c>
      <c r="CA38" s="44" t="s">
        <v>223</v>
      </c>
      <c r="CB38" s="45">
        <v>124</v>
      </c>
      <c r="CC38" s="85">
        <v>0.71666666666666667</v>
      </c>
      <c r="CD38" s="86"/>
      <c r="CE38" s="87">
        <v>0</v>
      </c>
      <c r="CF38" s="88"/>
      <c r="CG38" s="85">
        <v>0.72499999999999998</v>
      </c>
      <c r="CH38" s="86"/>
      <c r="CI38" s="87">
        <v>0</v>
      </c>
      <c r="CJ38" s="88"/>
      <c r="CK38" s="43">
        <v>0.7729166666666667</v>
      </c>
      <c r="CL38" s="47">
        <v>0.7729166666666667</v>
      </c>
      <c r="CM38" s="70">
        <v>59.2</v>
      </c>
      <c r="CN38" s="71">
        <v>59.2</v>
      </c>
      <c r="CO38" s="72"/>
      <c r="CP38" s="91">
        <v>0.77500000000000002</v>
      </c>
      <c r="CQ38" s="95">
        <v>5.5555555555555601E-2</v>
      </c>
      <c r="CR38" s="42" t="s">
        <v>223</v>
      </c>
      <c r="CS38" s="38">
        <v>180</v>
      </c>
      <c r="CU38" s="39">
        <v>1182.4000000000001</v>
      </c>
      <c r="CV38" s="46">
        <v>540</v>
      </c>
      <c r="CW38" s="40"/>
      <c r="CX38" s="63">
        <v>1722.4</v>
      </c>
      <c r="CZ38" s="101" t="s">
        <v>191</v>
      </c>
      <c r="DA38" s="129" t="s">
        <v>177</v>
      </c>
      <c r="DB38" s="129">
        <v>201</v>
      </c>
      <c r="DC38" s="104" t="s">
        <v>188</v>
      </c>
      <c r="DD38" s="77"/>
      <c r="DE38" s="56"/>
      <c r="DF38" s="36"/>
      <c r="DI38" s="41">
        <v>1.1200000000000001</v>
      </c>
      <c r="DJ38" s="17" t="s">
        <v>196</v>
      </c>
      <c r="DK38" s="153">
        <v>461.72800000000001</v>
      </c>
      <c r="DL38" s="41">
        <v>461.72800000000001</v>
      </c>
      <c r="DM38" s="41">
        <v>9999</v>
      </c>
      <c r="DP38" s="41">
        <v>51</v>
      </c>
      <c r="DQ38" s="227">
        <v>0</v>
      </c>
      <c r="DR38" s="227">
        <v>60</v>
      </c>
      <c r="DS38" s="228">
        <v>355</v>
      </c>
      <c r="DT38" s="227">
        <v>0</v>
      </c>
      <c r="DU38" s="227">
        <v>120</v>
      </c>
      <c r="DV38" s="227">
        <v>196</v>
      </c>
      <c r="DW38" s="227">
        <v>0</v>
      </c>
      <c r="DX38" s="227">
        <v>60</v>
      </c>
      <c r="DY38" s="227">
        <v>116</v>
      </c>
      <c r="DZ38" s="227">
        <v>60</v>
      </c>
      <c r="EA38" s="227">
        <v>302</v>
      </c>
      <c r="EB38" s="227">
        <v>0</v>
      </c>
      <c r="EC38" s="228">
        <v>30.2</v>
      </c>
      <c r="ED38" s="227">
        <v>0</v>
      </c>
      <c r="EE38" s="227">
        <v>60</v>
      </c>
      <c r="EF38" s="227">
        <v>124</v>
      </c>
      <c r="EG38" s="227">
        <v>0</v>
      </c>
      <c r="EH38" s="228">
        <v>59.2</v>
      </c>
      <c r="EI38" s="227">
        <v>180</v>
      </c>
      <c r="EK38" s="41">
        <v>51</v>
      </c>
      <c r="EL38" s="227">
        <v>0</v>
      </c>
      <c r="EM38" s="227">
        <v>60</v>
      </c>
      <c r="EN38" s="227">
        <v>415</v>
      </c>
      <c r="EO38" s="227">
        <v>415</v>
      </c>
      <c r="EP38" s="227">
        <v>535</v>
      </c>
      <c r="EQ38" s="227">
        <v>731</v>
      </c>
      <c r="ER38" s="227">
        <v>731</v>
      </c>
      <c r="ES38" s="227">
        <v>791</v>
      </c>
      <c r="ET38" s="227">
        <v>907</v>
      </c>
      <c r="EU38" s="227">
        <v>967</v>
      </c>
      <c r="EV38" s="227">
        <v>1269</v>
      </c>
      <c r="EW38" s="227">
        <v>1269</v>
      </c>
      <c r="EX38" s="227">
        <v>1299.2</v>
      </c>
      <c r="EY38" s="227">
        <v>1299.2</v>
      </c>
      <c r="EZ38" s="227">
        <v>1359.2</v>
      </c>
      <c r="FA38" s="227">
        <v>1483.2</v>
      </c>
      <c r="FB38" s="227">
        <v>1483.2</v>
      </c>
      <c r="FC38" s="227">
        <v>1542.4</v>
      </c>
      <c r="FD38" s="227">
        <v>1722.4</v>
      </c>
    </row>
    <row r="39" spans="1:160" ht="13.5" thickBot="1" x14ac:dyDescent="0.25">
      <c r="A39" s="132"/>
      <c r="B39" s="34">
        <v>58</v>
      </c>
      <c r="C39" s="10">
        <v>77</v>
      </c>
      <c r="D39" s="37" t="s">
        <v>172</v>
      </c>
      <c r="E39" s="37" t="s">
        <v>173</v>
      </c>
      <c r="F39" s="37"/>
      <c r="G39" s="43">
        <v>0.33194444444444399</v>
      </c>
      <c r="H39" s="47">
        <v>0.33194444444444443</v>
      </c>
      <c r="I39" s="58" t="s">
        <v>44</v>
      </c>
      <c r="J39" s="52">
        <v>0</v>
      </c>
      <c r="K39" s="43">
        <v>0.4152777777777778</v>
      </c>
      <c r="L39" s="47">
        <v>0.41527777777775399</v>
      </c>
      <c r="M39" s="42" t="s">
        <v>44</v>
      </c>
      <c r="N39" s="38">
        <v>0</v>
      </c>
      <c r="O39" s="73">
        <v>0.45694444444444443</v>
      </c>
      <c r="P39" s="42" t="s">
        <v>44</v>
      </c>
      <c r="Q39" s="38">
        <v>0</v>
      </c>
      <c r="R39" s="43">
        <v>0.46666666666666662</v>
      </c>
      <c r="S39" s="47">
        <v>0.46666666666666662</v>
      </c>
      <c r="T39" s="70">
        <v>50</v>
      </c>
      <c r="U39" s="71">
        <v>50</v>
      </c>
      <c r="V39" s="72">
        <v>300</v>
      </c>
      <c r="W39" s="115">
        <v>0.47777777777777775</v>
      </c>
      <c r="X39" s="42" t="s">
        <v>44</v>
      </c>
      <c r="Y39" s="38">
        <v>0</v>
      </c>
      <c r="Z39" s="49">
        <v>0.51180555555555551</v>
      </c>
      <c r="AA39" s="42" t="s">
        <v>45</v>
      </c>
      <c r="AB39" s="38">
        <v>60</v>
      </c>
      <c r="AC39" s="53">
        <v>0.51597222222222217</v>
      </c>
      <c r="AD39" s="61"/>
      <c r="AE39" s="55">
        <v>0.52047453703703705</v>
      </c>
      <c r="AF39" s="35">
        <v>4.5023148148148895E-3</v>
      </c>
      <c r="AG39" s="35">
        <v>6.4814814814822272E-4</v>
      </c>
      <c r="AH39" s="44" t="s">
        <v>223</v>
      </c>
      <c r="AI39" s="45">
        <v>56</v>
      </c>
      <c r="AJ39" s="115">
        <v>0.53680555555555554</v>
      </c>
      <c r="AK39" s="42" t="s">
        <v>44</v>
      </c>
      <c r="AL39" s="38">
        <v>0</v>
      </c>
      <c r="AM39" s="73">
        <v>0.54722222222222217</v>
      </c>
      <c r="AN39" s="42" t="s">
        <v>44</v>
      </c>
      <c r="AO39" s="38">
        <v>0</v>
      </c>
      <c r="AP39" s="53">
        <v>0.5493055555555556</v>
      </c>
      <c r="AQ39" s="61"/>
      <c r="AR39" s="55">
        <v>0.55570601851851853</v>
      </c>
      <c r="AS39" s="35">
        <v>6.4004629629629273E-3</v>
      </c>
      <c r="AT39" s="35">
        <v>3.5879629629633186E-4</v>
      </c>
      <c r="AU39" s="44" t="s">
        <v>45</v>
      </c>
      <c r="AV39" s="45">
        <v>31</v>
      </c>
      <c r="AW39" s="49">
        <v>0.57708333333333328</v>
      </c>
      <c r="AX39" s="42" t="s">
        <v>44</v>
      </c>
      <c r="AY39" s="38">
        <v>0</v>
      </c>
      <c r="AZ39" s="49">
        <v>0.57916666666666605</v>
      </c>
      <c r="BA39" s="61"/>
      <c r="BB39" s="55">
        <v>0.58494212962962966</v>
      </c>
      <c r="BC39" s="35">
        <v>5.7754629629636067E-3</v>
      </c>
      <c r="BD39" s="35">
        <v>7.7546296296360662E-4</v>
      </c>
      <c r="BE39" s="44" t="s">
        <v>223</v>
      </c>
      <c r="BF39" s="45">
        <v>67</v>
      </c>
      <c r="BG39" s="308">
        <v>0.62430555555555489</v>
      </c>
      <c r="BH39" s="42" t="s">
        <v>44</v>
      </c>
      <c r="BI39" s="38">
        <v>0</v>
      </c>
      <c r="BJ39" s="43">
        <v>0.63472222222222219</v>
      </c>
      <c r="BK39" s="47">
        <v>0.63472222222222219</v>
      </c>
      <c r="BL39" s="70">
        <v>30.2</v>
      </c>
      <c r="BM39" s="71">
        <v>30.2</v>
      </c>
      <c r="BN39" s="72"/>
      <c r="BO39" s="117" t="s">
        <v>226</v>
      </c>
      <c r="BP39" s="121"/>
      <c r="BQ39" s="124" t="s">
        <v>225</v>
      </c>
      <c r="BR39" s="125"/>
      <c r="BS39" s="49">
        <v>0.71736111111111101</v>
      </c>
      <c r="BT39" s="42" t="s">
        <v>223</v>
      </c>
      <c r="BU39" s="38">
        <v>1440</v>
      </c>
      <c r="BV39" s="49">
        <v>0.71944444444444444</v>
      </c>
      <c r="BW39" s="61"/>
      <c r="BX39" s="55">
        <v>0.7227662037037037</v>
      </c>
      <c r="BY39" s="35">
        <v>3.3217592592592604E-3</v>
      </c>
      <c r="BZ39" s="35">
        <v>8.6805555555555681E-4</v>
      </c>
      <c r="CA39" s="44" t="s">
        <v>223</v>
      </c>
      <c r="CB39" s="45">
        <v>75</v>
      </c>
      <c r="CC39" s="85">
        <v>0.72361111111111109</v>
      </c>
      <c r="CD39" s="86"/>
      <c r="CE39" s="87">
        <v>0</v>
      </c>
      <c r="CF39" s="88"/>
      <c r="CG39" s="85">
        <v>0.73333333333333339</v>
      </c>
      <c r="CH39" s="86"/>
      <c r="CI39" s="87">
        <v>0</v>
      </c>
      <c r="CJ39" s="88"/>
      <c r="CK39" s="43">
        <v>0.78125</v>
      </c>
      <c r="CL39" s="47">
        <v>0.78125</v>
      </c>
      <c r="CM39" s="316">
        <v>64.7</v>
      </c>
      <c r="CN39" s="311">
        <v>64.7</v>
      </c>
      <c r="CO39" s="72"/>
      <c r="CP39" s="91">
        <v>0.78541666666666676</v>
      </c>
      <c r="CQ39" s="95">
        <v>5.5555555555555601E-2</v>
      </c>
      <c r="CR39" s="42" t="s">
        <v>223</v>
      </c>
      <c r="CS39" s="38">
        <v>300</v>
      </c>
      <c r="CU39" s="39">
        <v>673.9</v>
      </c>
      <c r="CV39" s="46">
        <v>1800</v>
      </c>
      <c r="CW39" s="40"/>
      <c r="CX39" s="63">
        <v>2473.9</v>
      </c>
      <c r="CZ39" s="101" t="s">
        <v>190</v>
      </c>
      <c r="DA39" s="129" t="s">
        <v>176</v>
      </c>
      <c r="DB39" s="129">
        <v>136</v>
      </c>
      <c r="DC39" s="104"/>
      <c r="DD39" s="77"/>
      <c r="DE39" s="56"/>
      <c r="DF39" s="36"/>
      <c r="DI39" s="41">
        <v>1.1200000000000001</v>
      </c>
      <c r="DJ39" s="17" t="s">
        <v>196</v>
      </c>
      <c r="DK39" s="153">
        <v>462.28800000000001</v>
      </c>
      <c r="DL39" s="41">
        <v>462.28800000000001</v>
      </c>
      <c r="DM39" s="41">
        <v>9999</v>
      </c>
      <c r="DP39" s="41">
        <v>77</v>
      </c>
      <c r="DQ39" s="227">
        <v>0</v>
      </c>
      <c r="DR39" s="227">
        <v>0</v>
      </c>
      <c r="DS39" s="228">
        <v>350</v>
      </c>
      <c r="DT39" s="227">
        <v>0</v>
      </c>
      <c r="DU39" s="227">
        <v>60</v>
      </c>
      <c r="DV39" s="227">
        <v>56</v>
      </c>
      <c r="DW39" s="227">
        <v>0</v>
      </c>
      <c r="DX39" s="227">
        <v>0</v>
      </c>
      <c r="DY39" s="227">
        <v>31</v>
      </c>
      <c r="DZ39" s="227">
        <v>0</v>
      </c>
      <c r="EA39" s="227">
        <v>67</v>
      </c>
      <c r="EB39" s="227">
        <v>0</v>
      </c>
      <c r="EC39" s="228">
        <v>30.2</v>
      </c>
      <c r="ED39" s="227">
        <v>0</v>
      </c>
      <c r="EE39" s="227">
        <v>1440</v>
      </c>
      <c r="EF39" s="227">
        <v>75</v>
      </c>
      <c r="EG39" s="227">
        <v>0</v>
      </c>
      <c r="EH39" s="228">
        <v>64.7</v>
      </c>
      <c r="EI39" s="227">
        <v>300</v>
      </c>
      <c r="EK39" s="41">
        <v>77</v>
      </c>
      <c r="EL39" s="227">
        <v>0</v>
      </c>
      <c r="EM39" s="227">
        <v>0</v>
      </c>
      <c r="EN39" s="227">
        <v>350</v>
      </c>
      <c r="EO39" s="227">
        <v>350</v>
      </c>
      <c r="EP39" s="227">
        <v>410</v>
      </c>
      <c r="EQ39" s="227">
        <v>466</v>
      </c>
      <c r="ER39" s="227">
        <v>466</v>
      </c>
      <c r="ES39" s="227">
        <v>466</v>
      </c>
      <c r="ET39" s="227">
        <v>497</v>
      </c>
      <c r="EU39" s="227">
        <v>497</v>
      </c>
      <c r="EV39" s="227">
        <v>564</v>
      </c>
      <c r="EW39" s="227">
        <v>564</v>
      </c>
      <c r="EX39" s="227">
        <v>594.20000000000005</v>
      </c>
      <c r="EY39" s="227">
        <v>594.20000000000005</v>
      </c>
      <c r="EZ39" s="227">
        <v>2034.2</v>
      </c>
      <c r="FA39" s="227">
        <v>2109.1999999999998</v>
      </c>
      <c r="FB39" s="227">
        <v>2109.1999999999998</v>
      </c>
      <c r="FC39" s="227">
        <v>2173.9</v>
      </c>
      <c r="FD39" s="227">
        <v>2473.9</v>
      </c>
    </row>
    <row r="40" spans="1:160" ht="13.5" thickBot="1" x14ac:dyDescent="0.25">
      <c r="A40" s="132"/>
      <c r="B40" s="34">
        <v>18</v>
      </c>
      <c r="C40" s="10">
        <v>18</v>
      </c>
      <c r="D40" s="37" t="s">
        <v>110</v>
      </c>
      <c r="E40" s="37" t="s">
        <v>111</v>
      </c>
      <c r="F40" s="37"/>
      <c r="G40" s="43">
        <v>0.30416666666666697</v>
      </c>
      <c r="H40" s="47">
        <v>0.30416666666666664</v>
      </c>
      <c r="I40" s="58" t="s">
        <v>44</v>
      </c>
      <c r="J40" s="52">
        <v>0</v>
      </c>
      <c r="K40" s="43">
        <v>0.38749999999999901</v>
      </c>
      <c r="L40" s="47">
        <v>0.38749999999999402</v>
      </c>
      <c r="M40" s="42" t="s">
        <v>44</v>
      </c>
      <c r="N40" s="38">
        <v>0</v>
      </c>
      <c r="O40" s="73">
        <v>0.4291666666666667</v>
      </c>
      <c r="P40" s="42" t="s">
        <v>44</v>
      </c>
      <c r="Q40" s="38">
        <v>0</v>
      </c>
      <c r="R40" s="43">
        <v>0.43333333333333335</v>
      </c>
      <c r="S40" s="47">
        <v>0.43333333333333335</v>
      </c>
      <c r="T40" s="70">
        <v>40.299999999999997</v>
      </c>
      <c r="U40" s="71">
        <v>40.299999999999997</v>
      </c>
      <c r="V40" s="72"/>
      <c r="W40" s="115">
        <v>0.45</v>
      </c>
      <c r="X40" s="42" t="s">
        <v>44</v>
      </c>
      <c r="Y40" s="38">
        <v>0</v>
      </c>
      <c r="Z40" s="49">
        <v>0.48472222222222222</v>
      </c>
      <c r="AA40" s="42" t="s">
        <v>44</v>
      </c>
      <c r="AB40" s="38">
        <v>0</v>
      </c>
      <c r="AC40" s="53">
        <v>0.48680555555555555</v>
      </c>
      <c r="AD40" s="61"/>
      <c r="AE40" s="55">
        <v>0.49076388888888894</v>
      </c>
      <c r="AF40" s="35">
        <v>3.958333333333397E-3</v>
      </c>
      <c r="AG40" s="35">
        <v>1.0416666666673022E-4</v>
      </c>
      <c r="AH40" s="44" t="s">
        <v>223</v>
      </c>
      <c r="AI40" s="45">
        <v>9</v>
      </c>
      <c r="AJ40" s="115">
        <v>0.50763888888888886</v>
      </c>
      <c r="AK40" s="42" t="s">
        <v>44</v>
      </c>
      <c r="AL40" s="38">
        <v>0</v>
      </c>
      <c r="AM40" s="73">
        <v>0.5180555555555556</v>
      </c>
      <c r="AN40" s="42" t="s">
        <v>44</v>
      </c>
      <c r="AO40" s="38">
        <v>0</v>
      </c>
      <c r="AP40" s="53">
        <v>0.52013888888888882</v>
      </c>
      <c r="AQ40" s="61"/>
      <c r="AR40" s="55">
        <v>0.52681712962962968</v>
      </c>
      <c r="AS40" s="35">
        <v>6.6782407407408595E-3</v>
      </c>
      <c r="AT40" s="35">
        <v>8.1018518518399633E-5</v>
      </c>
      <c r="AU40" s="44" t="s">
        <v>45</v>
      </c>
      <c r="AV40" s="45">
        <v>7</v>
      </c>
      <c r="AW40" s="49">
        <v>0.54791666666666672</v>
      </c>
      <c r="AX40" s="42" t="s">
        <v>44</v>
      </c>
      <c r="AY40" s="38">
        <v>0</v>
      </c>
      <c r="AZ40" s="49">
        <v>0.55000000000000004</v>
      </c>
      <c r="BA40" s="61"/>
      <c r="BB40" s="55">
        <v>0.55533564814814818</v>
      </c>
      <c r="BC40" s="35">
        <v>5.335648148148131E-3</v>
      </c>
      <c r="BD40" s="35">
        <v>3.3564814814813094E-4</v>
      </c>
      <c r="BE40" s="44" t="s">
        <v>223</v>
      </c>
      <c r="BF40" s="45">
        <v>29</v>
      </c>
      <c r="BG40" s="308">
        <v>0.59513888888888888</v>
      </c>
      <c r="BH40" s="42" t="s">
        <v>44</v>
      </c>
      <c r="BI40" s="38">
        <v>0</v>
      </c>
      <c r="BJ40" s="43">
        <v>0.59652777777777777</v>
      </c>
      <c r="BK40" s="47">
        <v>0.59722222222222221</v>
      </c>
      <c r="BL40" s="70">
        <v>30.3</v>
      </c>
      <c r="BM40" s="71">
        <v>30.3</v>
      </c>
      <c r="BN40" s="72"/>
      <c r="BO40" s="117" t="s">
        <v>226</v>
      </c>
      <c r="BP40" s="121"/>
      <c r="BQ40" s="124" t="s">
        <v>225</v>
      </c>
      <c r="BR40" s="125"/>
      <c r="BS40" s="49">
        <v>0.67152777777777783</v>
      </c>
      <c r="BT40" s="42" t="s">
        <v>44</v>
      </c>
      <c r="BU40" s="38">
        <v>0</v>
      </c>
      <c r="BV40" s="49">
        <v>0.67430555555555505</v>
      </c>
      <c r="BW40" s="61"/>
      <c r="BX40" s="55">
        <v>0.67703703703703699</v>
      </c>
      <c r="BY40" s="35">
        <v>2.7314814814819455E-3</v>
      </c>
      <c r="BZ40" s="35">
        <v>2.7777777777824187E-4</v>
      </c>
      <c r="CA40" s="44" t="s">
        <v>223</v>
      </c>
      <c r="CB40" s="45">
        <v>24</v>
      </c>
      <c r="CC40" s="85">
        <v>0.67847222222222225</v>
      </c>
      <c r="CD40" s="86"/>
      <c r="CE40" s="87">
        <v>0</v>
      </c>
      <c r="CF40" s="88"/>
      <c r="CG40" s="85">
        <v>0.68680555555555556</v>
      </c>
      <c r="CH40" s="86"/>
      <c r="CI40" s="87">
        <v>0</v>
      </c>
      <c r="CJ40" s="88"/>
      <c r="CK40" s="43">
        <v>0.72777777777777775</v>
      </c>
      <c r="CL40" s="47">
        <v>0.72777777777777775</v>
      </c>
      <c r="CM40" s="70">
        <v>46.1</v>
      </c>
      <c r="CN40" s="71">
        <v>46.1</v>
      </c>
      <c r="CO40" s="72"/>
      <c r="CP40" s="91">
        <v>0.73333333333333339</v>
      </c>
      <c r="CQ40" s="95">
        <v>5.5555555555555601E-2</v>
      </c>
      <c r="CR40" s="42" t="s">
        <v>44</v>
      </c>
      <c r="CS40" s="38">
        <v>0</v>
      </c>
      <c r="CU40" s="39">
        <v>185.7</v>
      </c>
      <c r="CV40" s="46">
        <v>0</v>
      </c>
      <c r="CW40" s="40"/>
      <c r="CX40" s="63">
        <v>185.7</v>
      </c>
      <c r="CY40" s="75"/>
      <c r="CZ40" s="101" t="s">
        <v>189</v>
      </c>
      <c r="DA40" s="129" t="s">
        <v>178</v>
      </c>
      <c r="DB40" s="129">
        <v>177</v>
      </c>
      <c r="DC40" s="104"/>
      <c r="DD40" s="77"/>
      <c r="DE40" s="56"/>
      <c r="DF40" s="36"/>
      <c r="DI40" s="41">
        <v>1.03</v>
      </c>
      <c r="DJ40" s="17" t="s">
        <v>196</v>
      </c>
      <c r="DK40" s="153">
        <v>120.20099999999999</v>
      </c>
      <c r="DL40" s="41">
        <v>120.20099999999999</v>
      </c>
      <c r="DM40" s="41">
        <v>9999</v>
      </c>
      <c r="DP40" s="41">
        <v>18</v>
      </c>
      <c r="DQ40" s="227">
        <v>0</v>
      </c>
      <c r="DR40" s="227">
        <v>0</v>
      </c>
      <c r="DS40" s="228">
        <v>40.299999999999997</v>
      </c>
      <c r="DT40" s="227">
        <v>0</v>
      </c>
      <c r="DU40" s="227">
        <v>0</v>
      </c>
      <c r="DV40" s="227">
        <v>9</v>
      </c>
      <c r="DW40" s="227">
        <v>0</v>
      </c>
      <c r="DX40" s="227">
        <v>0</v>
      </c>
      <c r="DY40" s="227">
        <v>7</v>
      </c>
      <c r="DZ40" s="227">
        <v>0</v>
      </c>
      <c r="EA40" s="227">
        <v>29</v>
      </c>
      <c r="EB40" s="227">
        <v>0</v>
      </c>
      <c r="EC40" s="228">
        <v>30.3</v>
      </c>
      <c r="ED40" s="227">
        <v>0</v>
      </c>
      <c r="EE40" s="227">
        <v>0</v>
      </c>
      <c r="EF40" s="227">
        <v>24</v>
      </c>
      <c r="EG40" s="227">
        <v>0</v>
      </c>
      <c r="EH40" s="228">
        <v>46.1</v>
      </c>
      <c r="EI40" s="227">
        <v>0</v>
      </c>
      <c r="EK40" s="41">
        <v>18</v>
      </c>
      <c r="EL40" s="227">
        <v>0</v>
      </c>
      <c r="EM40" s="227">
        <v>0</v>
      </c>
      <c r="EN40" s="227">
        <v>40.299999999999997</v>
      </c>
      <c r="EO40" s="227">
        <v>40.299999999999997</v>
      </c>
      <c r="EP40" s="227">
        <v>40.299999999999997</v>
      </c>
      <c r="EQ40" s="227">
        <v>49.3</v>
      </c>
      <c r="ER40" s="227">
        <v>49.3</v>
      </c>
      <c r="ES40" s="227">
        <v>49.3</v>
      </c>
      <c r="ET40" s="227">
        <v>56.3</v>
      </c>
      <c r="EU40" s="227">
        <v>56.3</v>
      </c>
      <c r="EV40" s="227">
        <v>85.3</v>
      </c>
      <c r="EW40" s="227">
        <v>85.3</v>
      </c>
      <c r="EX40" s="227">
        <v>115.6</v>
      </c>
      <c r="EY40" s="227">
        <v>115.6</v>
      </c>
      <c r="EZ40" s="227">
        <v>115.6</v>
      </c>
      <c r="FA40" s="227">
        <v>139.6</v>
      </c>
      <c r="FB40" s="227">
        <v>139.6</v>
      </c>
      <c r="FC40" s="227">
        <v>185.7</v>
      </c>
      <c r="FD40" s="227">
        <v>185.7</v>
      </c>
    </row>
    <row r="41" spans="1:160" s="41" customFormat="1" ht="13.5" thickBot="1" x14ac:dyDescent="0.25">
      <c r="A41" s="131"/>
      <c r="B41" s="34">
        <v>0</v>
      </c>
      <c r="C41" s="10">
        <v>0</v>
      </c>
      <c r="D41" s="37" t="s">
        <v>88</v>
      </c>
      <c r="E41" s="37" t="s">
        <v>28</v>
      </c>
      <c r="F41" s="37"/>
      <c r="G41" s="43">
        <v>0.29166666666666669</v>
      </c>
      <c r="H41" s="47">
        <v>0.34236111111111112</v>
      </c>
      <c r="I41" s="58" t="s">
        <v>44</v>
      </c>
      <c r="J41" s="52">
        <v>0</v>
      </c>
      <c r="K41" s="43">
        <v>0.36805555555555558</v>
      </c>
      <c r="L41" s="47">
        <v>0.36805555555555558</v>
      </c>
      <c r="M41" s="42" t="s">
        <v>44</v>
      </c>
      <c r="N41" s="38">
        <v>0</v>
      </c>
      <c r="O41" s="73">
        <v>0.40972222222222227</v>
      </c>
      <c r="P41" s="42" t="s">
        <v>44</v>
      </c>
      <c r="Q41" s="38">
        <v>0</v>
      </c>
      <c r="R41" s="43">
        <v>0.41111111111111115</v>
      </c>
      <c r="S41" s="47">
        <v>0.41388888888888892</v>
      </c>
      <c r="T41" s="70">
        <v>45.4</v>
      </c>
      <c r="U41" s="71">
        <v>45.4</v>
      </c>
      <c r="V41" s="72"/>
      <c r="W41" s="115">
        <v>0.43055555555555558</v>
      </c>
      <c r="X41" s="42" t="s">
        <v>44</v>
      </c>
      <c r="Y41" s="38">
        <v>0</v>
      </c>
      <c r="Z41" s="49">
        <v>0.46527777777777773</v>
      </c>
      <c r="AA41" s="42" t="s">
        <v>44</v>
      </c>
      <c r="AB41" s="38">
        <v>0</v>
      </c>
      <c r="AC41" s="53">
        <v>0.46736111111111112</v>
      </c>
      <c r="AD41" s="61"/>
      <c r="AE41" s="55">
        <v>0.47143518518518518</v>
      </c>
      <c r="AF41" s="35">
        <v>4.0740740740740633E-3</v>
      </c>
      <c r="AG41" s="35">
        <v>2.1990740740739654E-4</v>
      </c>
      <c r="AH41" s="44" t="s">
        <v>223</v>
      </c>
      <c r="AI41" s="45">
        <v>19</v>
      </c>
      <c r="AJ41" s="115">
        <v>0.48819444444444443</v>
      </c>
      <c r="AK41" s="42" t="s">
        <v>44</v>
      </c>
      <c r="AL41" s="38">
        <v>0</v>
      </c>
      <c r="AM41" s="73">
        <v>0.49861111111111112</v>
      </c>
      <c r="AN41" s="42" t="s">
        <v>44</v>
      </c>
      <c r="AO41" s="38">
        <v>0</v>
      </c>
      <c r="AP41" s="53">
        <v>0.50069444444444444</v>
      </c>
      <c r="AQ41" s="61"/>
      <c r="AR41" s="55">
        <v>0.50752314814814814</v>
      </c>
      <c r="AS41" s="35">
        <v>6.8287037037036979E-3</v>
      </c>
      <c r="AT41" s="35">
        <v>6.944444444443882E-5</v>
      </c>
      <c r="AU41" s="44" t="s">
        <v>223</v>
      </c>
      <c r="AV41" s="45">
        <v>6</v>
      </c>
      <c r="AW41" s="49">
        <v>0.52847222222222223</v>
      </c>
      <c r="AX41" s="42" t="s">
        <v>44</v>
      </c>
      <c r="AY41" s="38">
        <v>0</v>
      </c>
      <c r="AZ41" s="49">
        <v>0.53055555555555556</v>
      </c>
      <c r="BA41" s="61"/>
      <c r="BB41" s="55">
        <v>0.53571759259259266</v>
      </c>
      <c r="BC41" s="35">
        <v>5.1620370370371038E-3</v>
      </c>
      <c r="BD41" s="35">
        <v>1.6203703703710371E-4</v>
      </c>
      <c r="BE41" s="44" t="s">
        <v>223</v>
      </c>
      <c r="BF41" s="45">
        <v>14</v>
      </c>
      <c r="BG41" s="308">
        <v>0.5756944444444444</v>
      </c>
      <c r="BH41" s="42" t="s">
        <v>44</v>
      </c>
      <c r="BI41" s="38">
        <v>0</v>
      </c>
      <c r="BJ41" s="43">
        <v>0.5756944444444444</v>
      </c>
      <c r="BK41" s="47">
        <v>0.57638888888888895</v>
      </c>
      <c r="BL41" s="70">
        <v>30.5</v>
      </c>
      <c r="BM41" s="71">
        <v>30.5</v>
      </c>
      <c r="BN41" s="72"/>
      <c r="BO41" s="117" t="s">
        <v>226</v>
      </c>
      <c r="BP41" s="121"/>
      <c r="BQ41" s="124" t="s">
        <v>225</v>
      </c>
      <c r="BR41" s="125"/>
      <c r="BS41" s="49">
        <v>0.65208333333333335</v>
      </c>
      <c r="BT41" s="42" t="s">
        <v>44</v>
      </c>
      <c r="BU41" s="38">
        <v>0</v>
      </c>
      <c r="BV41" s="49">
        <v>0.65416666666666667</v>
      </c>
      <c r="BW41" s="61"/>
      <c r="BX41" s="55">
        <v>0.65743055555555563</v>
      </c>
      <c r="BY41" s="35">
        <v>3.263888888888955E-3</v>
      </c>
      <c r="BZ41" s="35">
        <v>8.1018518518525141E-4</v>
      </c>
      <c r="CA41" s="44" t="s">
        <v>223</v>
      </c>
      <c r="CB41" s="45">
        <v>70</v>
      </c>
      <c r="CC41" s="85">
        <v>0.65902777777777777</v>
      </c>
      <c r="CD41" s="86"/>
      <c r="CE41" s="87">
        <v>0</v>
      </c>
      <c r="CF41" s="88"/>
      <c r="CG41" s="85">
        <v>0.66597222222222219</v>
      </c>
      <c r="CH41" s="86"/>
      <c r="CI41" s="87">
        <v>0</v>
      </c>
      <c r="CJ41" s="88"/>
      <c r="CK41" s="43">
        <v>0.70833333333333337</v>
      </c>
      <c r="CL41" s="47">
        <v>0.70833333333333337</v>
      </c>
      <c r="CM41" s="70">
        <v>78.599999999999994</v>
      </c>
      <c r="CN41" s="71">
        <v>78.599999999999994</v>
      </c>
      <c r="CO41" s="72"/>
      <c r="CP41" s="91">
        <v>0.70972222222222225</v>
      </c>
      <c r="CQ41" s="95">
        <v>5.5555555555555552E-2</v>
      </c>
      <c r="CR41" s="42" t="s">
        <v>44</v>
      </c>
      <c r="CS41" s="38">
        <v>0</v>
      </c>
      <c r="CT41" s="284"/>
      <c r="CU41" s="39">
        <v>263.5</v>
      </c>
      <c r="CV41" s="46">
        <v>0</v>
      </c>
      <c r="CW41" s="40"/>
      <c r="CX41" s="63">
        <v>263.5</v>
      </c>
      <c r="CY41" s="284"/>
      <c r="CZ41" s="101"/>
      <c r="DA41" s="129" t="s">
        <v>175</v>
      </c>
      <c r="DB41" s="129"/>
      <c r="DC41" s="104"/>
      <c r="DD41" s="77"/>
      <c r="DE41" s="56"/>
      <c r="DF41" s="36"/>
      <c r="DP41" s="41">
        <v>0</v>
      </c>
      <c r="DQ41" s="227">
        <v>0</v>
      </c>
      <c r="DR41" s="227">
        <v>0</v>
      </c>
      <c r="DS41" s="228">
        <v>45.4</v>
      </c>
      <c r="DT41" s="227">
        <v>0</v>
      </c>
      <c r="DU41" s="227">
        <v>0</v>
      </c>
      <c r="DV41" s="227">
        <v>19</v>
      </c>
      <c r="DW41" s="227">
        <v>0</v>
      </c>
      <c r="DX41" s="227">
        <v>0</v>
      </c>
      <c r="DY41" s="227">
        <v>6</v>
      </c>
      <c r="DZ41" s="227">
        <v>0</v>
      </c>
      <c r="EA41" s="227">
        <v>14</v>
      </c>
      <c r="EB41" s="227">
        <v>0</v>
      </c>
      <c r="EC41" s="228">
        <v>30.5</v>
      </c>
      <c r="ED41" s="227">
        <v>0</v>
      </c>
      <c r="EE41" s="227">
        <v>0</v>
      </c>
      <c r="EF41" s="227">
        <v>70</v>
      </c>
      <c r="EG41" s="227">
        <v>0</v>
      </c>
      <c r="EH41" s="228">
        <v>78.599999999999994</v>
      </c>
      <c r="EI41" s="227">
        <v>0</v>
      </c>
      <c r="EK41" s="41">
        <v>0</v>
      </c>
      <c r="EL41" s="227">
        <v>0</v>
      </c>
      <c r="EM41" s="227">
        <v>0</v>
      </c>
      <c r="EN41" s="227">
        <v>45.4</v>
      </c>
      <c r="EO41" s="227">
        <v>45.4</v>
      </c>
      <c r="EP41" s="227">
        <v>45.4</v>
      </c>
      <c r="EQ41" s="227">
        <v>64.400000000000006</v>
      </c>
      <c r="ER41" s="227">
        <v>64.400000000000006</v>
      </c>
      <c r="ES41" s="227">
        <v>64.400000000000006</v>
      </c>
      <c r="ET41" s="227">
        <v>70.400000000000006</v>
      </c>
      <c r="EU41" s="227">
        <v>70.400000000000006</v>
      </c>
      <c r="EV41" s="227">
        <v>84.4</v>
      </c>
      <c r="EW41" s="227">
        <v>84.4</v>
      </c>
      <c r="EX41" s="227">
        <v>114.9</v>
      </c>
      <c r="EY41" s="227">
        <v>114.9</v>
      </c>
      <c r="EZ41" s="227">
        <v>114.9</v>
      </c>
      <c r="FA41" s="227">
        <v>184.9</v>
      </c>
      <c r="FB41" s="227">
        <v>184.9</v>
      </c>
      <c r="FC41" s="227">
        <v>263.5</v>
      </c>
      <c r="FD41" s="227">
        <v>263.5</v>
      </c>
    </row>
    <row r="42" spans="1:160" ht="13.5" thickBot="1" x14ac:dyDescent="0.25">
      <c r="A42" s="132"/>
      <c r="B42" s="34">
        <v>54</v>
      </c>
      <c r="C42" s="10">
        <v>56</v>
      </c>
      <c r="D42" s="37" t="s">
        <v>164</v>
      </c>
      <c r="E42" s="37" t="s">
        <v>165</v>
      </c>
      <c r="F42" s="37"/>
      <c r="G42" s="43">
        <v>0.329166666666666</v>
      </c>
      <c r="H42" s="47">
        <v>0.32916666666666666</v>
      </c>
      <c r="I42" s="58" t="s">
        <v>44</v>
      </c>
      <c r="J42" s="52">
        <v>0</v>
      </c>
      <c r="K42" s="43">
        <v>0.41249999999999698</v>
      </c>
      <c r="L42" s="47">
        <v>0.412499999999978</v>
      </c>
      <c r="M42" s="42" t="s">
        <v>44</v>
      </c>
      <c r="N42" s="38">
        <v>0</v>
      </c>
      <c r="O42" s="73">
        <v>0.45416666666666666</v>
      </c>
      <c r="P42" s="42" t="s">
        <v>44</v>
      </c>
      <c r="Q42" s="38">
        <v>0</v>
      </c>
      <c r="R42" s="43">
        <v>0.49722222222222223</v>
      </c>
      <c r="S42" s="47">
        <v>0.46388888888888885</v>
      </c>
      <c r="T42" s="70">
        <v>46.2</v>
      </c>
      <c r="U42" s="71">
        <v>46.2</v>
      </c>
      <c r="V42" s="72"/>
      <c r="W42" s="115">
        <v>0.47499999999999998</v>
      </c>
      <c r="X42" s="42" t="s">
        <v>44</v>
      </c>
      <c r="Y42" s="38">
        <v>0</v>
      </c>
      <c r="Z42" s="49">
        <v>0.50902777777777775</v>
      </c>
      <c r="AA42" s="42" t="s">
        <v>45</v>
      </c>
      <c r="AB42" s="38">
        <v>60</v>
      </c>
      <c r="AC42" s="53">
        <v>0.51250000000000007</v>
      </c>
      <c r="AD42" s="61"/>
      <c r="AE42" s="55">
        <v>0.51657407407407407</v>
      </c>
      <c r="AF42" s="35">
        <v>4.0740740740740078E-3</v>
      </c>
      <c r="AG42" s="35">
        <v>2.1990740740734102E-4</v>
      </c>
      <c r="AH42" s="44" t="s">
        <v>223</v>
      </c>
      <c r="AI42" s="45">
        <v>19</v>
      </c>
      <c r="AJ42" s="115">
        <v>0.53333333333333344</v>
      </c>
      <c r="AK42" s="42" t="s">
        <v>44</v>
      </c>
      <c r="AL42" s="38">
        <v>0</v>
      </c>
      <c r="AM42" s="73">
        <v>0.54375000000000007</v>
      </c>
      <c r="AN42" s="42" t="s">
        <v>44</v>
      </c>
      <c r="AO42" s="38">
        <v>0</v>
      </c>
      <c r="AP42" s="53">
        <v>0.54652777777777783</v>
      </c>
      <c r="AQ42" s="61"/>
      <c r="AR42" s="55">
        <v>0.55324074074074081</v>
      </c>
      <c r="AS42" s="35">
        <v>6.7129629629629761E-3</v>
      </c>
      <c r="AT42" s="35">
        <v>4.6296296296283006E-5</v>
      </c>
      <c r="AU42" s="44" t="s">
        <v>45</v>
      </c>
      <c r="AV42" s="45">
        <v>4</v>
      </c>
      <c r="AW42" s="49">
        <v>0.57430555555555551</v>
      </c>
      <c r="AX42" s="42" t="s">
        <v>44</v>
      </c>
      <c r="AY42" s="38">
        <v>0</v>
      </c>
      <c r="AZ42" s="49">
        <v>0.57638888888888895</v>
      </c>
      <c r="BA42" s="61"/>
      <c r="BB42" s="55">
        <v>0.58177083333333335</v>
      </c>
      <c r="BC42" s="35">
        <v>5.3819444444443976E-3</v>
      </c>
      <c r="BD42" s="35">
        <v>3.8194444444439746E-4</v>
      </c>
      <c r="BE42" s="44" t="s">
        <v>223</v>
      </c>
      <c r="BF42" s="45">
        <v>33</v>
      </c>
      <c r="BG42" s="308">
        <v>0.62152777777777779</v>
      </c>
      <c r="BH42" s="42" t="s">
        <v>44</v>
      </c>
      <c r="BI42" s="38">
        <v>0</v>
      </c>
      <c r="BJ42" s="43">
        <v>0.62152777777777779</v>
      </c>
      <c r="BK42" s="47">
        <v>0.63611111111111118</v>
      </c>
      <c r="BL42" s="70">
        <v>30.7</v>
      </c>
      <c r="BM42" s="71">
        <v>30.7</v>
      </c>
      <c r="BN42" s="72"/>
      <c r="BO42" s="117" t="s">
        <v>226</v>
      </c>
      <c r="BP42" s="121"/>
      <c r="BQ42" s="124" t="s">
        <v>225</v>
      </c>
      <c r="BR42" s="125"/>
      <c r="BS42" s="49">
        <v>0.71736111111111101</v>
      </c>
      <c r="BT42" s="42" t="s">
        <v>223</v>
      </c>
      <c r="BU42" s="38">
        <v>420</v>
      </c>
      <c r="BV42" s="49">
        <v>0.72083333333333399</v>
      </c>
      <c r="BW42" s="61"/>
      <c r="BX42" s="55">
        <v>0.7247569444444445</v>
      </c>
      <c r="BY42" s="35">
        <v>3.9236111111105032E-3</v>
      </c>
      <c r="BZ42" s="35">
        <v>1.4699074074067996E-3</v>
      </c>
      <c r="CA42" s="44" t="s">
        <v>223</v>
      </c>
      <c r="CB42" s="45">
        <v>127</v>
      </c>
      <c r="CC42" s="85">
        <v>0.72569444444444453</v>
      </c>
      <c r="CD42" s="86"/>
      <c r="CE42" s="87">
        <v>0</v>
      </c>
      <c r="CF42" s="88"/>
      <c r="CG42" s="85">
        <v>0.73541666666666661</v>
      </c>
      <c r="CH42" s="86"/>
      <c r="CI42" s="87">
        <v>0</v>
      </c>
      <c r="CJ42" s="88"/>
      <c r="CK42" s="43">
        <v>0.78541666666666676</v>
      </c>
      <c r="CL42" s="47">
        <v>0.78611111111111109</v>
      </c>
      <c r="CM42" s="70">
        <v>58.9</v>
      </c>
      <c r="CN42" s="71">
        <v>58.9</v>
      </c>
      <c r="CO42" s="72"/>
      <c r="CP42" s="91">
        <v>0.78749999999999998</v>
      </c>
      <c r="CQ42" s="95">
        <v>5.5555555555555601E-2</v>
      </c>
      <c r="CR42" s="42" t="s">
        <v>223</v>
      </c>
      <c r="CS42" s="38">
        <v>300</v>
      </c>
      <c r="CU42" s="39">
        <v>318.8</v>
      </c>
      <c r="CV42" s="46">
        <v>780</v>
      </c>
      <c r="CW42" s="40"/>
      <c r="CX42" s="63">
        <v>1098.8</v>
      </c>
      <c r="CZ42" s="101" t="s">
        <v>191</v>
      </c>
      <c r="DA42" s="129" t="s">
        <v>177</v>
      </c>
      <c r="DB42" s="129">
        <v>89</v>
      </c>
      <c r="DC42" s="104" t="s">
        <v>187</v>
      </c>
      <c r="DD42" s="77"/>
      <c r="DE42" s="56"/>
      <c r="DF42" s="36"/>
      <c r="DI42" s="41">
        <v>1.06</v>
      </c>
      <c r="DJ42" s="17" t="s">
        <v>196</v>
      </c>
      <c r="DK42" s="153">
        <v>143.94800000000001</v>
      </c>
      <c r="DL42" s="41">
        <v>143.94800000000001</v>
      </c>
      <c r="DM42" s="41">
        <v>9999</v>
      </c>
      <c r="DP42" s="41">
        <v>56</v>
      </c>
      <c r="DQ42" s="227">
        <v>0</v>
      </c>
      <c r="DR42" s="227">
        <v>0</v>
      </c>
      <c r="DS42" s="228">
        <v>46.2</v>
      </c>
      <c r="DT42" s="227">
        <v>0</v>
      </c>
      <c r="DU42" s="227">
        <v>60</v>
      </c>
      <c r="DV42" s="227">
        <v>19</v>
      </c>
      <c r="DW42" s="227">
        <v>0</v>
      </c>
      <c r="DX42" s="227">
        <v>0</v>
      </c>
      <c r="DY42" s="227">
        <v>4</v>
      </c>
      <c r="DZ42" s="227">
        <v>0</v>
      </c>
      <c r="EA42" s="227">
        <v>33</v>
      </c>
      <c r="EB42" s="227">
        <v>0</v>
      </c>
      <c r="EC42" s="228">
        <v>30.7</v>
      </c>
      <c r="ED42" s="227">
        <v>0</v>
      </c>
      <c r="EE42" s="227">
        <v>420</v>
      </c>
      <c r="EF42" s="227">
        <v>127</v>
      </c>
      <c r="EG42" s="227">
        <v>0</v>
      </c>
      <c r="EH42" s="228">
        <v>58.9</v>
      </c>
      <c r="EI42" s="227">
        <v>300</v>
      </c>
      <c r="EK42" s="41">
        <v>56</v>
      </c>
      <c r="EL42" s="227">
        <v>0</v>
      </c>
      <c r="EM42" s="227">
        <v>0</v>
      </c>
      <c r="EN42" s="227">
        <v>46.2</v>
      </c>
      <c r="EO42" s="227">
        <v>46.2</v>
      </c>
      <c r="EP42" s="227">
        <v>106.2</v>
      </c>
      <c r="EQ42" s="227">
        <v>125.2</v>
      </c>
      <c r="ER42" s="227">
        <v>125.2</v>
      </c>
      <c r="ES42" s="227">
        <v>125.2</v>
      </c>
      <c r="ET42" s="227">
        <v>129.19999999999999</v>
      </c>
      <c r="EU42" s="227">
        <v>129.19999999999999</v>
      </c>
      <c r="EV42" s="227">
        <v>162.19999999999999</v>
      </c>
      <c r="EW42" s="227">
        <v>162.19999999999999</v>
      </c>
      <c r="EX42" s="227">
        <v>192.9</v>
      </c>
      <c r="EY42" s="227">
        <v>192.9</v>
      </c>
      <c r="EZ42" s="227">
        <v>612.9</v>
      </c>
      <c r="FA42" s="227">
        <v>739.9</v>
      </c>
      <c r="FB42" s="227">
        <v>739.9</v>
      </c>
      <c r="FC42" s="227">
        <v>798.8</v>
      </c>
      <c r="FD42" s="227">
        <v>1098.8</v>
      </c>
    </row>
    <row r="43" spans="1:160" ht="13.5" thickBot="1" x14ac:dyDescent="0.25">
      <c r="A43" s="132"/>
      <c r="B43" s="34">
        <v>28</v>
      </c>
      <c r="C43" s="10">
        <v>28</v>
      </c>
      <c r="D43" s="37" t="s">
        <v>129</v>
      </c>
      <c r="E43" s="37" t="s">
        <v>130</v>
      </c>
      <c r="F43" s="37"/>
      <c r="G43" s="43">
        <v>0.31111111111111101</v>
      </c>
      <c r="H43" s="47">
        <v>0.30069444444444443</v>
      </c>
      <c r="I43" s="58" t="s">
        <v>44</v>
      </c>
      <c r="J43" s="52">
        <v>0</v>
      </c>
      <c r="K43" s="43">
        <v>0.39444444444444299</v>
      </c>
      <c r="L43" s="47">
        <v>0.39444444444443399</v>
      </c>
      <c r="M43" s="42" t="s">
        <v>44</v>
      </c>
      <c r="N43" s="38">
        <v>0</v>
      </c>
      <c r="O43" s="73">
        <v>0.43611111111111112</v>
      </c>
      <c r="P43" s="42" t="s">
        <v>44</v>
      </c>
      <c r="Q43" s="38">
        <v>0</v>
      </c>
      <c r="R43" s="43">
        <v>0.44166666666666665</v>
      </c>
      <c r="S43" s="47">
        <v>0.44166666666666665</v>
      </c>
      <c r="T43" s="70">
        <v>45.3</v>
      </c>
      <c r="U43" s="71">
        <v>45.3</v>
      </c>
      <c r="V43" s="72"/>
      <c r="W43" s="115">
        <v>0.45694444444444443</v>
      </c>
      <c r="X43" s="42" t="s">
        <v>44</v>
      </c>
      <c r="Y43" s="38">
        <v>0</v>
      </c>
      <c r="Z43" s="49">
        <v>0.4916666666666667</v>
      </c>
      <c r="AA43" s="42" t="s">
        <v>44</v>
      </c>
      <c r="AB43" s="38">
        <v>0</v>
      </c>
      <c r="AC43" s="53">
        <v>0.49374999999999997</v>
      </c>
      <c r="AD43" s="61"/>
      <c r="AE43" s="55">
        <v>0.49734953703703705</v>
      </c>
      <c r="AF43" s="35">
        <v>3.5995370370370816E-3</v>
      </c>
      <c r="AG43" s="35">
        <v>2.5462962962958515E-4</v>
      </c>
      <c r="AH43" s="44" t="s">
        <v>45</v>
      </c>
      <c r="AI43" s="45">
        <v>22</v>
      </c>
      <c r="AJ43" s="115">
        <v>0.51458333333333328</v>
      </c>
      <c r="AK43" s="42" t="s">
        <v>44</v>
      </c>
      <c r="AL43" s="38">
        <v>0</v>
      </c>
      <c r="AM43" s="73">
        <v>0.52430555555555558</v>
      </c>
      <c r="AN43" s="42" t="s">
        <v>45</v>
      </c>
      <c r="AO43" s="38">
        <v>60</v>
      </c>
      <c r="AP43" s="53">
        <v>0.52777777777777779</v>
      </c>
      <c r="AQ43" s="61"/>
      <c r="AR43" s="55">
        <v>0.53440972222222227</v>
      </c>
      <c r="AS43" s="35">
        <v>6.6319444444444819E-3</v>
      </c>
      <c r="AT43" s="35">
        <v>1.2731481481477718E-4</v>
      </c>
      <c r="AU43" s="44" t="s">
        <v>45</v>
      </c>
      <c r="AV43" s="45">
        <v>11</v>
      </c>
      <c r="AW43" s="49">
        <v>0.55555555555555558</v>
      </c>
      <c r="AX43" s="42" t="s">
        <v>44</v>
      </c>
      <c r="AY43" s="38">
        <v>0</v>
      </c>
      <c r="AZ43" s="49">
        <v>0.55833333333333302</v>
      </c>
      <c r="BA43" s="61"/>
      <c r="BB43" s="55">
        <v>0.56550925925925932</v>
      </c>
      <c r="BC43" s="35">
        <v>7.1759259259263075E-3</v>
      </c>
      <c r="BD43" s="35">
        <v>2.1759259259263074E-3</v>
      </c>
      <c r="BE43" s="44" t="s">
        <v>223</v>
      </c>
      <c r="BF43" s="45">
        <v>188</v>
      </c>
      <c r="BG43" s="308">
        <v>0.60347222222222185</v>
      </c>
      <c r="BH43" s="42" t="s">
        <v>44</v>
      </c>
      <c r="BI43" s="38">
        <v>0</v>
      </c>
      <c r="BJ43" s="43">
        <v>0.60347222222222219</v>
      </c>
      <c r="BK43" s="47">
        <v>0.6118055555555556</v>
      </c>
      <c r="BL43" s="70">
        <v>31</v>
      </c>
      <c r="BM43" s="71">
        <v>31</v>
      </c>
      <c r="BN43" s="72"/>
      <c r="BO43" s="117" t="s">
        <v>226</v>
      </c>
      <c r="BP43" s="121"/>
      <c r="BQ43" s="124" t="s">
        <v>225</v>
      </c>
      <c r="BR43" s="125"/>
      <c r="BS43" s="49">
        <v>0.67986111111111114</v>
      </c>
      <c r="BT43" s="42" t="s">
        <v>44</v>
      </c>
      <c r="BU43" s="38">
        <v>0</v>
      </c>
      <c r="BV43" s="49">
        <v>0.68263888888888902</v>
      </c>
      <c r="BW43" s="61"/>
      <c r="BX43" s="55">
        <v>0.6855902777777777</v>
      </c>
      <c r="BY43" s="35">
        <v>2.9513888888886841E-3</v>
      </c>
      <c r="BZ43" s="35">
        <v>4.9768518518498051E-4</v>
      </c>
      <c r="CA43" s="44" t="s">
        <v>223</v>
      </c>
      <c r="CB43" s="45">
        <v>43</v>
      </c>
      <c r="CC43" s="85">
        <v>0.6875</v>
      </c>
      <c r="CD43" s="86"/>
      <c r="CE43" s="87">
        <v>0</v>
      </c>
      <c r="CF43" s="88"/>
      <c r="CG43" s="85">
        <v>0.69513888888888886</v>
      </c>
      <c r="CH43" s="86"/>
      <c r="CI43" s="87">
        <v>0</v>
      </c>
      <c r="CJ43" s="88"/>
      <c r="CK43" s="43">
        <v>0.7416666666666667</v>
      </c>
      <c r="CL43" s="47">
        <v>0.74513888888888891</v>
      </c>
      <c r="CM43" s="70">
        <v>52.9</v>
      </c>
      <c r="CN43" s="71">
        <v>52.9</v>
      </c>
      <c r="CO43" s="72"/>
      <c r="CP43" s="91">
        <v>0.74652777777777779</v>
      </c>
      <c r="CQ43" s="95">
        <v>5.5555555555555601E-2</v>
      </c>
      <c r="CR43" s="42" t="s">
        <v>44</v>
      </c>
      <c r="CS43" s="38">
        <v>0</v>
      </c>
      <c r="CU43" s="39">
        <v>393.2</v>
      </c>
      <c r="CV43" s="46">
        <v>60</v>
      </c>
      <c r="CW43" s="40"/>
      <c r="CX43" s="63">
        <v>453.2</v>
      </c>
      <c r="CZ43" s="101" t="s">
        <v>189</v>
      </c>
      <c r="DA43" s="129" t="s">
        <v>176</v>
      </c>
      <c r="DB43" s="129">
        <v>79</v>
      </c>
      <c r="DC43" s="104" t="s">
        <v>182</v>
      </c>
      <c r="DD43" s="77"/>
      <c r="DE43" s="56"/>
      <c r="DF43" s="36"/>
      <c r="DI43" s="41">
        <v>1.1200000000000001</v>
      </c>
      <c r="DJ43" s="17" t="s">
        <v>196</v>
      </c>
      <c r="DK43" s="153">
        <v>144.70400000000001</v>
      </c>
      <c r="DL43" s="41">
        <v>144.70400000000001</v>
      </c>
      <c r="DM43" s="41">
        <v>9999</v>
      </c>
      <c r="DP43" s="41">
        <v>28</v>
      </c>
      <c r="DQ43" s="227">
        <v>0</v>
      </c>
      <c r="DR43" s="227">
        <v>0</v>
      </c>
      <c r="DS43" s="228">
        <v>45.3</v>
      </c>
      <c r="DT43" s="227">
        <v>0</v>
      </c>
      <c r="DU43" s="227">
        <v>0</v>
      </c>
      <c r="DV43" s="227">
        <v>22</v>
      </c>
      <c r="DW43" s="227">
        <v>0</v>
      </c>
      <c r="DX43" s="227">
        <v>60</v>
      </c>
      <c r="DY43" s="227">
        <v>11</v>
      </c>
      <c r="DZ43" s="227">
        <v>0</v>
      </c>
      <c r="EA43" s="227">
        <v>188</v>
      </c>
      <c r="EB43" s="227">
        <v>0</v>
      </c>
      <c r="EC43" s="228">
        <v>31</v>
      </c>
      <c r="ED43" s="227">
        <v>0</v>
      </c>
      <c r="EE43" s="227">
        <v>0</v>
      </c>
      <c r="EF43" s="227">
        <v>43</v>
      </c>
      <c r="EG43" s="227">
        <v>0</v>
      </c>
      <c r="EH43" s="228">
        <v>52.9</v>
      </c>
      <c r="EI43" s="227">
        <v>0</v>
      </c>
      <c r="EK43" s="41">
        <v>28</v>
      </c>
      <c r="EL43" s="227">
        <v>0</v>
      </c>
      <c r="EM43" s="227">
        <v>0</v>
      </c>
      <c r="EN43" s="227">
        <v>45.3</v>
      </c>
      <c r="EO43" s="227">
        <v>45.3</v>
      </c>
      <c r="EP43" s="227">
        <v>45.3</v>
      </c>
      <c r="EQ43" s="227">
        <v>67.3</v>
      </c>
      <c r="ER43" s="227">
        <v>67.3</v>
      </c>
      <c r="ES43" s="227">
        <v>127.3</v>
      </c>
      <c r="ET43" s="227">
        <v>138.30000000000001</v>
      </c>
      <c r="EU43" s="227">
        <v>138.30000000000001</v>
      </c>
      <c r="EV43" s="227">
        <v>326.3</v>
      </c>
      <c r="EW43" s="227">
        <v>326.3</v>
      </c>
      <c r="EX43" s="227">
        <v>357.3</v>
      </c>
      <c r="EY43" s="227">
        <v>357.3</v>
      </c>
      <c r="EZ43" s="227">
        <v>357.3</v>
      </c>
      <c r="FA43" s="227">
        <v>400.3</v>
      </c>
      <c r="FB43" s="227">
        <v>400.3</v>
      </c>
      <c r="FC43" s="227">
        <v>453.2</v>
      </c>
      <c r="FD43" s="227">
        <v>453.2</v>
      </c>
    </row>
    <row r="44" spans="1:160" ht="13.5" thickBot="1" x14ac:dyDescent="0.25">
      <c r="A44" s="132"/>
      <c r="B44" s="34">
        <v>24</v>
      </c>
      <c r="C44" s="10">
        <v>24</v>
      </c>
      <c r="D44" s="37" t="s">
        <v>121</v>
      </c>
      <c r="E44" s="37" t="s">
        <v>122</v>
      </c>
      <c r="F44" s="37"/>
      <c r="G44" s="43">
        <v>0.30833333333333302</v>
      </c>
      <c r="H44" s="47">
        <v>0.30833333333333335</v>
      </c>
      <c r="I44" s="58" t="s">
        <v>44</v>
      </c>
      <c r="J44" s="52">
        <v>0</v>
      </c>
      <c r="K44" s="43">
        <v>0.391666666666665</v>
      </c>
      <c r="L44" s="47">
        <v>0.391666666666658</v>
      </c>
      <c r="M44" s="42" t="s">
        <v>44</v>
      </c>
      <c r="N44" s="38">
        <v>0</v>
      </c>
      <c r="O44" s="73">
        <v>0.43333333333333335</v>
      </c>
      <c r="P44" s="42" t="s">
        <v>44</v>
      </c>
      <c r="Q44" s="38">
        <v>0</v>
      </c>
      <c r="R44" s="43">
        <v>0.43541666666666662</v>
      </c>
      <c r="S44" s="47">
        <v>0.43541666666666662</v>
      </c>
      <c r="T44" s="70">
        <v>43.8</v>
      </c>
      <c r="U44" s="71">
        <v>43.8</v>
      </c>
      <c r="V44" s="72"/>
      <c r="W44" s="115">
        <v>0.45416666666666666</v>
      </c>
      <c r="X44" s="42" t="s">
        <v>44</v>
      </c>
      <c r="Y44" s="38">
        <v>0</v>
      </c>
      <c r="Z44" s="49">
        <v>0.48888888888888887</v>
      </c>
      <c r="AA44" s="42" t="s">
        <v>44</v>
      </c>
      <c r="AB44" s="38">
        <v>0</v>
      </c>
      <c r="AC44" s="53">
        <v>0.4909722222222222</v>
      </c>
      <c r="AD44" s="61"/>
      <c r="AE44" s="55">
        <v>0.49489583333333331</v>
      </c>
      <c r="AF44" s="35">
        <v>3.9236111111111138E-3</v>
      </c>
      <c r="AG44" s="35">
        <v>6.944444444444706E-5</v>
      </c>
      <c r="AH44" s="44" t="s">
        <v>223</v>
      </c>
      <c r="AI44" s="45">
        <v>6</v>
      </c>
      <c r="AJ44" s="115">
        <v>0.51180555555555551</v>
      </c>
      <c r="AK44" s="42" t="s">
        <v>44</v>
      </c>
      <c r="AL44" s="38">
        <v>0</v>
      </c>
      <c r="AM44" s="73">
        <v>0.52222222222222225</v>
      </c>
      <c r="AN44" s="42" t="s">
        <v>44</v>
      </c>
      <c r="AO44" s="38">
        <v>0</v>
      </c>
      <c r="AP44" s="53">
        <v>0.52430555555555558</v>
      </c>
      <c r="AQ44" s="61"/>
      <c r="AR44" s="55">
        <v>0.53562500000000002</v>
      </c>
      <c r="AS44" s="35">
        <v>1.1319444444444438E-2</v>
      </c>
      <c r="AT44" s="35">
        <v>4.5601851851851784E-3</v>
      </c>
      <c r="AU44" s="44" t="s">
        <v>223</v>
      </c>
      <c r="AV44" s="45">
        <v>394</v>
      </c>
      <c r="AW44" s="49">
        <v>0.55208333333333337</v>
      </c>
      <c r="AX44" s="42" t="s">
        <v>44</v>
      </c>
      <c r="AY44" s="38">
        <v>0</v>
      </c>
      <c r="AZ44" s="49">
        <v>0.55416666666666703</v>
      </c>
      <c r="BA44" s="61"/>
      <c r="BB44" s="55">
        <v>0.5600694444444444</v>
      </c>
      <c r="BC44" s="35">
        <v>5.9027777777773682E-3</v>
      </c>
      <c r="BD44" s="35">
        <v>9.0277777777736812E-4</v>
      </c>
      <c r="BE44" s="44" t="s">
        <v>223</v>
      </c>
      <c r="BF44" s="45">
        <v>78</v>
      </c>
      <c r="BG44" s="308">
        <v>0.59930555555555587</v>
      </c>
      <c r="BH44" s="42" t="s">
        <v>44</v>
      </c>
      <c r="BI44" s="38">
        <v>0</v>
      </c>
      <c r="BJ44" s="43">
        <v>0.59930555555555554</v>
      </c>
      <c r="BK44" s="47">
        <v>0.60277777777777775</v>
      </c>
      <c r="BL44" s="70">
        <v>31.3</v>
      </c>
      <c r="BM44" s="71">
        <v>31.3</v>
      </c>
      <c r="BN44" s="72"/>
      <c r="BO44" s="117" t="s">
        <v>226</v>
      </c>
      <c r="BP44" s="121"/>
      <c r="BQ44" s="124" t="s">
        <v>225</v>
      </c>
      <c r="BR44" s="125"/>
      <c r="BS44" s="49">
        <v>0.6777777777777777</v>
      </c>
      <c r="BT44" s="42" t="s">
        <v>44</v>
      </c>
      <c r="BU44" s="38">
        <v>0</v>
      </c>
      <c r="BV44" s="49">
        <v>0.67986111111111103</v>
      </c>
      <c r="BW44" s="61"/>
      <c r="BX44" s="55">
        <v>0.68372685185185178</v>
      </c>
      <c r="BY44" s="35">
        <v>3.8657407407407529E-3</v>
      </c>
      <c r="BZ44" s="35">
        <v>1.4120370370370493E-3</v>
      </c>
      <c r="CA44" s="44" t="s">
        <v>223</v>
      </c>
      <c r="CB44" s="45">
        <v>122</v>
      </c>
      <c r="CC44" s="85">
        <v>0.68541666666666667</v>
      </c>
      <c r="CD44" s="86"/>
      <c r="CE44" s="87">
        <v>0</v>
      </c>
      <c r="CF44" s="88"/>
      <c r="CG44" s="85">
        <v>0.69374999999999998</v>
      </c>
      <c r="CH44" s="86"/>
      <c r="CI44" s="87">
        <v>0</v>
      </c>
      <c r="CJ44" s="88"/>
      <c r="CK44" s="43">
        <v>0.7368055555555556</v>
      </c>
      <c r="CL44" s="47">
        <v>0.73749999999999993</v>
      </c>
      <c r="CM44" s="70">
        <v>55</v>
      </c>
      <c r="CN44" s="71">
        <v>55</v>
      </c>
      <c r="CO44" s="72">
        <v>30</v>
      </c>
      <c r="CP44" s="91">
        <v>0.73888888888888893</v>
      </c>
      <c r="CQ44" s="95">
        <v>5.5555555555555601E-2</v>
      </c>
      <c r="CR44" s="42" t="s">
        <v>44</v>
      </c>
      <c r="CS44" s="38">
        <v>0</v>
      </c>
      <c r="CT44" s="75"/>
      <c r="CU44" s="39">
        <v>760.1</v>
      </c>
      <c r="CV44" s="46">
        <v>0</v>
      </c>
      <c r="CW44" s="40"/>
      <c r="CX44" s="63">
        <v>760.1</v>
      </c>
      <c r="CY44" s="75"/>
      <c r="CZ44" s="101" t="s">
        <v>190</v>
      </c>
      <c r="DA44" s="129" t="s">
        <v>177</v>
      </c>
      <c r="DB44" s="129">
        <v>75</v>
      </c>
      <c r="DC44" s="104"/>
      <c r="DD44" s="77"/>
      <c r="DE44" s="56"/>
      <c r="DF44" s="36"/>
      <c r="DI44" s="41">
        <v>1.06</v>
      </c>
      <c r="DJ44" s="17" t="s">
        <v>196</v>
      </c>
      <c r="DK44" s="153">
        <v>167.90600000000001</v>
      </c>
      <c r="DL44" s="41">
        <v>167.90600000000001</v>
      </c>
      <c r="DM44" s="41">
        <v>9999</v>
      </c>
      <c r="DP44" s="41">
        <v>24</v>
      </c>
      <c r="DQ44" s="227">
        <v>0</v>
      </c>
      <c r="DR44" s="227">
        <v>0</v>
      </c>
      <c r="DS44" s="228">
        <v>43.8</v>
      </c>
      <c r="DT44" s="227">
        <v>0</v>
      </c>
      <c r="DU44" s="227">
        <v>0</v>
      </c>
      <c r="DV44" s="227">
        <v>6</v>
      </c>
      <c r="DW44" s="227">
        <v>0</v>
      </c>
      <c r="DX44" s="227">
        <v>0</v>
      </c>
      <c r="DY44" s="227">
        <v>394</v>
      </c>
      <c r="DZ44" s="227">
        <v>0</v>
      </c>
      <c r="EA44" s="227">
        <v>78</v>
      </c>
      <c r="EB44" s="227">
        <v>0</v>
      </c>
      <c r="EC44" s="228">
        <v>31.3</v>
      </c>
      <c r="ED44" s="227">
        <v>0</v>
      </c>
      <c r="EE44" s="227">
        <v>0</v>
      </c>
      <c r="EF44" s="227">
        <v>122</v>
      </c>
      <c r="EG44" s="227">
        <v>0</v>
      </c>
      <c r="EH44" s="228">
        <v>85</v>
      </c>
      <c r="EI44" s="227">
        <v>0</v>
      </c>
      <c r="EK44" s="41">
        <v>24</v>
      </c>
      <c r="EL44" s="227">
        <v>0</v>
      </c>
      <c r="EM44" s="227">
        <v>0</v>
      </c>
      <c r="EN44" s="227">
        <v>43.8</v>
      </c>
      <c r="EO44" s="227">
        <v>43.8</v>
      </c>
      <c r="EP44" s="227">
        <v>43.8</v>
      </c>
      <c r="EQ44" s="227">
        <v>49.8</v>
      </c>
      <c r="ER44" s="227">
        <v>49.8</v>
      </c>
      <c r="ES44" s="227">
        <v>49.8</v>
      </c>
      <c r="ET44" s="227">
        <v>443.8</v>
      </c>
      <c r="EU44" s="227">
        <v>443.8</v>
      </c>
      <c r="EV44" s="227">
        <v>521.79999999999995</v>
      </c>
      <c r="EW44" s="227">
        <v>521.79999999999995</v>
      </c>
      <c r="EX44" s="227">
        <v>553.1</v>
      </c>
      <c r="EY44" s="227">
        <v>553.1</v>
      </c>
      <c r="EZ44" s="227">
        <v>553.1</v>
      </c>
      <c r="FA44" s="227">
        <v>675.1</v>
      </c>
      <c r="FB44" s="227">
        <v>675.1</v>
      </c>
      <c r="FC44" s="227">
        <v>760.1</v>
      </c>
      <c r="FD44" s="227">
        <v>760.1</v>
      </c>
    </row>
    <row r="45" spans="1:160" ht="13.5" thickBot="1" x14ac:dyDescent="0.25">
      <c r="A45" s="132"/>
      <c r="B45" s="34">
        <v>19</v>
      </c>
      <c r="C45" s="10">
        <v>19</v>
      </c>
      <c r="D45" s="37" t="s">
        <v>112</v>
      </c>
      <c r="E45" s="37" t="s">
        <v>113</v>
      </c>
      <c r="F45" s="37"/>
      <c r="G45" s="43">
        <v>0.30486111111111103</v>
      </c>
      <c r="H45" s="47">
        <v>0.30486111111111108</v>
      </c>
      <c r="I45" s="58" t="s">
        <v>44</v>
      </c>
      <c r="J45" s="52">
        <v>0</v>
      </c>
      <c r="K45" s="43">
        <v>0.38819444444444401</v>
      </c>
      <c r="L45" s="47">
        <v>0.38819444444443801</v>
      </c>
      <c r="M45" s="42" t="s">
        <v>44</v>
      </c>
      <c r="N45" s="38">
        <v>0</v>
      </c>
      <c r="O45" s="73">
        <v>0.42986111111111108</v>
      </c>
      <c r="P45" s="42" t="s">
        <v>44</v>
      </c>
      <c r="Q45" s="38">
        <v>0</v>
      </c>
      <c r="R45" s="43">
        <v>0.43402777777777773</v>
      </c>
      <c r="S45" s="47">
        <v>0.43402777777777773</v>
      </c>
      <c r="T45" s="70">
        <v>50.7</v>
      </c>
      <c r="U45" s="71">
        <v>50.7</v>
      </c>
      <c r="V45" s="72"/>
      <c r="W45" s="115">
        <v>0.4506944444444444</v>
      </c>
      <c r="X45" s="42" t="s">
        <v>44</v>
      </c>
      <c r="Y45" s="38">
        <v>0</v>
      </c>
      <c r="Z45" s="49">
        <v>0.48541666666666666</v>
      </c>
      <c r="AA45" s="42" t="s">
        <v>44</v>
      </c>
      <c r="AB45" s="38">
        <v>0</v>
      </c>
      <c r="AC45" s="53">
        <v>0.48749999999999999</v>
      </c>
      <c r="AD45" s="61"/>
      <c r="AE45" s="55">
        <v>0.49140046296296297</v>
      </c>
      <c r="AF45" s="35">
        <v>3.9004629629629806E-3</v>
      </c>
      <c r="AG45" s="35">
        <v>4.6296296296313797E-5</v>
      </c>
      <c r="AH45" s="44" t="s">
        <v>223</v>
      </c>
      <c r="AI45" s="45">
        <v>4</v>
      </c>
      <c r="AJ45" s="115">
        <v>0.5083333333333333</v>
      </c>
      <c r="AK45" s="42" t="s">
        <v>44</v>
      </c>
      <c r="AL45" s="38">
        <v>0</v>
      </c>
      <c r="AM45" s="73">
        <v>0.51874999999999993</v>
      </c>
      <c r="AN45" s="42" t="s">
        <v>44</v>
      </c>
      <c r="AO45" s="38">
        <v>0</v>
      </c>
      <c r="AP45" s="53">
        <v>0.52083333333333337</v>
      </c>
      <c r="AQ45" s="61"/>
      <c r="AR45" s="55">
        <v>0.52833333333333332</v>
      </c>
      <c r="AS45" s="35">
        <v>7.4999999999999512E-3</v>
      </c>
      <c r="AT45" s="35">
        <v>7.4074074074069202E-4</v>
      </c>
      <c r="AU45" s="44" t="s">
        <v>223</v>
      </c>
      <c r="AV45" s="45">
        <v>64</v>
      </c>
      <c r="AW45" s="49">
        <v>0.54861111111111105</v>
      </c>
      <c r="AX45" s="42" t="s">
        <v>44</v>
      </c>
      <c r="AY45" s="38">
        <v>0</v>
      </c>
      <c r="AZ45" s="49">
        <v>0.55069444444444404</v>
      </c>
      <c r="BA45" s="61"/>
      <c r="BB45" s="55">
        <v>0.55671296296296291</v>
      </c>
      <c r="BC45" s="35">
        <v>6.0185185185188672E-3</v>
      </c>
      <c r="BD45" s="35">
        <v>1.0185185185188671E-3</v>
      </c>
      <c r="BE45" s="44" t="s">
        <v>223</v>
      </c>
      <c r="BF45" s="45">
        <v>88</v>
      </c>
      <c r="BG45" s="308">
        <v>0.59583333333333288</v>
      </c>
      <c r="BH45" s="42" t="s">
        <v>44</v>
      </c>
      <c r="BI45" s="38">
        <v>0</v>
      </c>
      <c r="BJ45" s="43">
        <v>0.59722222222222221</v>
      </c>
      <c r="BK45" s="47">
        <v>0.59861111111111109</v>
      </c>
      <c r="BL45" s="70">
        <v>31.5</v>
      </c>
      <c r="BM45" s="71">
        <v>31.5</v>
      </c>
      <c r="BN45" s="72"/>
      <c r="BO45" s="117"/>
      <c r="BP45" s="121"/>
      <c r="BQ45" s="124"/>
      <c r="BR45" s="125"/>
      <c r="BS45" s="49">
        <v>0.68055555555555547</v>
      </c>
      <c r="BT45" s="42" t="s">
        <v>223</v>
      </c>
      <c r="BU45" s="38">
        <v>600</v>
      </c>
      <c r="BV45" s="49">
        <v>0.68333333333333302</v>
      </c>
      <c r="BW45" s="61"/>
      <c r="BX45" s="55">
        <v>0.73215277777777776</v>
      </c>
      <c r="BY45" s="35">
        <v>4.8819444444444748E-2</v>
      </c>
      <c r="BZ45" s="35">
        <v>4.6365740740741047E-2</v>
      </c>
      <c r="CA45" s="44" t="s">
        <v>223</v>
      </c>
      <c r="CB45" s="45">
        <v>4006</v>
      </c>
      <c r="CC45" s="85">
        <v>0.73611111111111116</v>
      </c>
      <c r="CD45" s="86"/>
      <c r="CE45" s="87">
        <v>0</v>
      </c>
      <c r="CF45" s="88"/>
      <c r="CG45" s="85">
        <v>0.75069444444444444</v>
      </c>
      <c r="CH45" s="86"/>
      <c r="CI45" s="87">
        <v>0</v>
      </c>
      <c r="CJ45" s="88"/>
      <c r="CK45" s="43">
        <v>0.81388888888888899</v>
      </c>
      <c r="CL45" s="47">
        <v>0.81458333333333333</v>
      </c>
      <c r="CM45" s="70">
        <v>72.099999999999994</v>
      </c>
      <c r="CN45" s="71">
        <v>72.099999999999994</v>
      </c>
      <c r="CO45" s="72"/>
      <c r="CP45" s="91">
        <v>0.81666666666666676</v>
      </c>
      <c r="CQ45" s="95">
        <v>5.5555555555555601E-2</v>
      </c>
      <c r="CR45" s="42" t="s">
        <v>223</v>
      </c>
      <c r="CS45" s="38">
        <v>2460</v>
      </c>
      <c r="CT45" s="75"/>
      <c r="CU45" s="39">
        <v>4316.3</v>
      </c>
      <c r="CV45" s="46">
        <v>3060</v>
      </c>
      <c r="CW45" s="40"/>
      <c r="CX45" s="63">
        <v>7376.3</v>
      </c>
      <c r="CY45" s="75"/>
      <c r="CZ45" s="101" t="s">
        <v>191</v>
      </c>
      <c r="DA45" s="129" t="s">
        <v>177</v>
      </c>
      <c r="DB45" s="129">
        <v>80</v>
      </c>
      <c r="DC45" s="104" t="s">
        <v>184</v>
      </c>
      <c r="DD45" s="77"/>
      <c r="DE45" s="56"/>
      <c r="DF45" s="36"/>
      <c r="DI45" s="41">
        <v>1.06</v>
      </c>
      <c r="DJ45" s="17" t="s">
        <v>197</v>
      </c>
      <c r="DK45" s="153">
        <v>163.55800000000002</v>
      </c>
      <c r="DL45" s="41">
        <v>9999</v>
      </c>
      <c r="DM45" s="41">
        <v>163.55800000000002</v>
      </c>
      <c r="DP45" s="41">
        <v>19</v>
      </c>
      <c r="DQ45" s="227">
        <v>0</v>
      </c>
      <c r="DR45" s="227">
        <v>0</v>
      </c>
      <c r="DS45" s="228">
        <v>50.7</v>
      </c>
      <c r="DT45" s="227">
        <v>0</v>
      </c>
      <c r="DU45" s="227">
        <v>0</v>
      </c>
      <c r="DV45" s="227">
        <v>4</v>
      </c>
      <c r="DW45" s="227">
        <v>0</v>
      </c>
      <c r="DX45" s="227">
        <v>0</v>
      </c>
      <c r="DY45" s="227">
        <v>64</v>
      </c>
      <c r="DZ45" s="227">
        <v>0</v>
      </c>
      <c r="EA45" s="227">
        <v>88</v>
      </c>
      <c r="EB45" s="227">
        <v>0</v>
      </c>
      <c r="EC45" s="228">
        <v>31.5</v>
      </c>
      <c r="ED45" s="227">
        <v>0</v>
      </c>
      <c r="EE45" s="227">
        <v>600</v>
      </c>
      <c r="EF45" s="227">
        <v>4006</v>
      </c>
      <c r="EG45" s="227">
        <v>0</v>
      </c>
      <c r="EH45" s="228">
        <v>72.099999999999994</v>
      </c>
      <c r="EI45" s="227">
        <v>2460</v>
      </c>
      <c r="EK45" s="41">
        <v>19</v>
      </c>
      <c r="EL45" s="227">
        <v>0</v>
      </c>
      <c r="EM45" s="227">
        <v>0</v>
      </c>
      <c r="EN45" s="227">
        <v>50.7</v>
      </c>
      <c r="EO45" s="227">
        <v>50.7</v>
      </c>
      <c r="EP45" s="227">
        <v>50.7</v>
      </c>
      <c r="EQ45" s="227">
        <v>54.7</v>
      </c>
      <c r="ER45" s="227">
        <v>54.7</v>
      </c>
      <c r="ES45" s="227">
        <v>54.7</v>
      </c>
      <c r="ET45" s="227">
        <v>118.7</v>
      </c>
      <c r="EU45" s="227">
        <v>118.7</v>
      </c>
      <c r="EV45" s="227">
        <v>206.7</v>
      </c>
      <c r="EW45" s="227">
        <v>206.7</v>
      </c>
      <c r="EX45" s="227">
        <v>238.2</v>
      </c>
      <c r="EY45" s="227">
        <v>238.2</v>
      </c>
      <c r="EZ45" s="227">
        <v>838.2</v>
      </c>
      <c r="FA45" s="227">
        <v>4844.2</v>
      </c>
      <c r="FB45" s="227">
        <v>4844.2</v>
      </c>
      <c r="FC45" s="227">
        <v>4916.3</v>
      </c>
      <c r="FD45" s="227">
        <v>7376.3</v>
      </c>
    </row>
    <row r="46" spans="1:160" ht="13.5" thickBot="1" x14ac:dyDescent="0.25">
      <c r="A46" s="132"/>
      <c r="B46" s="34">
        <v>20</v>
      </c>
      <c r="C46" s="10">
        <v>20</v>
      </c>
      <c r="D46" s="37" t="s">
        <v>33</v>
      </c>
      <c r="E46" s="37" t="s">
        <v>114</v>
      </c>
      <c r="F46" s="37"/>
      <c r="G46" s="43">
        <v>0.30555555555555602</v>
      </c>
      <c r="H46" s="47">
        <v>0.30555555555555552</v>
      </c>
      <c r="I46" s="58" t="s">
        <v>44</v>
      </c>
      <c r="J46" s="52">
        <v>0</v>
      </c>
      <c r="K46" s="43">
        <v>0.38888888888888801</v>
      </c>
      <c r="L46" s="47">
        <v>0.38888888888888201</v>
      </c>
      <c r="M46" s="42" t="s">
        <v>44</v>
      </c>
      <c r="N46" s="38">
        <v>0</v>
      </c>
      <c r="O46" s="73">
        <v>0.43055555555555558</v>
      </c>
      <c r="P46" s="42" t="s">
        <v>44</v>
      </c>
      <c r="Q46" s="38">
        <v>0</v>
      </c>
      <c r="R46" s="43">
        <v>0.43472222222222223</v>
      </c>
      <c r="S46" s="47">
        <v>0.43472222222222223</v>
      </c>
      <c r="T46" s="70">
        <v>44.9</v>
      </c>
      <c r="U46" s="71">
        <v>44.9</v>
      </c>
      <c r="V46" s="72"/>
      <c r="W46" s="115">
        <v>0.4513888888888889</v>
      </c>
      <c r="X46" s="42" t="s">
        <v>44</v>
      </c>
      <c r="Y46" s="38">
        <v>0</v>
      </c>
      <c r="Z46" s="49">
        <v>0.4861111111111111</v>
      </c>
      <c r="AA46" s="42" t="s">
        <v>44</v>
      </c>
      <c r="AB46" s="38">
        <v>0</v>
      </c>
      <c r="AC46" s="53">
        <v>0.48819444444444443</v>
      </c>
      <c r="AD46" s="61"/>
      <c r="AE46" s="55">
        <v>0.4921875</v>
      </c>
      <c r="AF46" s="35">
        <v>3.9930555555555691E-3</v>
      </c>
      <c r="AG46" s="35">
        <v>1.3888888888890236E-4</v>
      </c>
      <c r="AH46" s="44" t="s">
        <v>223</v>
      </c>
      <c r="AI46" s="45">
        <v>12</v>
      </c>
      <c r="AJ46" s="115">
        <v>0.50902777777777775</v>
      </c>
      <c r="AK46" s="42" t="s">
        <v>44</v>
      </c>
      <c r="AL46" s="38">
        <v>0</v>
      </c>
      <c r="AM46" s="73">
        <v>0.51944444444444449</v>
      </c>
      <c r="AN46" s="42" t="s">
        <v>44</v>
      </c>
      <c r="AO46" s="38">
        <v>0</v>
      </c>
      <c r="AP46" s="53">
        <v>0.52152777777777781</v>
      </c>
      <c r="AQ46" s="61"/>
      <c r="AR46" s="55">
        <v>0.52846064814814808</v>
      </c>
      <c r="AS46" s="35">
        <v>6.9328703703702699E-3</v>
      </c>
      <c r="AT46" s="35">
        <v>1.7361111111101075E-4</v>
      </c>
      <c r="AU46" s="44" t="s">
        <v>223</v>
      </c>
      <c r="AV46" s="45">
        <v>15</v>
      </c>
      <c r="AW46" s="49">
        <v>0.5493055555555556</v>
      </c>
      <c r="AX46" s="42" t="s">
        <v>44</v>
      </c>
      <c r="AY46" s="38">
        <v>0</v>
      </c>
      <c r="AZ46" s="49">
        <v>0.55138888888888904</v>
      </c>
      <c r="BA46" s="61"/>
      <c r="BB46" s="55">
        <v>0.55615740740740738</v>
      </c>
      <c r="BC46" s="35">
        <v>4.7685185185183387E-3</v>
      </c>
      <c r="BD46" s="35">
        <v>2.3148148148166136E-4</v>
      </c>
      <c r="BE46" s="44" t="s">
        <v>45</v>
      </c>
      <c r="BF46" s="45">
        <v>20</v>
      </c>
      <c r="BG46" s="308">
        <v>0.59652777777777788</v>
      </c>
      <c r="BH46" s="42" t="s">
        <v>44</v>
      </c>
      <c r="BI46" s="38">
        <v>0</v>
      </c>
      <c r="BJ46" s="43">
        <v>0.59652777777777777</v>
      </c>
      <c r="BK46" s="47">
        <v>0.60069444444444442</v>
      </c>
      <c r="BL46" s="70">
        <v>32</v>
      </c>
      <c r="BM46" s="71">
        <v>32</v>
      </c>
      <c r="BN46" s="72"/>
      <c r="BO46" s="117" t="s">
        <v>224</v>
      </c>
      <c r="BP46" s="121">
        <v>300</v>
      </c>
      <c r="BQ46" s="124" t="s">
        <v>225</v>
      </c>
      <c r="BR46" s="125"/>
      <c r="BS46" s="49">
        <v>0.67291666666666661</v>
      </c>
      <c r="BT46" s="42" t="s">
        <v>44</v>
      </c>
      <c r="BU46" s="38">
        <v>0</v>
      </c>
      <c r="BV46" s="49">
        <v>0.67500000000000004</v>
      </c>
      <c r="BW46" s="61"/>
      <c r="BX46" s="55">
        <v>0.67813657407407402</v>
      </c>
      <c r="BY46" s="35">
        <v>3.1365740740739723E-3</v>
      </c>
      <c r="BZ46" s="35">
        <v>6.8287037037026866E-4</v>
      </c>
      <c r="CA46" s="44" t="s">
        <v>223</v>
      </c>
      <c r="CB46" s="45">
        <v>59</v>
      </c>
      <c r="CC46" s="85">
        <v>0.6791666666666667</v>
      </c>
      <c r="CD46" s="86"/>
      <c r="CE46" s="87">
        <v>0</v>
      </c>
      <c r="CF46" s="88"/>
      <c r="CG46" s="85">
        <v>0.6875</v>
      </c>
      <c r="CH46" s="86"/>
      <c r="CI46" s="87">
        <v>0</v>
      </c>
      <c r="CJ46" s="88"/>
      <c r="CK46" s="43">
        <v>0.73333333333333339</v>
      </c>
      <c r="CL46" s="47">
        <v>0.73333333333333339</v>
      </c>
      <c r="CM46" s="70">
        <v>57.7</v>
      </c>
      <c r="CN46" s="71">
        <v>57.7</v>
      </c>
      <c r="CO46" s="72"/>
      <c r="CP46" s="91">
        <v>0.73749999999999993</v>
      </c>
      <c r="CQ46" s="95">
        <v>5.5555555555555601E-2</v>
      </c>
      <c r="CR46" s="42" t="s">
        <v>44</v>
      </c>
      <c r="CS46" s="38">
        <v>0</v>
      </c>
      <c r="CT46" s="75"/>
      <c r="CU46" s="39">
        <v>240.6</v>
      </c>
      <c r="CV46" s="46">
        <v>300</v>
      </c>
      <c r="CW46" s="40"/>
      <c r="CX46" s="63">
        <v>540.6</v>
      </c>
      <c r="CY46" s="75"/>
      <c r="CZ46" s="101" t="s">
        <v>189</v>
      </c>
      <c r="DA46" s="129" t="s">
        <v>177</v>
      </c>
      <c r="DB46" s="129">
        <v>71</v>
      </c>
      <c r="DC46" s="104"/>
      <c r="DD46" s="77"/>
      <c r="DE46" s="56"/>
      <c r="DF46" s="36"/>
      <c r="DI46" s="41">
        <v>1.06</v>
      </c>
      <c r="DJ46" s="17" t="s">
        <v>196</v>
      </c>
      <c r="DK46" s="153">
        <v>142.67600000000004</v>
      </c>
      <c r="DL46" s="41">
        <v>142.67600000000004</v>
      </c>
      <c r="DM46" s="41">
        <v>9999</v>
      </c>
      <c r="DP46" s="41">
        <v>20</v>
      </c>
      <c r="DQ46" s="227">
        <v>0</v>
      </c>
      <c r="DR46" s="227">
        <v>0</v>
      </c>
      <c r="DS46" s="228">
        <v>44.9</v>
      </c>
      <c r="DT46" s="227">
        <v>0</v>
      </c>
      <c r="DU46" s="227">
        <v>0</v>
      </c>
      <c r="DV46" s="227">
        <v>12</v>
      </c>
      <c r="DW46" s="227">
        <v>0</v>
      </c>
      <c r="DX46" s="227">
        <v>0</v>
      </c>
      <c r="DY46" s="227">
        <v>15</v>
      </c>
      <c r="DZ46" s="227">
        <v>0</v>
      </c>
      <c r="EA46" s="227">
        <v>20</v>
      </c>
      <c r="EB46" s="227">
        <v>0</v>
      </c>
      <c r="EC46" s="228">
        <v>32</v>
      </c>
      <c r="ED46" s="227">
        <v>300</v>
      </c>
      <c r="EE46" s="227">
        <v>0</v>
      </c>
      <c r="EF46" s="227">
        <v>59</v>
      </c>
      <c r="EG46" s="227">
        <v>0</v>
      </c>
      <c r="EH46" s="228">
        <v>57.7</v>
      </c>
      <c r="EI46" s="227">
        <v>0</v>
      </c>
      <c r="EK46" s="41">
        <v>20</v>
      </c>
      <c r="EL46" s="227">
        <v>0</v>
      </c>
      <c r="EM46" s="227">
        <v>0</v>
      </c>
      <c r="EN46" s="227">
        <v>44.9</v>
      </c>
      <c r="EO46" s="227">
        <v>44.9</v>
      </c>
      <c r="EP46" s="227">
        <v>44.9</v>
      </c>
      <c r="EQ46" s="227">
        <v>56.9</v>
      </c>
      <c r="ER46" s="227">
        <v>56.9</v>
      </c>
      <c r="ES46" s="227">
        <v>56.9</v>
      </c>
      <c r="ET46" s="227">
        <v>71.900000000000006</v>
      </c>
      <c r="EU46" s="227">
        <v>71.900000000000006</v>
      </c>
      <c r="EV46" s="227">
        <v>91.9</v>
      </c>
      <c r="EW46" s="227">
        <v>91.9</v>
      </c>
      <c r="EX46" s="227">
        <v>123.9</v>
      </c>
      <c r="EY46" s="227">
        <v>423.9</v>
      </c>
      <c r="EZ46" s="227">
        <v>423.9</v>
      </c>
      <c r="FA46" s="227">
        <v>482.9</v>
      </c>
      <c r="FB46" s="227">
        <v>482.9</v>
      </c>
      <c r="FC46" s="227">
        <v>540.6</v>
      </c>
      <c r="FD46" s="227">
        <v>540.6</v>
      </c>
    </row>
    <row r="47" spans="1:160" ht="13.5" thickBot="1" x14ac:dyDescent="0.25">
      <c r="A47" s="132"/>
      <c r="B47" s="34">
        <v>25</v>
      </c>
      <c r="C47" s="10">
        <v>25</v>
      </c>
      <c r="D47" s="37" t="s">
        <v>123</v>
      </c>
      <c r="E47" s="37" t="s">
        <v>124</v>
      </c>
      <c r="F47" s="37"/>
      <c r="G47" s="43">
        <v>0.30902777777777801</v>
      </c>
      <c r="H47" s="47">
        <v>0.30902777777777779</v>
      </c>
      <c r="I47" s="58" t="s">
        <v>44</v>
      </c>
      <c r="J47" s="52">
        <v>0</v>
      </c>
      <c r="K47" s="43">
        <v>0.39236111111110999</v>
      </c>
      <c r="L47" s="47">
        <v>0.392361111111102</v>
      </c>
      <c r="M47" s="42" t="s">
        <v>44</v>
      </c>
      <c r="N47" s="38">
        <v>0</v>
      </c>
      <c r="O47" s="73">
        <v>0.43402777777777773</v>
      </c>
      <c r="P47" s="42" t="s">
        <v>44</v>
      </c>
      <c r="Q47" s="38">
        <v>0</v>
      </c>
      <c r="R47" s="43">
        <v>0.4375</v>
      </c>
      <c r="S47" s="47">
        <v>0.4375</v>
      </c>
      <c r="T47" s="70">
        <v>58.6</v>
      </c>
      <c r="U47" s="71">
        <v>58.6</v>
      </c>
      <c r="V47" s="72"/>
      <c r="W47" s="115">
        <v>0.45486111111111105</v>
      </c>
      <c r="X47" s="42" t="s">
        <v>44</v>
      </c>
      <c r="Y47" s="38">
        <v>0</v>
      </c>
      <c r="Z47" s="49">
        <v>0.48958333333333331</v>
      </c>
      <c r="AA47" s="42" t="s">
        <v>44</v>
      </c>
      <c r="AB47" s="38">
        <v>0</v>
      </c>
      <c r="AC47" s="53">
        <v>0.4916666666666667</v>
      </c>
      <c r="AD47" s="61"/>
      <c r="AE47" s="55">
        <v>0.49557870370370366</v>
      </c>
      <c r="AF47" s="35">
        <v>3.9120370370369639E-3</v>
      </c>
      <c r="AG47" s="35">
        <v>5.7870370370297162E-5</v>
      </c>
      <c r="AH47" s="44" t="s">
        <v>223</v>
      </c>
      <c r="AI47" s="45">
        <v>5</v>
      </c>
      <c r="AJ47" s="115">
        <v>0.51249999999999996</v>
      </c>
      <c r="AK47" s="42" t="s">
        <v>44</v>
      </c>
      <c r="AL47" s="38">
        <v>0</v>
      </c>
      <c r="AM47" s="73">
        <v>0.5229166666666667</v>
      </c>
      <c r="AN47" s="42" t="s">
        <v>44</v>
      </c>
      <c r="AO47" s="38">
        <v>0</v>
      </c>
      <c r="AP47" s="53">
        <v>0.52569444444444446</v>
      </c>
      <c r="AQ47" s="61"/>
      <c r="AR47" s="55">
        <v>0.53209490740740739</v>
      </c>
      <c r="AS47" s="35">
        <v>6.4004629629629273E-3</v>
      </c>
      <c r="AT47" s="35">
        <v>3.5879629629633186E-4</v>
      </c>
      <c r="AU47" s="44" t="s">
        <v>45</v>
      </c>
      <c r="AV47" s="45">
        <v>31</v>
      </c>
      <c r="AW47" s="49">
        <v>0.55347222222222225</v>
      </c>
      <c r="AX47" s="42" t="s">
        <v>44</v>
      </c>
      <c r="AY47" s="38">
        <v>0</v>
      </c>
      <c r="AZ47" s="49">
        <v>0.55625000000000002</v>
      </c>
      <c r="BA47" s="61"/>
      <c r="BB47" s="55">
        <v>0.56098379629629636</v>
      </c>
      <c r="BC47" s="35">
        <v>4.7337962962963331E-3</v>
      </c>
      <c r="BD47" s="35">
        <v>2.6620370370366696E-4</v>
      </c>
      <c r="BE47" s="44" t="s">
        <v>45</v>
      </c>
      <c r="BF47" s="45">
        <v>23</v>
      </c>
      <c r="BG47" s="308">
        <v>0.60138888888888886</v>
      </c>
      <c r="BH47" s="42" t="s">
        <v>44</v>
      </c>
      <c r="BI47" s="38">
        <v>0</v>
      </c>
      <c r="BJ47" s="43">
        <v>0.60138888888888886</v>
      </c>
      <c r="BK47" s="47">
        <v>0.60416666666666663</v>
      </c>
      <c r="BL47" s="70">
        <v>32</v>
      </c>
      <c r="BM47" s="71">
        <v>32</v>
      </c>
      <c r="BN47" s="72"/>
      <c r="BO47" s="117" t="s">
        <v>226</v>
      </c>
      <c r="BP47" s="121"/>
      <c r="BQ47" s="124" t="s">
        <v>225</v>
      </c>
      <c r="BR47" s="125"/>
      <c r="BS47" s="49">
        <v>0.6791666666666667</v>
      </c>
      <c r="BT47" s="42" t="s">
        <v>44</v>
      </c>
      <c r="BU47" s="38">
        <v>0</v>
      </c>
      <c r="BV47" s="49">
        <v>0.68194444444444402</v>
      </c>
      <c r="BW47" s="61"/>
      <c r="BX47" s="55">
        <v>0.68481481481481488</v>
      </c>
      <c r="BY47" s="35">
        <v>2.8703703703708561E-3</v>
      </c>
      <c r="BZ47" s="35">
        <v>4.1666666666715247E-4</v>
      </c>
      <c r="CA47" s="44" t="s">
        <v>223</v>
      </c>
      <c r="CB47" s="45">
        <v>36</v>
      </c>
      <c r="CC47" s="85">
        <v>0.68819444444444444</v>
      </c>
      <c r="CD47" s="86"/>
      <c r="CE47" s="87">
        <v>0</v>
      </c>
      <c r="CF47" s="88"/>
      <c r="CG47" s="85">
        <v>0.69444444444444453</v>
      </c>
      <c r="CH47" s="86"/>
      <c r="CI47" s="87">
        <v>0</v>
      </c>
      <c r="CJ47" s="88"/>
      <c r="CK47" s="43">
        <v>0.73958333333333337</v>
      </c>
      <c r="CL47" s="47">
        <v>0.73958333333333337</v>
      </c>
      <c r="CM47" s="70">
        <v>55.7</v>
      </c>
      <c r="CN47" s="71">
        <v>55.7</v>
      </c>
      <c r="CO47" s="72"/>
      <c r="CP47" s="91">
        <v>0.7416666666666667</v>
      </c>
      <c r="CQ47" s="95">
        <v>5.5555555555555601E-2</v>
      </c>
      <c r="CR47" s="42" t="s">
        <v>44</v>
      </c>
      <c r="CS47" s="38">
        <v>0</v>
      </c>
      <c r="CU47" s="39">
        <v>241.3</v>
      </c>
      <c r="CV47" s="46">
        <v>0</v>
      </c>
      <c r="CW47" s="40"/>
      <c r="CX47" s="63">
        <v>241.3</v>
      </c>
      <c r="CZ47" s="101" t="s">
        <v>189</v>
      </c>
      <c r="DA47" s="129" t="s">
        <v>177</v>
      </c>
      <c r="DB47" s="129">
        <v>152</v>
      </c>
      <c r="DC47" s="104"/>
      <c r="DD47" s="77"/>
      <c r="DE47" s="56"/>
      <c r="DF47" s="36"/>
      <c r="DI47" s="41">
        <v>1.0900000000000001</v>
      </c>
      <c r="DJ47" s="17" t="s">
        <v>196</v>
      </c>
      <c r="DK47" s="153">
        <v>159.46700000000001</v>
      </c>
      <c r="DL47" s="41">
        <v>159.46700000000001</v>
      </c>
      <c r="DM47" s="41">
        <v>9999</v>
      </c>
      <c r="DP47" s="41">
        <v>25</v>
      </c>
      <c r="DQ47" s="227">
        <v>0</v>
      </c>
      <c r="DR47" s="227">
        <v>0</v>
      </c>
      <c r="DS47" s="228">
        <v>58.6</v>
      </c>
      <c r="DT47" s="227">
        <v>0</v>
      </c>
      <c r="DU47" s="227">
        <v>0</v>
      </c>
      <c r="DV47" s="227">
        <v>5</v>
      </c>
      <c r="DW47" s="227">
        <v>0</v>
      </c>
      <c r="DX47" s="227">
        <v>0</v>
      </c>
      <c r="DY47" s="227">
        <v>31</v>
      </c>
      <c r="DZ47" s="227">
        <v>0</v>
      </c>
      <c r="EA47" s="227">
        <v>23</v>
      </c>
      <c r="EB47" s="227">
        <v>0</v>
      </c>
      <c r="EC47" s="228">
        <v>32</v>
      </c>
      <c r="ED47" s="227">
        <v>0</v>
      </c>
      <c r="EE47" s="227">
        <v>0</v>
      </c>
      <c r="EF47" s="227">
        <v>36</v>
      </c>
      <c r="EG47" s="227">
        <v>0</v>
      </c>
      <c r="EH47" s="228">
        <v>55.7</v>
      </c>
      <c r="EI47" s="227">
        <v>0</v>
      </c>
      <c r="EK47" s="41">
        <v>25</v>
      </c>
      <c r="EL47" s="227">
        <v>0</v>
      </c>
      <c r="EM47" s="227">
        <v>0</v>
      </c>
      <c r="EN47" s="227">
        <v>58.6</v>
      </c>
      <c r="EO47" s="227">
        <v>58.6</v>
      </c>
      <c r="EP47" s="227">
        <v>58.6</v>
      </c>
      <c r="EQ47" s="227">
        <v>63.6</v>
      </c>
      <c r="ER47" s="227">
        <v>63.6</v>
      </c>
      <c r="ES47" s="227">
        <v>63.6</v>
      </c>
      <c r="ET47" s="227">
        <v>94.6</v>
      </c>
      <c r="EU47" s="227">
        <v>94.6</v>
      </c>
      <c r="EV47" s="227">
        <v>117.6</v>
      </c>
      <c r="EW47" s="227">
        <v>117.6</v>
      </c>
      <c r="EX47" s="227">
        <v>149.6</v>
      </c>
      <c r="EY47" s="227">
        <v>149.6</v>
      </c>
      <c r="EZ47" s="227">
        <v>149.6</v>
      </c>
      <c r="FA47" s="227">
        <v>185.6</v>
      </c>
      <c r="FB47" s="227">
        <v>185.6</v>
      </c>
      <c r="FC47" s="227">
        <v>241.3</v>
      </c>
      <c r="FD47" s="227">
        <v>241.3</v>
      </c>
    </row>
    <row r="48" spans="1:160" ht="13.5" thickBot="1" x14ac:dyDescent="0.25">
      <c r="A48" s="132"/>
      <c r="B48" s="34">
        <v>48</v>
      </c>
      <c r="C48" s="10">
        <v>49</v>
      </c>
      <c r="D48" s="37" t="s">
        <v>153</v>
      </c>
      <c r="E48" s="37" t="s">
        <v>154</v>
      </c>
      <c r="F48" s="37"/>
      <c r="G48" s="43">
        <v>0.32500000000000001</v>
      </c>
      <c r="H48" s="47">
        <v>0.32500000000000001</v>
      </c>
      <c r="I48" s="58" t="s">
        <v>44</v>
      </c>
      <c r="J48" s="52">
        <v>0</v>
      </c>
      <c r="K48" s="43">
        <v>0.40833333333333099</v>
      </c>
      <c r="L48" s="47">
        <v>0.40833333333331401</v>
      </c>
      <c r="M48" s="42" t="s">
        <v>44</v>
      </c>
      <c r="N48" s="38">
        <v>0</v>
      </c>
      <c r="O48" s="73">
        <v>0.45</v>
      </c>
      <c r="P48" s="42" t="s">
        <v>44</v>
      </c>
      <c r="Q48" s="38">
        <v>0</v>
      </c>
      <c r="R48" s="43">
        <v>0.4597222222222222</v>
      </c>
      <c r="S48" s="47">
        <v>0.4597222222222222</v>
      </c>
      <c r="T48" s="70">
        <v>47.9</v>
      </c>
      <c r="U48" s="71">
        <v>47.9</v>
      </c>
      <c r="V48" s="72"/>
      <c r="W48" s="115">
        <v>0.47083333333333333</v>
      </c>
      <c r="X48" s="42" t="s">
        <v>44</v>
      </c>
      <c r="Y48" s="38">
        <v>0</v>
      </c>
      <c r="Z48" s="49">
        <v>0.50486111111111109</v>
      </c>
      <c r="AA48" s="42" t="s">
        <v>45</v>
      </c>
      <c r="AB48" s="38">
        <v>60</v>
      </c>
      <c r="AC48" s="53">
        <v>0.50902777777777775</v>
      </c>
      <c r="AD48" s="61"/>
      <c r="AE48" s="55">
        <v>0.51348379629629626</v>
      </c>
      <c r="AF48" s="35">
        <v>4.4560185185185119E-3</v>
      </c>
      <c r="AG48" s="35">
        <v>6.0185185185184517E-4</v>
      </c>
      <c r="AH48" s="44" t="s">
        <v>223</v>
      </c>
      <c r="AI48" s="45">
        <v>52</v>
      </c>
      <c r="AJ48" s="115">
        <v>0.52986111111111112</v>
      </c>
      <c r="AK48" s="42" t="s">
        <v>44</v>
      </c>
      <c r="AL48" s="38">
        <v>0</v>
      </c>
      <c r="AM48" s="73">
        <v>0.54027777777777775</v>
      </c>
      <c r="AN48" s="42" t="s">
        <v>44</v>
      </c>
      <c r="AO48" s="38">
        <v>0</v>
      </c>
      <c r="AP48" s="53">
        <v>0.54305555555555551</v>
      </c>
      <c r="AQ48" s="61"/>
      <c r="AR48" s="55">
        <v>0.54982638888888891</v>
      </c>
      <c r="AS48" s="35">
        <v>6.7708333333333925E-3</v>
      </c>
      <c r="AT48" s="35">
        <v>1.1574074074133418E-5</v>
      </c>
      <c r="AU48" s="44" t="s">
        <v>223</v>
      </c>
      <c r="AV48" s="45">
        <v>1</v>
      </c>
      <c r="AW48" s="49">
        <v>0.56944444444444442</v>
      </c>
      <c r="AX48" s="42" t="s">
        <v>45</v>
      </c>
      <c r="AY48" s="38">
        <v>120</v>
      </c>
      <c r="AZ48" s="49">
        <v>0.57222222222222197</v>
      </c>
      <c r="BA48" s="61"/>
      <c r="BB48" s="55">
        <v>0.57771990740740742</v>
      </c>
      <c r="BC48" s="35">
        <v>5.4976851851854525E-3</v>
      </c>
      <c r="BD48" s="35">
        <v>4.9768518518545236E-4</v>
      </c>
      <c r="BE48" s="44" t="s">
        <v>223</v>
      </c>
      <c r="BF48" s="45">
        <v>43</v>
      </c>
      <c r="BG48" s="308">
        <v>0.61736111111111081</v>
      </c>
      <c r="BH48" s="42" t="s">
        <v>44</v>
      </c>
      <c r="BI48" s="38">
        <v>0</v>
      </c>
      <c r="BJ48" s="43">
        <v>0.61736111111111114</v>
      </c>
      <c r="BK48" s="47">
        <v>0.62916666666666665</v>
      </c>
      <c r="BL48" s="70">
        <v>32.6</v>
      </c>
      <c r="BM48" s="71">
        <v>32.6</v>
      </c>
      <c r="BN48" s="72"/>
      <c r="BO48" s="117" t="s">
        <v>226</v>
      </c>
      <c r="BP48" s="121"/>
      <c r="BQ48" s="124" t="s">
        <v>225</v>
      </c>
      <c r="BR48" s="125"/>
      <c r="BS48" s="49">
        <v>0.70763888888888893</v>
      </c>
      <c r="BT48" s="42" t="s">
        <v>223</v>
      </c>
      <c r="BU48" s="38">
        <v>180</v>
      </c>
      <c r="BV48" s="49">
        <v>0.70972222222222203</v>
      </c>
      <c r="BW48" s="61"/>
      <c r="BX48" s="55">
        <v>0.71421296296296299</v>
      </c>
      <c r="BY48" s="35">
        <v>4.4907407407409616E-3</v>
      </c>
      <c r="BZ48" s="35">
        <v>2.037037037037258E-3</v>
      </c>
      <c r="CA48" s="44" t="s">
        <v>223</v>
      </c>
      <c r="CB48" s="45">
        <v>176</v>
      </c>
      <c r="CC48" s="85">
        <v>0.71597222222222223</v>
      </c>
      <c r="CD48" s="86"/>
      <c r="CE48" s="87">
        <v>0</v>
      </c>
      <c r="CF48" s="88"/>
      <c r="CG48" s="85">
        <v>0.72430555555555554</v>
      </c>
      <c r="CH48" s="86"/>
      <c r="CI48" s="87">
        <v>0</v>
      </c>
      <c r="CJ48" s="88"/>
      <c r="CK48" s="43">
        <v>0.7729166666666667</v>
      </c>
      <c r="CL48" s="47">
        <v>0.77430555555555547</v>
      </c>
      <c r="CM48" s="70">
        <v>71.900000000000006</v>
      </c>
      <c r="CN48" s="71">
        <v>71.900000000000006</v>
      </c>
      <c r="CO48" s="72"/>
      <c r="CP48" s="91">
        <v>0.77569444444444446</v>
      </c>
      <c r="CQ48" s="95">
        <v>5.5555555555555601E-2</v>
      </c>
      <c r="CR48" s="42" t="s">
        <v>223</v>
      </c>
      <c r="CS48" s="38">
        <v>180</v>
      </c>
      <c r="CU48" s="39">
        <v>424.4</v>
      </c>
      <c r="CV48" s="46">
        <v>540</v>
      </c>
      <c r="CW48" s="40"/>
      <c r="CX48" s="63">
        <v>964.4</v>
      </c>
      <c r="CZ48" s="101" t="s">
        <v>191</v>
      </c>
      <c r="DA48" s="129" t="s">
        <v>178</v>
      </c>
      <c r="DB48" s="129">
        <v>136</v>
      </c>
      <c r="DC48" s="104" t="s">
        <v>188</v>
      </c>
      <c r="DD48" s="77"/>
      <c r="DE48" s="56"/>
      <c r="DF48" s="36"/>
      <c r="DI48" s="41">
        <v>1.03</v>
      </c>
      <c r="DJ48" s="17" t="s">
        <v>196</v>
      </c>
      <c r="DK48" s="153">
        <v>156.97200000000001</v>
      </c>
      <c r="DL48" s="41">
        <v>156.97200000000001</v>
      </c>
      <c r="DM48" s="41">
        <v>9999</v>
      </c>
      <c r="DP48" s="41">
        <v>49</v>
      </c>
      <c r="DQ48" s="227">
        <v>0</v>
      </c>
      <c r="DR48" s="227">
        <v>0</v>
      </c>
      <c r="DS48" s="228">
        <v>47.9</v>
      </c>
      <c r="DT48" s="227">
        <v>0</v>
      </c>
      <c r="DU48" s="227">
        <v>60</v>
      </c>
      <c r="DV48" s="227">
        <v>52</v>
      </c>
      <c r="DW48" s="227">
        <v>0</v>
      </c>
      <c r="DX48" s="227">
        <v>0</v>
      </c>
      <c r="DY48" s="227">
        <v>1</v>
      </c>
      <c r="DZ48" s="227">
        <v>120</v>
      </c>
      <c r="EA48" s="227">
        <v>43</v>
      </c>
      <c r="EB48" s="227">
        <v>0</v>
      </c>
      <c r="EC48" s="228">
        <v>32.6</v>
      </c>
      <c r="ED48" s="227">
        <v>0</v>
      </c>
      <c r="EE48" s="227">
        <v>180</v>
      </c>
      <c r="EF48" s="227">
        <v>176</v>
      </c>
      <c r="EG48" s="227">
        <v>0</v>
      </c>
      <c r="EH48" s="228">
        <v>71.900000000000006</v>
      </c>
      <c r="EI48" s="227">
        <v>180</v>
      </c>
      <c r="EK48" s="41">
        <v>49</v>
      </c>
      <c r="EL48" s="227">
        <v>0</v>
      </c>
      <c r="EM48" s="227">
        <v>0</v>
      </c>
      <c r="EN48" s="227">
        <v>47.9</v>
      </c>
      <c r="EO48" s="227">
        <v>47.9</v>
      </c>
      <c r="EP48" s="227">
        <v>107.9</v>
      </c>
      <c r="EQ48" s="227">
        <v>159.9</v>
      </c>
      <c r="ER48" s="227">
        <v>159.9</v>
      </c>
      <c r="ES48" s="227">
        <v>159.9</v>
      </c>
      <c r="ET48" s="227">
        <v>160.9</v>
      </c>
      <c r="EU48" s="227">
        <v>280.89999999999998</v>
      </c>
      <c r="EV48" s="227">
        <v>323.89999999999998</v>
      </c>
      <c r="EW48" s="227">
        <v>323.89999999999998</v>
      </c>
      <c r="EX48" s="227">
        <v>356.5</v>
      </c>
      <c r="EY48" s="227">
        <v>356.5</v>
      </c>
      <c r="EZ48" s="227">
        <v>536.5</v>
      </c>
      <c r="FA48" s="227">
        <v>712.5</v>
      </c>
      <c r="FB48" s="227">
        <v>712.5</v>
      </c>
      <c r="FC48" s="227">
        <v>784.4</v>
      </c>
      <c r="FD48" s="227">
        <v>964.4</v>
      </c>
    </row>
    <row r="49" spans="1:160" ht="13.5" thickBot="1" x14ac:dyDescent="0.25">
      <c r="A49" s="132"/>
      <c r="B49" s="34">
        <v>36</v>
      </c>
      <c r="C49" s="10">
        <v>36</v>
      </c>
      <c r="D49" s="37" t="s">
        <v>139</v>
      </c>
      <c r="E49" s="37" t="s">
        <v>140</v>
      </c>
      <c r="F49" s="37"/>
      <c r="G49" s="43">
        <v>0.31666666666666698</v>
      </c>
      <c r="H49" s="47">
        <v>0.31666666666666665</v>
      </c>
      <c r="I49" s="58" t="s">
        <v>44</v>
      </c>
      <c r="J49" s="52">
        <v>0</v>
      </c>
      <c r="K49" s="43">
        <v>0.39999999999999802</v>
      </c>
      <c r="L49" s="47">
        <v>0.39999999999998598</v>
      </c>
      <c r="M49" s="42" t="s">
        <v>44</v>
      </c>
      <c r="N49" s="38">
        <v>0</v>
      </c>
      <c r="O49" s="73">
        <v>0.44166666666666665</v>
      </c>
      <c r="P49" s="42" t="s">
        <v>44</v>
      </c>
      <c r="Q49" s="38">
        <v>0</v>
      </c>
      <c r="R49" s="43">
        <v>0.44861111111111113</v>
      </c>
      <c r="S49" s="47">
        <v>0.44861111111111113</v>
      </c>
      <c r="T49" s="70">
        <v>63.5</v>
      </c>
      <c r="U49" s="71">
        <v>63.5</v>
      </c>
      <c r="V49" s="72">
        <v>300</v>
      </c>
      <c r="W49" s="115">
        <v>0.46250000000000002</v>
      </c>
      <c r="X49" s="42" t="s">
        <v>44</v>
      </c>
      <c r="Y49" s="38">
        <v>0</v>
      </c>
      <c r="Z49" s="49">
        <v>0.49722222222222223</v>
      </c>
      <c r="AA49" s="42" t="s">
        <v>44</v>
      </c>
      <c r="AB49" s="38">
        <v>0</v>
      </c>
      <c r="AC49" s="53">
        <v>0.5</v>
      </c>
      <c r="AD49" s="61"/>
      <c r="AE49" s="55">
        <v>0.50435185185185183</v>
      </c>
      <c r="AF49" s="35">
        <v>4.351851851851829E-3</v>
      </c>
      <c r="AG49" s="35">
        <v>4.9768518518516222E-4</v>
      </c>
      <c r="AH49" s="44" t="s">
        <v>223</v>
      </c>
      <c r="AI49" s="45">
        <v>43</v>
      </c>
      <c r="AJ49" s="115">
        <v>0.52083333333333337</v>
      </c>
      <c r="AK49" s="42" t="s">
        <v>44</v>
      </c>
      <c r="AL49" s="38">
        <v>0</v>
      </c>
      <c r="AM49" s="73">
        <v>0.53125</v>
      </c>
      <c r="AN49" s="42" t="s">
        <v>44</v>
      </c>
      <c r="AO49" s="38">
        <v>0</v>
      </c>
      <c r="AP49" s="53">
        <v>0.53402777777777777</v>
      </c>
      <c r="AQ49" s="61"/>
      <c r="AR49" s="55">
        <v>0.54196759259259253</v>
      </c>
      <c r="AS49" s="35">
        <v>7.9398148148147607E-3</v>
      </c>
      <c r="AT49" s="35">
        <v>1.1805555555555016E-3</v>
      </c>
      <c r="AU49" s="44" t="s">
        <v>223</v>
      </c>
      <c r="AV49" s="45">
        <v>102</v>
      </c>
      <c r="AW49" s="49">
        <v>0.56180555555555556</v>
      </c>
      <c r="AX49" s="42" t="s">
        <v>44</v>
      </c>
      <c r="AY49" s="38">
        <v>0</v>
      </c>
      <c r="AZ49" s="49">
        <v>0.56388888888888899</v>
      </c>
      <c r="BA49" s="61"/>
      <c r="BB49" s="55">
        <v>0.56971064814814809</v>
      </c>
      <c r="BC49" s="35">
        <v>5.8217592592590961E-3</v>
      </c>
      <c r="BD49" s="35">
        <v>8.2175925925909599E-4</v>
      </c>
      <c r="BE49" s="44" t="s">
        <v>223</v>
      </c>
      <c r="BF49" s="45">
        <v>71</v>
      </c>
      <c r="BG49" s="308">
        <v>0.60902777777777783</v>
      </c>
      <c r="BH49" s="42" t="s">
        <v>44</v>
      </c>
      <c r="BI49" s="38">
        <v>0</v>
      </c>
      <c r="BJ49" s="43">
        <v>0.60902777777777783</v>
      </c>
      <c r="BK49" s="47">
        <v>0.61805555555555558</v>
      </c>
      <c r="BL49" s="70">
        <v>33.1</v>
      </c>
      <c r="BM49" s="71">
        <v>33.1</v>
      </c>
      <c r="BN49" s="72"/>
      <c r="BO49" s="117" t="s">
        <v>226</v>
      </c>
      <c r="BP49" s="121"/>
      <c r="BQ49" s="124"/>
      <c r="BR49" s="125">
        <v>7200</v>
      </c>
      <c r="BS49" s="49">
        <v>0.69166666666666676</v>
      </c>
      <c r="BT49" s="42" t="s">
        <v>44</v>
      </c>
      <c r="BU49" s="38">
        <v>0</v>
      </c>
      <c r="BV49" s="49">
        <v>0.69444444444444398</v>
      </c>
      <c r="BW49" s="61"/>
      <c r="BX49" s="55">
        <v>0.69775462962962964</v>
      </c>
      <c r="BY49" s="35">
        <v>3.3101851851856656E-3</v>
      </c>
      <c r="BZ49" s="35">
        <v>8.5648148148196202E-4</v>
      </c>
      <c r="CA49" s="44" t="s">
        <v>223</v>
      </c>
      <c r="CB49" s="45">
        <v>74</v>
      </c>
      <c r="CC49" s="85">
        <v>0.69930555555555562</v>
      </c>
      <c r="CD49" s="86"/>
      <c r="CE49" s="87">
        <v>0</v>
      </c>
      <c r="CF49" s="88"/>
      <c r="CG49" s="85">
        <v>0.70833333333333337</v>
      </c>
      <c r="CH49" s="86"/>
      <c r="CI49" s="87">
        <v>0</v>
      </c>
      <c r="CJ49" s="88"/>
      <c r="CK49" s="43">
        <v>0.75208333333333333</v>
      </c>
      <c r="CL49" s="47">
        <v>0.75208333333333333</v>
      </c>
      <c r="CM49" s="316">
        <v>79.2</v>
      </c>
      <c r="CN49" s="311">
        <v>79.2</v>
      </c>
      <c r="CO49" s="72"/>
      <c r="CP49" s="91">
        <v>0.75416666666666676</v>
      </c>
      <c r="CQ49" s="95">
        <v>5.5555555555555601E-2</v>
      </c>
      <c r="CR49" s="42" t="s">
        <v>44</v>
      </c>
      <c r="CS49" s="38">
        <v>0</v>
      </c>
      <c r="CU49" s="39">
        <v>765.8</v>
      </c>
      <c r="CV49" s="46">
        <v>7200</v>
      </c>
      <c r="CW49" s="40"/>
      <c r="CX49" s="63">
        <v>7965.8</v>
      </c>
      <c r="CZ49" s="101" t="s">
        <v>190</v>
      </c>
      <c r="DA49" s="129" t="s">
        <v>177</v>
      </c>
      <c r="DB49" s="129">
        <v>102</v>
      </c>
      <c r="DC49" s="104"/>
      <c r="DD49" s="77"/>
      <c r="DE49" s="56"/>
      <c r="DF49" s="36"/>
      <c r="DI49" s="41">
        <v>1.0900000000000001</v>
      </c>
      <c r="DJ49" s="17" t="s">
        <v>196</v>
      </c>
      <c r="DK49" s="153">
        <v>491.62200000000001</v>
      </c>
      <c r="DL49" s="41">
        <v>491.62200000000001</v>
      </c>
      <c r="DM49" s="41">
        <v>9999</v>
      </c>
      <c r="DP49" s="41">
        <v>36</v>
      </c>
      <c r="DQ49" s="227">
        <v>0</v>
      </c>
      <c r="DR49" s="227">
        <v>0</v>
      </c>
      <c r="DS49" s="228">
        <v>363.5</v>
      </c>
      <c r="DT49" s="227">
        <v>0</v>
      </c>
      <c r="DU49" s="227">
        <v>0</v>
      </c>
      <c r="DV49" s="227">
        <v>43</v>
      </c>
      <c r="DW49" s="227">
        <v>0</v>
      </c>
      <c r="DX49" s="227">
        <v>0</v>
      </c>
      <c r="DY49" s="227">
        <v>102</v>
      </c>
      <c r="DZ49" s="227">
        <v>0</v>
      </c>
      <c r="EA49" s="227">
        <v>71</v>
      </c>
      <c r="EB49" s="227">
        <v>0</v>
      </c>
      <c r="EC49" s="228">
        <v>33.1</v>
      </c>
      <c r="ED49" s="227">
        <v>7200</v>
      </c>
      <c r="EE49" s="227">
        <v>0</v>
      </c>
      <c r="EF49" s="227">
        <v>74</v>
      </c>
      <c r="EG49" s="227">
        <v>0</v>
      </c>
      <c r="EH49" s="228">
        <v>79.2</v>
      </c>
      <c r="EI49" s="227">
        <v>0</v>
      </c>
      <c r="EK49" s="41">
        <v>36</v>
      </c>
      <c r="EL49" s="227">
        <v>0</v>
      </c>
      <c r="EM49" s="227">
        <v>0</v>
      </c>
      <c r="EN49" s="227">
        <v>363.5</v>
      </c>
      <c r="EO49" s="227">
        <v>363.5</v>
      </c>
      <c r="EP49" s="227">
        <v>363.5</v>
      </c>
      <c r="EQ49" s="227">
        <v>406.5</v>
      </c>
      <c r="ER49" s="227">
        <v>406.5</v>
      </c>
      <c r="ES49" s="227">
        <v>406.5</v>
      </c>
      <c r="ET49" s="227">
        <v>508.5</v>
      </c>
      <c r="EU49" s="227">
        <v>508.5</v>
      </c>
      <c r="EV49" s="227">
        <v>579.5</v>
      </c>
      <c r="EW49" s="227">
        <v>579.5</v>
      </c>
      <c r="EX49" s="227">
        <v>612.6</v>
      </c>
      <c r="EY49" s="227">
        <v>7812.6</v>
      </c>
      <c r="EZ49" s="227">
        <v>7812.6</v>
      </c>
      <c r="FA49" s="227">
        <v>7886.6</v>
      </c>
      <c r="FB49" s="227">
        <v>7886.6</v>
      </c>
      <c r="FC49" s="227">
        <v>7965.8</v>
      </c>
      <c r="FD49" s="227">
        <v>7965.8</v>
      </c>
    </row>
    <row r="50" spans="1:160" ht="13.5" thickBot="1" x14ac:dyDescent="0.25">
      <c r="A50" s="132"/>
      <c r="B50" s="34">
        <v>55</v>
      </c>
      <c r="C50" s="10">
        <v>58</v>
      </c>
      <c r="D50" s="37" t="s">
        <v>166</v>
      </c>
      <c r="E50" s="37" t="s">
        <v>167</v>
      </c>
      <c r="F50" s="37"/>
      <c r="G50" s="43">
        <v>0.32986111111111099</v>
      </c>
      <c r="H50" s="47">
        <v>0.33194444444444443</v>
      </c>
      <c r="I50" s="58" t="s">
        <v>44</v>
      </c>
      <c r="J50" s="52">
        <v>0</v>
      </c>
      <c r="K50" s="43">
        <v>0.41319444444444098</v>
      </c>
      <c r="L50" s="47">
        <v>0.4145833333333333</v>
      </c>
      <c r="M50" s="42" t="s">
        <v>223</v>
      </c>
      <c r="N50" s="38">
        <v>120</v>
      </c>
      <c r="O50" s="73">
        <v>0.45624999999999999</v>
      </c>
      <c r="P50" s="42" t="s">
        <v>44</v>
      </c>
      <c r="Q50" s="38">
        <v>0</v>
      </c>
      <c r="R50" s="43">
        <v>0.45694444444444443</v>
      </c>
      <c r="S50" s="47">
        <v>0.46527777777777773</v>
      </c>
      <c r="T50" s="70">
        <v>47.6</v>
      </c>
      <c r="U50" s="71">
        <v>47.6</v>
      </c>
      <c r="V50" s="72">
        <v>30</v>
      </c>
      <c r="W50" s="115">
        <v>0.4770833333333333</v>
      </c>
      <c r="X50" s="42" t="s">
        <v>44</v>
      </c>
      <c r="Y50" s="38">
        <v>0</v>
      </c>
      <c r="Z50" s="49">
        <v>0.51180555555555551</v>
      </c>
      <c r="AA50" s="42" t="s">
        <v>44</v>
      </c>
      <c r="AB50" s="38">
        <v>0</v>
      </c>
      <c r="AC50" s="53">
        <v>0.51458333333333328</v>
      </c>
      <c r="AD50" s="61"/>
      <c r="AE50" s="55">
        <v>0.51866898148148144</v>
      </c>
      <c r="AF50" s="35">
        <v>4.0856481481481577E-3</v>
      </c>
      <c r="AG50" s="35">
        <v>2.3148148148149092E-4</v>
      </c>
      <c r="AH50" s="44" t="s">
        <v>223</v>
      </c>
      <c r="AI50" s="45">
        <v>20</v>
      </c>
      <c r="AJ50" s="115">
        <v>0.53541666666666665</v>
      </c>
      <c r="AK50" s="42" t="s">
        <v>44</v>
      </c>
      <c r="AL50" s="38">
        <v>0</v>
      </c>
      <c r="AM50" s="73">
        <v>0.54583333333333328</v>
      </c>
      <c r="AN50" s="42" t="s">
        <v>44</v>
      </c>
      <c r="AO50" s="38">
        <v>0</v>
      </c>
      <c r="AP50" s="53">
        <v>0.54791666666666672</v>
      </c>
      <c r="AQ50" s="61"/>
      <c r="AR50" s="55">
        <v>0.55521990740740745</v>
      </c>
      <c r="AS50" s="35">
        <v>7.3032407407407351E-3</v>
      </c>
      <c r="AT50" s="35">
        <v>5.4398148148147602E-4</v>
      </c>
      <c r="AU50" s="44" t="s">
        <v>223</v>
      </c>
      <c r="AV50" s="45">
        <v>47</v>
      </c>
      <c r="AW50" s="49">
        <v>0.5756944444444444</v>
      </c>
      <c r="AX50" s="42" t="s">
        <v>44</v>
      </c>
      <c r="AY50" s="38">
        <v>0</v>
      </c>
      <c r="AZ50" s="49">
        <v>0.57777777777777795</v>
      </c>
      <c r="BA50" s="61"/>
      <c r="BB50" s="55">
        <v>0.58349537037037036</v>
      </c>
      <c r="BC50" s="35">
        <v>5.7175925925924131E-3</v>
      </c>
      <c r="BD50" s="35">
        <v>7.1759259259241304E-4</v>
      </c>
      <c r="BE50" s="44" t="s">
        <v>223</v>
      </c>
      <c r="BF50" s="45">
        <v>62</v>
      </c>
      <c r="BG50" s="308">
        <v>0.62291666666666679</v>
      </c>
      <c r="BH50" s="42" t="s">
        <v>44</v>
      </c>
      <c r="BI50" s="38">
        <v>0</v>
      </c>
      <c r="BJ50" s="43">
        <v>0.62291666666666667</v>
      </c>
      <c r="BK50" s="47">
        <v>0.63680555555555551</v>
      </c>
      <c r="BL50" s="70">
        <v>33.5</v>
      </c>
      <c r="BM50" s="71">
        <v>33.5</v>
      </c>
      <c r="BN50" s="72"/>
      <c r="BO50" s="117" t="s">
        <v>226</v>
      </c>
      <c r="BP50" s="121"/>
      <c r="BQ50" s="124" t="s">
        <v>225</v>
      </c>
      <c r="BR50" s="125"/>
      <c r="BS50" s="49">
        <v>0.7090277777777777</v>
      </c>
      <c r="BT50" s="42" t="s">
        <v>44</v>
      </c>
      <c r="BU50" s="38">
        <v>0</v>
      </c>
      <c r="BV50" s="49">
        <v>0.71180555555555503</v>
      </c>
      <c r="BW50" s="61"/>
      <c r="BX50" s="55">
        <v>0.71496527777777785</v>
      </c>
      <c r="BY50" s="35">
        <v>3.1597222222228272E-3</v>
      </c>
      <c r="BZ50" s="35">
        <v>7.0601851851912357E-4</v>
      </c>
      <c r="CA50" s="44" t="s">
        <v>223</v>
      </c>
      <c r="CB50" s="45">
        <v>61</v>
      </c>
      <c r="CC50" s="85">
        <v>0.71736111111111101</v>
      </c>
      <c r="CD50" s="86"/>
      <c r="CE50" s="87">
        <v>0</v>
      </c>
      <c r="CF50" s="88"/>
      <c r="CG50" s="85">
        <v>0.72361111111111109</v>
      </c>
      <c r="CH50" s="86"/>
      <c r="CI50" s="87">
        <v>0</v>
      </c>
      <c r="CJ50" s="88"/>
      <c r="CK50" s="43">
        <v>0.7715277777777777</v>
      </c>
      <c r="CL50" s="47">
        <v>0.7715277777777777</v>
      </c>
      <c r="CM50" s="70">
        <v>54.9</v>
      </c>
      <c r="CN50" s="71">
        <v>54.9</v>
      </c>
      <c r="CO50" s="72"/>
      <c r="CP50" s="91">
        <v>0.7729166666666667</v>
      </c>
      <c r="CQ50" s="95">
        <v>5.5555555555555601E-2</v>
      </c>
      <c r="CR50" s="42" t="s">
        <v>44</v>
      </c>
      <c r="CS50" s="38">
        <v>0</v>
      </c>
      <c r="CU50" s="39">
        <v>356</v>
      </c>
      <c r="CV50" s="46">
        <v>120</v>
      </c>
      <c r="CW50" s="40"/>
      <c r="CX50" s="63">
        <v>476</v>
      </c>
      <c r="CZ50" s="101" t="s">
        <v>191</v>
      </c>
      <c r="DA50" s="129" t="s">
        <v>176</v>
      </c>
      <c r="DB50" s="129">
        <v>127</v>
      </c>
      <c r="DC50" s="104"/>
      <c r="DD50" s="77"/>
      <c r="DE50" s="56"/>
      <c r="DF50" s="36"/>
      <c r="DI50" s="41">
        <v>1.1200000000000001</v>
      </c>
      <c r="DJ50" s="17" t="s">
        <v>196</v>
      </c>
      <c r="DK50" s="153">
        <v>182.32</v>
      </c>
      <c r="DL50" s="41">
        <v>182.32</v>
      </c>
      <c r="DM50" s="41">
        <v>9999</v>
      </c>
      <c r="DP50" s="41">
        <v>58</v>
      </c>
      <c r="DQ50" s="227">
        <v>120</v>
      </c>
      <c r="DR50" s="227">
        <v>0</v>
      </c>
      <c r="DS50" s="228">
        <v>77.599999999999994</v>
      </c>
      <c r="DT50" s="227">
        <v>0</v>
      </c>
      <c r="DU50" s="227">
        <v>0</v>
      </c>
      <c r="DV50" s="227">
        <v>20</v>
      </c>
      <c r="DW50" s="227">
        <v>0</v>
      </c>
      <c r="DX50" s="227">
        <v>0</v>
      </c>
      <c r="DY50" s="227">
        <v>47</v>
      </c>
      <c r="DZ50" s="227">
        <v>0</v>
      </c>
      <c r="EA50" s="227">
        <v>62</v>
      </c>
      <c r="EB50" s="227">
        <v>0</v>
      </c>
      <c r="EC50" s="228">
        <v>33.5</v>
      </c>
      <c r="ED50" s="227">
        <v>0</v>
      </c>
      <c r="EE50" s="227">
        <v>0</v>
      </c>
      <c r="EF50" s="227">
        <v>61</v>
      </c>
      <c r="EG50" s="227">
        <v>0</v>
      </c>
      <c r="EH50" s="228">
        <v>54.9</v>
      </c>
      <c r="EI50" s="227">
        <v>0</v>
      </c>
      <c r="EK50" s="41">
        <v>58</v>
      </c>
      <c r="EL50" s="227">
        <v>120</v>
      </c>
      <c r="EM50" s="227">
        <v>120</v>
      </c>
      <c r="EN50" s="227">
        <v>197.6</v>
      </c>
      <c r="EO50" s="227">
        <v>197.6</v>
      </c>
      <c r="EP50" s="227">
        <v>197.6</v>
      </c>
      <c r="EQ50" s="227">
        <v>217.6</v>
      </c>
      <c r="ER50" s="227">
        <v>217.6</v>
      </c>
      <c r="ES50" s="227">
        <v>217.6</v>
      </c>
      <c r="ET50" s="227">
        <v>264.60000000000002</v>
      </c>
      <c r="EU50" s="227">
        <v>264.60000000000002</v>
      </c>
      <c r="EV50" s="227">
        <v>326.60000000000002</v>
      </c>
      <c r="EW50" s="227">
        <v>326.60000000000002</v>
      </c>
      <c r="EX50" s="227">
        <v>360.1</v>
      </c>
      <c r="EY50" s="227">
        <v>360.1</v>
      </c>
      <c r="EZ50" s="227">
        <v>360.1</v>
      </c>
      <c r="FA50" s="227">
        <v>421.1</v>
      </c>
      <c r="FB50" s="227">
        <v>421.1</v>
      </c>
      <c r="FC50" s="227">
        <v>476</v>
      </c>
      <c r="FD50" s="227">
        <v>476</v>
      </c>
    </row>
    <row r="51" spans="1:160" ht="13.5" thickBot="1" x14ac:dyDescent="0.25">
      <c r="A51" s="132"/>
      <c r="B51" s="34">
        <v>37</v>
      </c>
      <c r="C51" s="10">
        <v>37</v>
      </c>
      <c r="D51" s="37" t="s">
        <v>141</v>
      </c>
      <c r="E51" s="37" t="s">
        <v>142</v>
      </c>
      <c r="F51" s="37"/>
      <c r="G51" s="43">
        <v>0.31736111111111098</v>
      </c>
      <c r="H51" s="47">
        <v>0.31736111111111115</v>
      </c>
      <c r="I51" s="58" t="s">
        <v>44</v>
      </c>
      <c r="J51" s="52">
        <v>0</v>
      </c>
      <c r="K51" s="43">
        <v>0.40069444444444202</v>
      </c>
      <c r="L51" s="47">
        <v>0.40069444444442998</v>
      </c>
      <c r="M51" s="42" t="s">
        <v>44</v>
      </c>
      <c r="N51" s="38">
        <v>0</v>
      </c>
      <c r="O51" s="73">
        <v>0.44236111111111115</v>
      </c>
      <c r="P51" s="42" t="s">
        <v>44</v>
      </c>
      <c r="Q51" s="38">
        <v>0</v>
      </c>
      <c r="R51" s="43">
        <v>0.44375000000000003</v>
      </c>
      <c r="S51" s="47">
        <v>0.44930555555555557</v>
      </c>
      <c r="T51" s="70">
        <v>64.599999999999994</v>
      </c>
      <c r="U51" s="71">
        <v>64.599999999999994</v>
      </c>
      <c r="V51" s="72">
        <v>300</v>
      </c>
      <c r="W51" s="115">
        <v>0.46319444444444446</v>
      </c>
      <c r="X51" s="42" t="s">
        <v>44</v>
      </c>
      <c r="Y51" s="38">
        <v>0</v>
      </c>
      <c r="Z51" s="49">
        <v>0.49791666666666662</v>
      </c>
      <c r="AA51" s="42" t="s">
        <v>44</v>
      </c>
      <c r="AB51" s="38">
        <v>0</v>
      </c>
      <c r="AC51" s="53">
        <v>0.50069444444444444</v>
      </c>
      <c r="AD51" s="61"/>
      <c r="AE51" s="55">
        <v>0.50440972222222225</v>
      </c>
      <c r="AF51" s="35">
        <v>3.7152777777778034E-3</v>
      </c>
      <c r="AG51" s="35">
        <v>1.3888888888886333E-4</v>
      </c>
      <c r="AH51" s="44" t="s">
        <v>45</v>
      </c>
      <c r="AI51" s="45">
        <v>12</v>
      </c>
      <c r="AJ51" s="115">
        <v>0.52152777777777781</v>
      </c>
      <c r="AK51" s="42" t="s">
        <v>44</v>
      </c>
      <c r="AL51" s="38">
        <v>0</v>
      </c>
      <c r="AM51" s="73">
        <v>0.52847222222222223</v>
      </c>
      <c r="AN51" s="42" t="s">
        <v>45</v>
      </c>
      <c r="AO51" s="38">
        <v>300</v>
      </c>
      <c r="AP51" s="53">
        <v>0.53194444444444444</v>
      </c>
      <c r="AQ51" s="61"/>
      <c r="AR51" s="55">
        <v>0.53831018518518514</v>
      </c>
      <c r="AS51" s="35">
        <v>6.3657407407406996E-3</v>
      </c>
      <c r="AT51" s="35">
        <v>3.9351851851855951E-4</v>
      </c>
      <c r="AU51" s="44" t="s">
        <v>45</v>
      </c>
      <c r="AV51" s="45">
        <v>34</v>
      </c>
      <c r="AW51" s="49">
        <v>0.55625000000000002</v>
      </c>
      <c r="AX51" s="42" t="s">
        <v>45</v>
      </c>
      <c r="AY51" s="38">
        <v>300</v>
      </c>
      <c r="AZ51" s="49">
        <v>0.56041666666666701</v>
      </c>
      <c r="BA51" s="61"/>
      <c r="BB51" s="55">
        <v>0.56695601851851851</v>
      </c>
      <c r="BC51" s="35">
        <v>6.5393518518515048E-3</v>
      </c>
      <c r="BD51" s="35">
        <v>1.5393518518515047E-3</v>
      </c>
      <c r="BE51" s="44" t="s">
        <v>223</v>
      </c>
      <c r="BF51" s="45">
        <v>133</v>
      </c>
      <c r="BG51" s="308">
        <v>0.60555555555555585</v>
      </c>
      <c r="BH51" s="42" t="s">
        <v>44</v>
      </c>
      <c r="BI51" s="38">
        <v>0</v>
      </c>
      <c r="BJ51" s="43">
        <v>0.60138888888888886</v>
      </c>
      <c r="BK51" s="47">
        <v>0.61388888888888882</v>
      </c>
      <c r="BL51" s="70">
        <v>33.799999999999997</v>
      </c>
      <c r="BM51" s="71">
        <v>33.799999999999997</v>
      </c>
      <c r="BN51" s="72"/>
      <c r="BO51" s="117" t="s">
        <v>230</v>
      </c>
      <c r="BP51" s="121">
        <v>600</v>
      </c>
      <c r="BQ51" s="124" t="s">
        <v>225</v>
      </c>
      <c r="BR51" s="125"/>
      <c r="BS51" s="49">
        <v>0.69652777777777775</v>
      </c>
      <c r="BT51" s="42" t="s">
        <v>223</v>
      </c>
      <c r="BU51" s="38">
        <v>180</v>
      </c>
      <c r="BV51" s="49">
        <v>0.69930555555555496</v>
      </c>
      <c r="BW51" s="61"/>
      <c r="BX51" s="55">
        <v>0.70270833333333327</v>
      </c>
      <c r="BY51" s="35">
        <v>3.4027777777783097E-3</v>
      </c>
      <c r="BZ51" s="35">
        <v>9.490740740746061E-4</v>
      </c>
      <c r="CA51" s="44" t="s">
        <v>223</v>
      </c>
      <c r="CB51" s="45">
        <v>82</v>
      </c>
      <c r="CC51" s="85">
        <v>0.70486111111111116</v>
      </c>
      <c r="CD51" s="86"/>
      <c r="CE51" s="87">
        <v>0</v>
      </c>
      <c r="CF51" s="88"/>
      <c r="CG51" s="85">
        <v>0.71180555555555547</v>
      </c>
      <c r="CH51" s="86"/>
      <c r="CI51" s="87">
        <v>0</v>
      </c>
      <c r="CJ51" s="88"/>
      <c r="CK51" s="43">
        <v>0.75555555555555554</v>
      </c>
      <c r="CL51" s="47">
        <v>0.75763888888888886</v>
      </c>
      <c r="CM51" s="70">
        <v>54.3</v>
      </c>
      <c r="CN51" s="71">
        <v>54.3</v>
      </c>
      <c r="CO51" s="72"/>
      <c r="CP51" s="91">
        <v>0.75902777777777775</v>
      </c>
      <c r="CQ51" s="95">
        <v>5.5555555555555601E-2</v>
      </c>
      <c r="CR51" s="42" t="s">
        <v>44</v>
      </c>
      <c r="CS51" s="38">
        <v>0</v>
      </c>
      <c r="CU51" s="39">
        <v>713.7</v>
      </c>
      <c r="CV51" s="46">
        <v>1380</v>
      </c>
      <c r="CW51" s="40"/>
      <c r="CX51" s="63">
        <v>2093.6999999999998</v>
      </c>
      <c r="CZ51" s="101" t="s">
        <v>191</v>
      </c>
      <c r="DA51" s="129" t="s">
        <v>177</v>
      </c>
      <c r="DB51" s="129">
        <v>70</v>
      </c>
      <c r="DC51" s="104" t="s">
        <v>187</v>
      </c>
      <c r="DD51" s="77"/>
      <c r="DE51" s="56"/>
      <c r="DF51" s="36"/>
      <c r="DI51" s="41">
        <v>1.06</v>
      </c>
      <c r="DJ51" s="17" t="s">
        <v>197</v>
      </c>
      <c r="DK51" s="153">
        <v>461.86199999999997</v>
      </c>
      <c r="DL51" s="41">
        <v>9999</v>
      </c>
      <c r="DM51" s="41">
        <v>461.86199999999997</v>
      </c>
      <c r="DP51" s="41">
        <v>37</v>
      </c>
      <c r="DQ51" s="227">
        <v>0</v>
      </c>
      <c r="DR51" s="227">
        <v>0</v>
      </c>
      <c r="DS51" s="228">
        <v>364.6</v>
      </c>
      <c r="DT51" s="227">
        <v>0</v>
      </c>
      <c r="DU51" s="227">
        <v>0</v>
      </c>
      <c r="DV51" s="227">
        <v>12</v>
      </c>
      <c r="DW51" s="227">
        <v>0</v>
      </c>
      <c r="DX51" s="227">
        <v>300</v>
      </c>
      <c r="DY51" s="227">
        <v>34</v>
      </c>
      <c r="DZ51" s="227">
        <v>300</v>
      </c>
      <c r="EA51" s="227">
        <v>133</v>
      </c>
      <c r="EB51" s="227">
        <v>0</v>
      </c>
      <c r="EC51" s="228">
        <v>33.799999999999997</v>
      </c>
      <c r="ED51" s="227">
        <v>600</v>
      </c>
      <c r="EE51" s="227">
        <v>180</v>
      </c>
      <c r="EF51" s="227">
        <v>82</v>
      </c>
      <c r="EG51" s="227">
        <v>0</v>
      </c>
      <c r="EH51" s="228">
        <v>54.3</v>
      </c>
      <c r="EI51" s="227">
        <v>0</v>
      </c>
      <c r="EK51" s="41">
        <v>37</v>
      </c>
      <c r="EL51" s="227">
        <v>0</v>
      </c>
      <c r="EM51" s="227">
        <v>0</v>
      </c>
      <c r="EN51" s="227">
        <v>364.6</v>
      </c>
      <c r="EO51" s="227">
        <v>364.6</v>
      </c>
      <c r="EP51" s="227">
        <v>364.6</v>
      </c>
      <c r="EQ51" s="227">
        <v>376.6</v>
      </c>
      <c r="ER51" s="227">
        <v>376.6</v>
      </c>
      <c r="ES51" s="227">
        <v>676.6</v>
      </c>
      <c r="ET51" s="227">
        <v>710.6</v>
      </c>
      <c r="EU51" s="227">
        <v>1010.6</v>
      </c>
      <c r="EV51" s="227">
        <v>1143.5999999999999</v>
      </c>
      <c r="EW51" s="227">
        <v>1143.5999999999999</v>
      </c>
      <c r="EX51" s="227">
        <v>1177.4000000000001</v>
      </c>
      <c r="EY51" s="227">
        <v>1777.4</v>
      </c>
      <c r="EZ51" s="227">
        <v>1957.4</v>
      </c>
      <c r="FA51" s="227">
        <v>2039.4</v>
      </c>
      <c r="FB51" s="227">
        <v>2039.4</v>
      </c>
      <c r="FC51" s="227">
        <v>2093.6999999999998</v>
      </c>
      <c r="FD51" s="227">
        <v>2093.6999999999998</v>
      </c>
    </row>
    <row r="52" spans="1:160" ht="13.5" thickBot="1" x14ac:dyDescent="0.25">
      <c r="A52" s="132"/>
      <c r="B52" s="34">
        <v>53</v>
      </c>
      <c r="C52" s="10">
        <v>55</v>
      </c>
      <c r="D52" s="37" t="s">
        <v>162</v>
      </c>
      <c r="E52" s="37" t="s">
        <v>163</v>
      </c>
      <c r="F52" s="37"/>
      <c r="G52" s="43">
        <v>0.328472222222222</v>
      </c>
      <c r="H52" s="47">
        <v>0.32847222222222222</v>
      </c>
      <c r="I52" s="58" t="s">
        <v>44</v>
      </c>
      <c r="J52" s="52">
        <v>0</v>
      </c>
      <c r="K52" s="43">
        <v>0.41180555555555298</v>
      </c>
      <c r="L52" s="47">
        <v>0.41111111111111115</v>
      </c>
      <c r="M52" s="42" t="s">
        <v>45</v>
      </c>
      <c r="N52" s="38">
        <v>60</v>
      </c>
      <c r="O52" s="73">
        <v>0.45347222222222222</v>
      </c>
      <c r="P52" s="42" t="s">
        <v>223</v>
      </c>
      <c r="Q52" s="38">
        <v>60</v>
      </c>
      <c r="R52" s="43">
        <v>0.46319444444444446</v>
      </c>
      <c r="S52" s="47">
        <v>0.46319444444444446</v>
      </c>
      <c r="T52" s="70">
        <v>46.8</v>
      </c>
      <c r="U52" s="71">
        <v>46.8</v>
      </c>
      <c r="V52" s="72"/>
      <c r="W52" s="115">
        <v>0.47430555555555554</v>
      </c>
      <c r="X52" s="42" t="s">
        <v>44</v>
      </c>
      <c r="Y52" s="38">
        <v>0</v>
      </c>
      <c r="Z52" s="49">
        <v>0.50902777777777775</v>
      </c>
      <c r="AA52" s="42" t="s">
        <v>44</v>
      </c>
      <c r="AB52" s="38">
        <v>0</v>
      </c>
      <c r="AC52" s="53">
        <v>0.51180555555555551</v>
      </c>
      <c r="AD52" s="61"/>
      <c r="AE52" s="55">
        <v>0.5163078703703704</v>
      </c>
      <c r="AF52" s="35">
        <v>4.5023148148148895E-3</v>
      </c>
      <c r="AG52" s="35">
        <v>6.4814814814822272E-4</v>
      </c>
      <c r="AH52" s="44" t="s">
        <v>223</v>
      </c>
      <c r="AI52" s="45">
        <v>56</v>
      </c>
      <c r="AJ52" s="115">
        <v>0.53263888888888888</v>
      </c>
      <c r="AK52" s="42" t="s">
        <v>44</v>
      </c>
      <c r="AL52" s="38">
        <v>0</v>
      </c>
      <c r="AM52" s="73">
        <v>0.54305555555555551</v>
      </c>
      <c r="AN52" s="42" t="s">
        <v>44</v>
      </c>
      <c r="AO52" s="38">
        <v>0</v>
      </c>
      <c r="AP52" s="53">
        <v>0.54583333333333328</v>
      </c>
      <c r="AQ52" s="61"/>
      <c r="AR52" s="55">
        <v>0.5529398148148148</v>
      </c>
      <c r="AS52" s="35">
        <v>7.1064814814815191E-3</v>
      </c>
      <c r="AT52" s="35">
        <v>3.4722222222226002E-4</v>
      </c>
      <c r="AU52" s="44" t="s">
        <v>223</v>
      </c>
      <c r="AV52" s="45">
        <v>30</v>
      </c>
      <c r="AW52" s="49">
        <v>0.57361111111111118</v>
      </c>
      <c r="AX52" s="42" t="s">
        <v>44</v>
      </c>
      <c r="AY52" s="38">
        <v>0</v>
      </c>
      <c r="AZ52" s="49">
        <v>0.57569444444444395</v>
      </c>
      <c r="BA52" s="61"/>
      <c r="BB52" s="55">
        <v>0.58124999999999993</v>
      </c>
      <c r="BC52" s="35">
        <v>5.5555555555559799E-3</v>
      </c>
      <c r="BD52" s="35">
        <v>5.555555555559798E-4</v>
      </c>
      <c r="BE52" s="44" t="s">
        <v>223</v>
      </c>
      <c r="BF52" s="45">
        <v>48</v>
      </c>
      <c r="BG52" s="308">
        <v>0.62083333333333279</v>
      </c>
      <c r="BH52" s="42" t="s">
        <v>44</v>
      </c>
      <c r="BI52" s="38">
        <v>0</v>
      </c>
      <c r="BJ52" s="43">
        <v>0.62083333333333335</v>
      </c>
      <c r="BK52" s="47">
        <v>0.63055555555555554</v>
      </c>
      <c r="BL52" s="70">
        <v>33.799999999999997</v>
      </c>
      <c r="BM52" s="71">
        <v>33.799999999999997</v>
      </c>
      <c r="BN52" s="72"/>
      <c r="BO52" s="117" t="s">
        <v>234</v>
      </c>
      <c r="BP52" s="121">
        <v>300</v>
      </c>
      <c r="BQ52" s="124" t="s">
        <v>225</v>
      </c>
      <c r="BR52" s="125"/>
      <c r="BS52" s="49">
        <v>0.70763888888888893</v>
      </c>
      <c r="BT52" s="42" t="s">
        <v>223</v>
      </c>
      <c r="BU52" s="38">
        <v>60</v>
      </c>
      <c r="BV52" s="49">
        <v>0.71111111111111103</v>
      </c>
      <c r="BW52" s="61"/>
      <c r="BX52" s="55">
        <v>0.71454861111111112</v>
      </c>
      <c r="BY52" s="35">
        <v>3.4375000000000933E-3</v>
      </c>
      <c r="BZ52" s="35">
        <v>9.8379629629638966E-4</v>
      </c>
      <c r="CA52" s="44" t="s">
        <v>223</v>
      </c>
      <c r="CB52" s="45">
        <v>85</v>
      </c>
      <c r="CC52" s="85">
        <v>0.71666666666666667</v>
      </c>
      <c r="CD52" s="86"/>
      <c r="CE52" s="87">
        <v>0</v>
      </c>
      <c r="CF52" s="88"/>
      <c r="CG52" s="85">
        <v>0.72569444444444453</v>
      </c>
      <c r="CH52" s="86"/>
      <c r="CI52" s="87">
        <v>0</v>
      </c>
      <c r="CJ52" s="88"/>
      <c r="CK52" s="43">
        <v>0.76736111111111116</v>
      </c>
      <c r="CL52" s="47">
        <v>0.76736111111111116</v>
      </c>
      <c r="CM52" s="70">
        <v>55.5</v>
      </c>
      <c r="CN52" s="71">
        <v>55.5</v>
      </c>
      <c r="CO52" s="72"/>
      <c r="CP52" s="91">
        <v>0.76944444444444438</v>
      </c>
      <c r="CQ52" s="95">
        <v>5.5555555555555601E-2</v>
      </c>
      <c r="CR52" s="42" t="s">
        <v>44</v>
      </c>
      <c r="CS52" s="38">
        <v>0</v>
      </c>
      <c r="CU52" s="39">
        <v>355.1</v>
      </c>
      <c r="CV52" s="46">
        <v>480</v>
      </c>
      <c r="CW52" s="40"/>
      <c r="CX52" s="63">
        <v>835.1</v>
      </c>
      <c r="CZ52" s="101" t="s">
        <v>191</v>
      </c>
      <c r="DA52" s="129" t="s">
        <v>177</v>
      </c>
      <c r="DB52" s="129">
        <v>109</v>
      </c>
      <c r="DC52" s="104" t="s">
        <v>184</v>
      </c>
      <c r="DD52" s="77"/>
      <c r="DE52" s="56"/>
      <c r="DF52" s="36"/>
      <c r="DI52" s="41">
        <v>1.0900000000000001</v>
      </c>
      <c r="DJ52" s="17" t="s">
        <v>196</v>
      </c>
      <c r="DK52" s="153">
        <v>148.34900000000002</v>
      </c>
      <c r="DL52" s="41">
        <v>148.34900000000002</v>
      </c>
      <c r="DM52" s="41">
        <v>9999</v>
      </c>
      <c r="DP52" s="41">
        <v>55</v>
      </c>
      <c r="DQ52" s="227">
        <v>60</v>
      </c>
      <c r="DR52" s="227">
        <v>60</v>
      </c>
      <c r="DS52" s="228">
        <v>46.8</v>
      </c>
      <c r="DT52" s="227">
        <v>0</v>
      </c>
      <c r="DU52" s="227">
        <v>0</v>
      </c>
      <c r="DV52" s="227">
        <v>56</v>
      </c>
      <c r="DW52" s="227">
        <v>0</v>
      </c>
      <c r="DX52" s="227">
        <v>0</v>
      </c>
      <c r="DY52" s="227">
        <v>30</v>
      </c>
      <c r="DZ52" s="227">
        <v>0</v>
      </c>
      <c r="EA52" s="227">
        <v>48</v>
      </c>
      <c r="EB52" s="227">
        <v>0</v>
      </c>
      <c r="EC52" s="228">
        <v>33.799999999999997</v>
      </c>
      <c r="ED52" s="227">
        <v>300</v>
      </c>
      <c r="EE52" s="227">
        <v>60</v>
      </c>
      <c r="EF52" s="227">
        <v>85</v>
      </c>
      <c r="EG52" s="227">
        <v>0</v>
      </c>
      <c r="EH52" s="228">
        <v>55.5</v>
      </c>
      <c r="EI52" s="227">
        <v>0</v>
      </c>
      <c r="EK52" s="41">
        <v>55</v>
      </c>
      <c r="EL52" s="227">
        <v>60</v>
      </c>
      <c r="EM52" s="227">
        <v>120</v>
      </c>
      <c r="EN52" s="227">
        <v>166.8</v>
      </c>
      <c r="EO52" s="227">
        <v>166.8</v>
      </c>
      <c r="EP52" s="227">
        <v>166.8</v>
      </c>
      <c r="EQ52" s="227">
        <v>222.8</v>
      </c>
      <c r="ER52" s="227">
        <v>222.8</v>
      </c>
      <c r="ES52" s="227">
        <v>222.8</v>
      </c>
      <c r="ET52" s="227">
        <v>252.8</v>
      </c>
      <c r="EU52" s="227">
        <v>252.8</v>
      </c>
      <c r="EV52" s="227">
        <v>300.8</v>
      </c>
      <c r="EW52" s="227">
        <v>300.8</v>
      </c>
      <c r="EX52" s="227">
        <v>334.6</v>
      </c>
      <c r="EY52" s="227">
        <v>634.6</v>
      </c>
      <c r="EZ52" s="227">
        <v>694.6</v>
      </c>
      <c r="FA52" s="227">
        <v>779.6</v>
      </c>
      <c r="FB52" s="227">
        <v>779.6</v>
      </c>
      <c r="FC52" s="227">
        <v>835.1</v>
      </c>
      <c r="FD52" s="227">
        <v>835.1</v>
      </c>
    </row>
    <row r="53" spans="1:160" ht="13.5" thickBot="1" x14ac:dyDescent="0.25">
      <c r="A53" s="132"/>
      <c r="B53" s="34">
        <v>34</v>
      </c>
      <c r="C53" s="10">
        <v>34</v>
      </c>
      <c r="D53" s="37" t="s">
        <v>47</v>
      </c>
      <c r="E53" s="37" t="s">
        <v>138</v>
      </c>
      <c r="F53" s="37"/>
      <c r="G53" s="43">
        <v>0.31527777777777799</v>
      </c>
      <c r="H53" s="47">
        <v>0.31527777777777777</v>
      </c>
      <c r="I53" s="58" t="s">
        <v>44</v>
      </c>
      <c r="J53" s="52">
        <v>0</v>
      </c>
      <c r="K53" s="43">
        <v>0.39861111111110897</v>
      </c>
      <c r="L53" s="47">
        <v>0.39861111111109798</v>
      </c>
      <c r="M53" s="42" t="s">
        <v>44</v>
      </c>
      <c r="N53" s="38">
        <v>0</v>
      </c>
      <c r="O53" s="73">
        <v>0.44027777777777777</v>
      </c>
      <c r="P53" s="42" t="s">
        <v>44</v>
      </c>
      <c r="Q53" s="38">
        <v>0</v>
      </c>
      <c r="R53" s="43">
        <v>0.4465277777777778</v>
      </c>
      <c r="S53" s="47">
        <v>0.4465277777777778</v>
      </c>
      <c r="T53" s="70">
        <v>50.4</v>
      </c>
      <c r="U53" s="71">
        <v>50.4</v>
      </c>
      <c r="V53" s="72">
        <v>300</v>
      </c>
      <c r="W53" s="115">
        <v>0.46111111111111108</v>
      </c>
      <c r="X53" s="42" t="s">
        <v>44</v>
      </c>
      <c r="Y53" s="38">
        <v>0</v>
      </c>
      <c r="Z53" s="49">
        <v>0.49583333333333335</v>
      </c>
      <c r="AA53" s="42" t="s">
        <v>44</v>
      </c>
      <c r="AB53" s="38">
        <v>0</v>
      </c>
      <c r="AC53" s="53">
        <v>0.4993055555555555</v>
      </c>
      <c r="AD53" s="61"/>
      <c r="AE53" s="55">
        <v>0.50328703703703703</v>
      </c>
      <c r="AF53" s="35">
        <v>3.9814814814815302E-3</v>
      </c>
      <c r="AG53" s="35">
        <v>1.2731481481486348E-4</v>
      </c>
      <c r="AH53" s="44" t="s">
        <v>223</v>
      </c>
      <c r="AI53" s="45">
        <v>11</v>
      </c>
      <c r="AJ53" s="115">
        <v>0.52013888888888882</v>
      </c>
      <c r="AK53" s="42" t="s">
        <v>44</v>
      </c>
      <c r="AL53" s="38">
        <v>0</v>
      </c>
      <c r="AM53" s="73">
        <v>0.53055555555555556</v>
      </c>
      <c r="AN53" s="42" t="s">
        <v>44</v>
      </c>
      <c r="AO53" s="38">
        <v>0</v>
      </c>
      <c r="AP53" s="53">
        <v>0.53333333333333333</v>
      </c>
      <c r="AQ53" s="61"/>
      <c r="AR53" s="55">
        <v>0.54021990740740744</v>
      </c>
      <c r="AS53" s="35">
        <v>6.8865740740741144E-3</v>
      </c>
      <c r="AT53" s="35">
        <v>1.2731481481485524E-4</v>
      </c>
      <c r="AU53" s="44" t="s">
        <v>223</v>
      </c>
      <c r="AV53" s="45">
        <v>11</v>
      </c>
      <c r="AW53" s="49">
        <v>0.56111111111111112</v>
      </c>
      <c r="AX53" s="42" t="s">
        <v>44</v>
      </c>
      <c r="AY53" s="38">
        <v>0</v>
      </c>
      <c r="AZ53" s="49">
        <v>0.563194444444444</v>
      </c>
      <c r="BA53" s="61"/>
      <c r="BB53" s="55">
        <v>0.5683449074074074</v>
      </c>
      <c r="BC53" s="35">
        <v>5.150462962963398E-3</v>
      </c>
      <c r="BD53" s="35">
        <v>1.504629629633979E-4</v>
      </c>
      <c r="BE53" s="44" t="s">
        <v>223</v>
      </c>
      <c r="BF53" s="45">
        <v>13</v>
      </c>
      <c r="BG53" s="308">
        <v>0.60833333333333284</v>
      </c>
      <c r="BH53" s="42" t="s">
        <v>44</v>
      </c>
      <c r="BI53" s="38">
        <v>0</v>
      </c>
      <c r="BJ53" s="43">
        <v>0.60833333333333328</v>
      </c>
      <c r="BK53" s="47">
        <v>0.61736111111111114</v>
      </c>
      <c r="BL53" s="70">
        <v>34.5</v>
      </c>
      <c r="BM53" s="71">
        <v>34.5</v>
      </c>
      <c r="BN53" s="72"/>
      <c r="BO53" s="117"/>
      <c r="BP53" s="121"/>
      <c r="BQ53" s="124"/>
      <c r="BR53" s="125"/>
      <c r="BS53" s="49">
        <v>0.7055555555555556</v>
      </c>
      <c r="BT53" s="42" t="s">
        <v>223</v>
      </c>
      <c r="BU53" s="38">
        <v>1020</v>
      </c>
      <c r="BV53" s="49"/>
      <c r="BW53" s="61"/>
      <c r="BX53" s="55"/>
      <c r="BY53" s="35">
        <v>0</v>
      </c>
      <c r="BZ53" s="35">
        <v>2.4537037037037036E-3</v>
      </c>
      <c r="CA53" s="44" t="s">
        <v>45</v>
      </c>
      <c r="CB53" s="45" t="s">
        <v>231</v>
      </c>
      <c r="CC53" s="85"/>
      <c r="CD53" s="86"/>
      <c r="CE53" s="87"/>
      <c r="CF53" s="88"/>
      <c r="CG53" s="85"/>
      <c r="CH53" s="86"/>
      <c r="CI53" s="87"/>
      <c r="CJ53" s="88"/>
      <c r="CK53" s="43"/>
      <c r="CL53" s="47"/>
      <c r="CM53" s="317"/>
      <c r="CN53" s="310" t="s">
        <v>231</v>
      </c>
      <c r="CO53" s="72"/>
      <c r="CP53" s="91"/>
      <c r="CQ53" s="95">
        <v>5.5555555555555601E-2</v>
      </c>
      <c r="CR53" s="42" t="s">
        <v>44</v>
      </c>
      <c r="CS53" s="38"/>
      <c r="CU53" s="39" t="s">
        <v>231</v>
      </c>
      <c r="CV53" s="46" t="s">
        <v>231</v>
      </c>
      <c r="CW53" s="40"/>
      <c r="CX53" s="63" t="s">
        <v>231</v>
      </c>
      <c r="CZ53" s="101" t="s">
        <v>190</v>
      </c>
      <c r="DA53" s="129" t="s">
        <v>176</v>
      </c>
      <c r="DB53" s="129">
        <v>122</v>
      </c>
      <c r="DC53" s="104" t="s">
        <v>185</v>
      </c>
      <c r="DD53" s="77"/>
      <c r="DE53" s="56"/>
      <c r="DF53" s="36"/>
      <c r="DI53" s="41">
        <v>1.1200000000000001</v>
      </c>
      <c r="DJ53" s="17" t="s">
        <v>197</v>
      </c>
      <c r="DK53" s="153" t="e">
        <v>#REF!</v>
      </c>
      <c r="DL53" s="41">
        <v>9999</v>
      </c>
      <c r="DM53" s="41" t="e">
        <v>#REF!</v>
      </c>
      <c r="DP53" s="41">
        <v>34</v>
      </c>
      <c r="DQ53" s="227">
        <v>0</v>
      </c>
      <c r="DR53" s="227">
        <v>0</v>
      </c>
      <c r="DS53" s="228">
        <v>350.4</v>
      </c>
      <c r="DT53" s="227">
        <v>0</v>
      </c>
      <c r="DU53" s="227">
        <v>0</v>
      </c>
      <c r="DV53" s="227">
        <v>11</v>
      </c>
      <c r="DW53" s="227">
        <v>0</v>
      </c>
      <c r="DX53" s="227">
        <v>0</v>
      </c>
      <c r="DY53" s="227">
        <v>11</v>
      </c>
      <c r="DZ53" s="227">
        <v>0</v>
      </c>
      <c r="EA53" s="227">
        <v>13</v>
      </c>
      <c r="EB53" s="227">
        <v>0</v>
      </c>
      <c r="EC53" s="228">
        <v>34.5</v>
      </c>
      <c r="ED53" s="227">
        <v>0</v>
      </c>
      <c r="EE53" s="227">
        <v>1020</v>
      </c>
      <c r="EF53" s="227" t="e">
        <v>#VALUE!</v>
      </c>
      <c r="EG53" s="227">
        <v>0</v>
      </c>
      <c r="EH53" s="228" t="e">
        <v>#REF!</v>
      </c>
      <c r="EI53" s="227">
        <v>0</v>
      </c>
      <c r="EK53" s="41">
        <v>34</v>
      </c>
      <c r="EL53" s="227">
        <v>0</v>
      </c>
      <c r="EM53" s="227">
        <v>0</v>
      </c>
      <c r="EN53" s="227">
        <v>350.4</v>
      </c>
      <c r="EO53" s="227">
        <v>350.4</v>
      </c>
      <c r="EP53" s="227">
        <v>350.4</v>
      </c>
      <c r="EQ53" s="227">
        <v>361.4</v>
      </c>
      <c r="ER53" s="227">
        <v>361.4</v>
      </c>
      <c r="ES53" s="227">
        <v>361.4</v>
      </c>
      <c r="ET53" s="227">
        <v>372.4</v>
      </c>
      <c r="EU53" s="227">
        <v>372.4</v>
      </c>
      <c r="EV53" s="227">
        <v>385.4</v>
      </c>
      <c r="EW53" s="227">
        <v>385.4</v>
      </c>
      <c r="EX53" s="227">
        <v>419.9</v>
      </c>
      <c r="EY53" s="227">
        <v>419.9</v>
      </c>
      <c r="EZ53" s="227">
        <v>1439.9</v>
      </c>
      <c r="FA53" s="227" t="e">
        <v>#VALUE!</v>
      </c>
      <c r="FB53" s="227" t="e">
        <v>#VALUE!</v>
      </c>
      <c r="FC53" s="227" t="e">
        <v>#VALUE!</v>
      </c>
      <c r="FD53" s="227" t="e">
        <v>#VALUE!</v>
      </c>
    </row>
    <row r="54" spans="1:160" ht="13.5" thickBot="1" x14ac:dyDescent="0.25">
      <c r="A54" s="132"/>
      <c r="B54" s="34">
        <v>30</v>
      </c>
      <c r="C54" s="10">
        <v>30</v>
      </c>
      <c r="D54" s="37" t="s">
        <v>133</v>
      </c>
      <c r="E54" s="37" t="s">
        <v>134</v>
      </c>
      <c r="F54" s="37"/>
      <c r="G54" s="43">
        <v>0.3125</v>
      </c>
      <c r="H54" s="47">
        <v>0.3125</v>
      </c>
      <c r="I54" s="58" t="s">
        <v>44</v>
      </c>
      <c r="J54" s="52">
        <v>0</v>
      </c>
      <c r="K54" s="43">
        <v>0.39583333333333198</v>
      </c>
      <c r="L54" s="47">
        <v>0.39583333333332199</v>
      </c>
      <c r="M54" s="42" t="s">
        <v>44</v>
      </c>
      <c r="N54" s="38">
        <v>0</v>
      </c>
      <c r="O54" s="73">
        <v>0.4375</v>
      </c>
      <c r="P54" s="42" t="s">
        <v>44</v>
      </c>
      <c r="Q54" s="38">
        <v>0</v>
      </c>
      <c r="R54" s="43">
        <v>0.44375000000000003</v>
      </c>
      <c r="S54" s="47">
        <v>0.44375000000000003</v>
      </c>
      <c r="T54" s="70">
        <v>46.9</v>
      </c>
      <c r="U54" s="71">
        <v>46.9</v>
      </c>
      <c r="V54" s="72"/>
      <c r="W54" s="115">
        <v>0.45833333333333331</v>
      </c>
      <c r="X54" s="42" t="s">
        <v>44</v>
      </c>
      <c r="Y54" s="38">
        <v>0</v>
      </c>
      <c r="Z54" s="49">
        <v>0.49305555555555558</v>
      </c>
      <c r="AA54" s="42" t="s">
        <v>44</v>
      </c>
      <c r="AB54" s="38">
        <v>0</v>
      </c>
      <c r="AC54" s="53">
        <v>0.48819444444444443</v>
      </c>
      <c r="AD54" s="61"/>
      <c r="AE54" s="55">
        <v>0.49939814814814815</v>
      </c>
      <c r="AF54" s="35">
        <v>1.1203703703703716E-2</v>
      </c>
      <c r="AG54" s="35">
        <v>7.3495370370370485E-3</v>
      </c>
      <c r="AH54" s="44" t="s">
        <v>223</v>
      </c>
      <c r="AI54" s="45">
        <v>635</v>
      </c>
      <c r="AJ54" s="115">
        <v>0.50902777777777775</v>
      </c>
      <c r="AK54" s="42" t="s">
        <v>44</v>
      </c>
      <c r="AL54" s="38">
        <v>0</v>
      </c>
      <c r="AM54" s="73">
        <v>0.52222222222222225</v>
      </c>
      <c r="AN54" s="42" t="s">
        <v>223</v>
      </c>
      <c r="AO54" s="38">
        <v>240</v>
      </c>
      <c r="AP54" s="53">
        <v>0.52500000000000002</v>
      </c>
      <c r="AQ54" s="61"/>
      <c r="AR54" s="55">
        <v>0.53571759259259266</v>
      </c>
      <c r="AS54" s="35">
        <v>1.071759259259264E-2</v>
      </c>
      <c r="AT54" s="35">
        <v>3.9583333333333805E-3</v>
      </c>
      <c r="AU54" s="44" t="s">
        <v>223</v>
      </c>
      <c r="AV54" s="45">
        <v>342</v>
      </c>
      <c r="AW54" s="49">
        <v>0.55277777777777781</v>
      </c>
      <c r="AX54" s="42" t="s">
        <v>44</v>
      </c>
      <c r="AY54" s="38">
        <v>0</v>
      </c>
      <c r="AZ54" s="49">
        <v>0.55555555555555503</v>
      </c>
      <c r="BA54" s="61"/>
      <c r="BB54" s="55">
        <v>0.56118055555555557</v>
      </c>
      <c r="BC54" s="35">
        <v>5.6250000000005462E-3</v>
      </c>
      <c r="BD54" s="35">
        <v>6.2500000000054613E-4</v>
      </c>
      <c r="BE54" s="44" t="s">
        <v>223</v>
      </c>
      <c r="BF54" s="45">
        <v>54</v>
      </c>
      <c r="BG54" s="308">
        <v>0.60069444444444386</v>
      </c>
      <c r="BH54" s="42" t="s">
        <v>44</v>
      </c>
      <c r="BI54" s="38">
        <v>0</v>
      </c>
      <c r="BJ54" s="43">
        <v>0.60763888888888895</v>
      </c>
      <c r="BK54" s="47">
        <v>0.60763888888888895</v>
      </c>
      <c r="BL54" s="70">
        <v>36.799999999999997</v>
      </c>
      <c r="BM54" s="71">
        <v>36.799999999999997</v>
      </c>
      <c r="BN54" s="72"/>
      <c r="BO54" s="117"/>
      <c r="BP54" s="121"/>
      <c r="BQ54" s="124"/>
      <c r="BR54" s="125"/>
      <c r="BS54" s="49"/>
      <c r="BT54" s="42" t="s">
        <v>44</v>
      </c>
      <c r="BU54" s="38">
        <v>0</v>
      </c>
      <c r="BV54" s="49"/>
      <c r="BW54" s="61"/>
      <c r="BX54" s="55"/>
      <c r="BY54" s="35">
        <v>0</v>
      </c>
      <c r="BZ54" s="35">
        <v>2.4537037037037036E-3</v>
      </c>
      <c r="CA54" s="44" t="s">
        <v>45</v>
      </c>
      <c r="CB54" s="45" t="s">
        <v>231</v>
      </c>
      <c r="CC54" s="85"/>
      <c r="CD54" s="86"/>
      <c r="CE54" s="87"/>
      <c r="CF54" s="88"/>
      <c r="CG54" s="85"/>
      <c r="CH54" s="86"/>
      <c r="CI54" s="87"/>
      <c r="CJ54" s="88"/>
      <c r="CK54" s="43"/>
      <c r="CL54" s="47"/>
      <c r="CM54" s="317"/>
      <c r="CN54" s="310" t="s">
        <v>231</v>
      </c>
      <c r="CO54" s="72"/>
      <c r="CP54" s="91"/>
      <c r="CQ54" s="95">
        <v>5.5555555555555601E-2</v>
      </c>
      <c r="CR54" s="42" t="s">
        <v>44</v>
      </c>
      <c r="CS54" s="38"/>
      <c r="CU54" s="39" t="s">
        <v>231</v>
      </c>
      <c r="CV54" s="46" t="s">
        <v>231</v>
      </c>
      <c r="CW54" s="40"/>
      <c r="CX54" s="63" t="s">
        <v>231</v>
      </c>
      <c r="CZ54" s="101" t="s">
        <v>190</v>
      </c>
      <c r="DA54" s="129" t="s">
        <v>176</v>
      </c>
      <c r="DB54" s="129">
        <v>129</v>
      </c>
      <c r="DC54" s="104"/>
      <c r="DD54" s="77"/>
      <c r="DE54" s="56"/>
      <c r="DF54" s="36"/>
      <c r="DI54" s="41">
        <v>1.1200000000000001</v>
      </c>
      <c r="DJ54" s="17" t="s">
        <v>196</v>
      </c>
      <c r="DK54" s="153" t="e">
        <v>#REF!</v>
      </c>
      <c r="DL54" s="41" t="e">
        <v>#REF!</v>
      </c>
      <c r="DM54" s="41">
        <v>9999</v>
      </c>
      <c r="DP54" s="41">
        <v>30</v>
      </c>
      <c r="DQ54" s="227">
        <v>0</v>
      </c>
      <c r="DR54" s="227">
        <v>0</v>
      </c>
      <c r="DS54" s="228">
        <v>46.9</v>
      </c>
      <c r="DT54" s="227">
        <v>0</v>
      </c>
      <c r="DU54" s="227">
        <v>0</v>
      </c>
      <c r="DV54" s="227">
        <v>635</v>
      </c>
      <c r="DW54" s="227">
        <v>0</v>
      </c>
      <c r="DX54" s="227">
        <v>240</v>
      </c>
      <c r="DY54" s="227">
        <v>342</v>
      </c>
      <c r="DZ54" s="227">
        <v>0</v>
      </c>
      <c r="EA54" s="227">
        <v>54</v>
      </c>
      <c r="EB54" s="227">
        <v>0</v>
      </c>
      <c r="EC54" s="228">
        <v>36.799999999999997</v>
      </c>
      <c r="ED54" s="227">
        <v>0</v>
      </c>
      <c r="EE54" s="227">
        <v>0</v>
      </c>
      <c r="EF54" s="227" t="e">
        <v>#VALUE!</v>
      </c>
      <c r="EG54" s="227">
        <v>0</v>
      </c>
      <c r="EH54" s="228" t="e">
        <v>#REF!</v>
      </c>
      <c r="EI54" s="227">
        <v>0</v>
      </c>
      <c r="EK54" s="41">
        <v>30</v>
      </c>
      <c r="EL54" s="227">
        <v>0</v>
      </c>
      <c r="EM54" s="227">
        <v>0</v>
      </c>
      <c r="EN54" s="227">
        <v>46.9</v>
      </c>
      <c r="EO54" s="227">
        <v>46.9</v>
      </c>
      <c r="EP54" s="227">
        <v>46.9</v>
      </c>
      <c r="EQ54" s="227">
        <v>681.9</v>
      </c>
      <c r="ER54" s="227">
        <v>681.9</v>
      </c>
      <c r="ES54" s="227">
        <v>921.9</v>
      </c>
      <c r="ET54" s="227">
        <v>1263.9000000000001</v>
      </c>
      <c r="EU54" s="227">
        <v>1263.9000000000001</v>
      </c>
      <c r="EV54" s="227">
        <v>1317.9</v>
      </c>
      <c r="EW54" s="227">
        <v>1317.9</v>
      </c>
      <c r="EX54" s="227">
        <v>1354.7</v>
      </c>
      <c r="EY54" s="227">
        <v>1354.7</v>
      </c>
      <c r="EZ54" s="227">
        <v>1354.7</v>
      </c>
      <c r="FA54" s="227" t="e">
        <v>#VALUE!</v>
      </c>
      <c r="FB54" s="227" t="e">
        <v>#VALUE!</v>
      </c>
      <c r="FC54" s="227" t="e">
        <v>#VALUE!</v>
      </c>
      <c r="FD54" s="227" t="e">
        <v>#VALUE!</v>
      </c>
    </row>
    <row r="55" spans="1:160" s="41" customFormat="1" ht="13.5" collapsed="1" thickBot="1" x14ac:dyDescent="0.25">
      <c r="A55" s="131"/>
      <c r="B55" s="34">
        <v>11</v>
      </c>
      <c r="C55" s="10">
        <v>11</v>
      </c>
      <c r="D55" s="37" t="s">
        <v>100</v>
      </c>
      <c r="E55" s="37" t="s">
        <v>101</v>
      </c>
      <c r="F55" s="37"/>
      <c r="G55" s="43">
        <v>0.29930555555555599</v>
      </c>
      <c r="H55" s="47">
        <v>0.29930555555555555</v>
      </c>
      <c r="I55" s="58" t="s">
        <v>44</v>
      </c>
      <c r="J55" s="52">
        <v>0</v>
      </c>
      <c r="K55" s="43">
        <v>0.38263888888888797</v>
      </c>
      <c r="L55" s="47">
        <v>0.38263888888888598</v>
      </c>
      <c r="M55" s="42" t="s">
        <v>44</v>
      </c>
      <c r="N55" s="38">
        <v>0</v>
      </c>
      <c r="O55" s="73">
        <v>0.42430555555555555</v>
      </c>
      <c r="P55" s="42" t="s">
        <v>44</v>
      </c>
      <c r="Q55" s="38">
        <v>0</v>
      </c>
      <c r="R55" s="43">
        <v>0.42708333333333331</v>
      </c>
      <c r="S55" s="47">
        <v>0.42708333333333331</v>
      </c>
      <c r="T55" s="70">
        <v>43.6</v>
      </c>
      <c r="U55" s="71">
        <v>43.6</v>
      </c>
      <c r="V55" s="72">
        <v>300</v>
      </c>
      <c r="W55" s="115">
        <v>0.44513888888888886</v>
      </c>
      <c r="X55" s="42" t="s">
        <v>44</v>
      </c>
      <c r="Y55" s="38">
        <v>0</v>
      </c>
      <c r="Z55" s="49">
        <v>0.47986111111111113</v>
      </c>
      <c r="AA55" s="42" t="s">
        <v>44</v>
      </c>
      <c r="AB55" s="38">
        <v>0</v>
      </c>
      <c r="AC55" s="53">
        <v>0.48194444444444445</v>
      </c>
      <c r="AD55" s="61"/>
      <c r="AE55" s="55">
        <v>0.48592592592592593</v>
      </c>
      <c r="AF55" s="35">
        <v>3.9814814814814747E-3</v>
      </c>
      <c r="AG55" s="35">
        <v>1.2731481481480797E-4</v>
      </c>
      <c r="AH55" s="44" t="s">
        <v>223</v>
      </c>
      <c r="AI55" s="45">
        <v>11</v>
      </c>
      <c r="AJ55" s="115">
        <v>0.50277777777777777</v>
      </c>
      <c r="AK55" s="42" t="s">
        <v>44</v>
      </c>
      <c r="AL55" s="38">
        <v>0</v>
      </c>
      <c r="AM55" s="73">
        <v>0.5131944444444444</v>
      </c>
      <c r="AN55" s="42" t="s">
        <v>44</v>
      </c>
      <c r="AO55" s="38">
        <v>0</v>
      </c>
      <c r="AP55" s="53">
        <v>0.51527777777777783</v>
      </c>
      <c r="AQ55" s="61"/>
      <c r="AR55" s="55">
        <v>0.52187499999999998</v>
      </c>
      <c r="AS55" s="35">
        <v>6.5972222222221433E-3</v>
      </c>
      <c r="AT55" s="35">
        <v>1.6203703703711585E-4</v>
      </c>
      <c r="AU55" s="44" t="s">
        <v>45</v>
      </c>
      <c r="AV55" s="45">
        <v>14</v>
      </c>
      <c r="AW55" s="49">
        <v>0.54097222222222219</v>
      </c>
      <c r="AX55" s="42" t="s">
        <v>45</v>
      </c>
      <c r="AY55" s="38">
        <v>180</v>
      </c>
      <c r="AZ55" s="49">
        <v>0.54305555555555596</v>
      </c>
      <c r="BA55" s="61"/>
      <c r="BB55" s="55">
        <v>0.54792824074074076</v>
      </c>
      <c r="BC55" s="35">
        <v>4.8726851851847996E-3</v>
      </c>
      <c r="BD55" s="35">
        <v>1.2731481481520045E-4</v>
      </c>
      <c r="BE55" s="44" t="s">
        <v>45</v>
      </c>
      <c r="BF55" s="45">
        <v>11</v>
      </c>
      <c r="BG55" s="308">
        <v>0.5881944444444448</v>
      </c>
      <c r="BH55" s="42" t="s">
        <v>44</v>
      </c>
      <c r="BI55" s="38">
        <v>0</v>
      </c>
      <c r="BJ55" s="43">
        <v>0.59930555555555554</v>
      </c>
      <c r="BK55" s="47">
        <v>0.59930555555555554</v>
      </c>
      <c r="BL55" s="70">
        <v>27.7</v>
      </c>
      <c r="BM55" s="71">
        <v>27.7</v>
      </c>
      <c r="BN55" s="72">
        <v>10</v>
      </c>
      <c r="BO55" s="117" t="s">
        <v>226</v>
      </c>
      <c r="BP55" s="121"/>
      <c r="BQ55" s="124" t="s">
        <v>225</v>
      </c>
      <c r="BR55" s="125"/>
      <c r="BS55" s="49">
        <v>0.66736111111111107</v>
      </c>
      <c r="BT55" s="42" t="s">
        <v>223</v>
      </c>
      <c r="BU55" s="38">
        <v>240</v>
      </c>
      <c r="BV55" s="49">
        <v>0.67013888888888895</v>
      </c>
      <c r="BW55" s="61"/>
      <c r="BX55" s="55">
        <v>0.67267361111111112</v>
      </c>
      <c r="BY55" s="35">
        <v>2.5347222222221744E-3</v>
      </c>
      <c r="BZ55" s="35">
        <v>8.1018518518470757E-5</v>
      </c>
      <c r="CA55" s="44" t="s">
        <v>223</v>
      </c>
      <c r="CB55" s="45">
        <v>7</v>
      </c>
      <c r="CC55" s="85">
        <v>0.67499999999999993</v>
      </c>
      <c r="CD55" s="86"/>
      <c r="CE55" s="87">
        <v>0</v>
      </c>
      <c r="CF55" s="88"/>
      <c r="CG55" s="85">
        <v>0.68333333333333324</v>
      </c>
      <c r="CH55" s="86"/>
      <c r="CI55" s="87">
        <v>0</v>
      </c>
      <c r="CJ55" s="88"/>
      <c r="CK55" s="43">
        <v>0.72430555555555554</v>
      </c>
      <c r="CL55" s="47">
        <v>0.72430555555555554</v>
      </c>
      <c r="CM55" s="70">
        <v>48.7</v>
      </c>
      <c r="CN55" s="71">
        <v>48.7</v>
      </c>
      <c r="CO55" s="72"/>
      <c r="CP55" s="91">
        <v>0.7270833333333333</v>
      </c>
      <c r="CQ55" s="95">
        <v>5.5555555555555601E-2</v>
      </c>
      <c r="CR55" s="42" t="s">
        <v>44</v>
      </c>
      <c r="CS55" s="38">
        <v>0</v>
      </c>
      <c r="CT55" s="284"/>
      <c r="CU55" s="39">
        <v>473</v>
      </c>
      <c r="CV55" s="46">
        <v>420</v>
      </c>
      <c r="CW55" s="40"/>
      <c r="CX55" s="63">
        <v>893</v>
      </c>
      <c r="CY55" s="284"/>
      <c r="CZ55" s="101" t="s">
        <v>190</v>
      </c>
      <c r="DA55" s="129" t="s">
        <v>177</v>
      </c>
      <c r="DB55" s="129">
        <v>120</v>
      </c>
      <c r="DC55" s="104"/>
      <c r="DD55" s="77"/>
      <c r="DE55" s="56"/>
      <c r="DF55" s="36"/>
      <c r="DI55" s="41">
        <v>1.0900000000000001</v>
      </c>
      <c r="DJ55" s="41" t="s">
        <v>196</v>
      </c>
      <c r="DK55" s="153">
        <v>440.8</v>
      </c>
      <c r="DL55" s="41">
        <v>440.8</v>
      </c>
      <c r="DM55" s="41">
        <v>9999</v>
      </c>
      <c r="DP55" s="41">
        <v>11</v>
      </c>
      <c r="DQ55" s="227">
        <v>0</v>
      </c>
      <c r="DR55" s="227">
        <v>0</v>
      </c>
      <c r="DS55" s="228">
        <v>343.6</v>
      </c>
      <c r="DT55" s="227">
        <v>0</v>
      </c>
      <c r="DU55" s="227">
        <v>0</v>
      </c>
      <c r="DV55" s="227">
        <v>11</v>
      </c>
      <c r="DW55" s="227">
        <v>0</v>
      </c>
      <c r="DX55" s="227">
        <v>0</v>
      </c>
      <c r="DY55" s="227">
        <v>14</v>
      </c>
      <c r="DZ55" s="227">
        <v>180</v>
      </c>
      <c r="EA55" s="227">
        <v>11</v>
      </c>
      <c r="EB55" s="227">
        <v>0</v>
      </c>
      <c r="EC55" s="228">
        <v>37.700000000000003</v>
      </c>
      <c r="ED55" s="227">
        <v>0</v>
      </c>
      <c r="EE55" s="227">
        <v>240</v>
      </c>
      <c r="EF55" s="227">
        <v>7</v>
      </c>
      <c r="EG55" s="227">
        <v>0</v>
      </c>
      <c r="EH55" s="228">
        <v>48.7</v>
      </c>
      <c r="EI55" s="227">
        <v>0</v>
      </c>
      <c r="EK55" s="41">
        <v>11</v>
      </c>
      <c r="EL55" s="227">
        <v>0</v>
      </c>
      <c r="EM55" s="227">
        <v>0</v>
      </c>
      <c r="EN55" s="227">
        <v>343.6</v>
      </c>
      <c r="EO55" s="227">
        <v>343.6</v>
      </c>
      <c r="EP55" s="227">
        <v>343.6</v>
      </c>
      <c r="EQ55" s="227">
        <v>354.6</v>
      </c>
      <c r="ER55" s="227">
        <v>354.6</v>
      </c>
      <c r="ES55" s="227">
        <v>354.6</v>
      </c>
      <c r="ET55" s="227">
        <v>368.6</v>
      </c>
      <c r="EU55" s="227">
        <v>548.6</v>
      </c>
      <c r="EV55" s="227">
        <v>559.6</v>
      </c>
      <c r="EW55" s="227">
        <v>559.6</v>
      </c>
      <c r="EX55" s="227">
        <v>597.29999999999995</v>
      </c>
      <c r="EY55" s="227">
        <v>597.29999999999995</v>
      </c>
      <c r="EZ55" s="227">
        <v>837.3</v>
      </c>
      <c r="FA55" s="227">
        <v>844.3</v>
      </c>
      <c r="FB55" s="227">
        <v>844.3</v>
      </c>
      <c r="FC55" s="227">
        <v>893</v>
      </c>
      <c r="FD55" s="227">
        <v>893</v>
      </c>
    </row>
    <row r="56" spans="1:160" s="41" customFormat="1" ht="13.5" thickBot="1" x14ac:dyDescent="0.25">
      <c r="A56" s="131"/>
      <c r="B56" s="34">
        <v>1</v>
      </c>
      <c r="C56" s="10">
        <v>1</v>
      </c>
      <c r="D56" s="37" t="s">
        <v>89</v>
      </c>
      <c r="E56" s="37" t="s">
        <v>30</v>
      </c>
      <c r="F56" s="37"/>
      <c r="G56" s="43">
        <v>0.29236111111111113</v>
      </c>
      <c r="H56" s="47">
        <v>0.29236111111111113</v>
      </c>
      <c r="I56" s="58" t="s">
        <v>44</v>
      </c>
      <c r="J56" s="52">
        <v>0</v>
      </c>
      <c r="K56" s="43">
        <v>0.3756944444444445</v>
      </c>
      <c r="L56" s="47">
        <v>0.3756944444444445</v>
      </c>
      <c r="M56" s="42" t="s">
        <v>44</v>
      </c>
      <c r="N56" s="38">
        <v>0</v>
      </c>
      <c r="O56" s="73">
        <v>0.41736111111111113</v>
      </c>
      <c r="P56" s="42" t="s">
        <v>44</v>
      </c>
      <c r="Q56" s="38">
        <v>0</v>
      </c>
      <c r="R56" s="43">
        <v>0.41805555555555557</v>
      </c>
      <c r="S56" s="47">
        <v>0.41875000000000001</v>
      </c>
      <c r="T56" s="70">
        <v>31.6</v>
      </c>
      <c r="U56" s="71">
        <v>31.6</v>
      </c>
      <c r="V56" s="72"/>
      <c r="W56" s="115">
        <v>0.43819444444444444</v>
      </c>
      <c r="X56" s="42" t="s">
        <v>44</v>
      </c>
      <c r="Y56" s="38">
        <v>0</v>
      </c>
      <c r="Z56" s="49">
        <v>0.47291666666666665</v>
      </c>
      <c r="AA56" s="42" t="s">
        <v>44</v>
      </c>
      <c r="AB56" s="38">
        <v>0</v>
      </c>
      <c r="AC56" s="53">
        <v>0.47500000000000003</v>
      </c>
      <c r="AD56" s="61"/>
      <c r="AE56" s="55">
        <v>0.47886574074074079</v>
      </c>
      <c r="AF56" s="35">
        <v>3.8657407407407529E-3</v>
      </c>
      <c r="AG56" s="35">
        <v>1.1574074074086147E-5</v>
      </c>
      <c r="AH56" s="44" t="s">
        <v>223</v>
      </c>
      <c r="AI56" s="45">
        <v>1</v>
      </c>
      <c r="AJ56" s="115">
        <v>0.49583333333333335</v>
      </c>
      <c r="AK56" s="42" t="s">
        <v>44</v>
      </c>
      <c r="AL56" s="38">
        <v>0</v>
      </c>
      <c r="AM56" s="73">
        <v>0.50624999999999998</v>
      </c>
      <c r="AN56" s="42" t="s">
        <v>44</v>
      </c>
      <c r="AO56" s="38">
        <v>0</v>
      </c>
      <c r="AP56" s="53">
        <v>0.5083333333333333</v>
      </c>
      <c r="AQ56" s="61"/>
      <c r="AR56" s="55">
        <v>0.51511574074074074</v>
      </c>
      <c r="AS56" s="35">
        <v>6.7824074074074314E-3</v>
      </c>
      <c r="AT56" s="35">
        <v>2.3148148148172294E-5</v>
      </c>
      <c r="AU56" s="44" t="s">
        <v>223</v>
      </c>
      <c r="AV56" s="45">
        <v>2</v>
      </c>
      <c r="AW56" s="49">
        <v>0.53611111111111109</v>
      </c>
      <c r="AX56" s="42" t="s">
        <v>44</v>
      </c>
      <c r="AY56" s="38">
        <v>0</v>
      </c>
      <c r="AZ56" s="49">
        <v>0.53819444444444442</v>
      </c>
      <c r="BA56" s="61"/>
      <c r="BB56" s="55">
        <v>0.54317129629629635</v>
      </c>
      <c r="BC56" s="35">
        <v>4.9768518518519267E-3</v>
      </c>
      <c r="BD56" s="35">
        <v>2.3148148148073415E-5</v>
      </c>
      <c r="BE56" s="44" t="s">
        <v>45</v>
      </c>
      <c r="BF56" s="45">
        <v>2</v>
      </c>
      <c r="BG56" s="308">
        <v>0.58333333333333326</v>
      </c>
      <c r="BH56" s="42" t="s">
        <v>44</v>
      </c>
      <c r="BI56" s="38">
        <v>0</v>
      </c>
      <c r="BJ56" s="43">
        <v>0.58333333333333337</v>
      </c>
      <c r="BK56" s="47">
        <v>0.58333333333333337</v>
      </c>
      <c r="BL56" s="70">
        <v>22.6</v>
      </c>
      <c r="BM56" s="71">
        <v>22.6</v>
      </c>
      <c r="BN56" s="72">
        <v>20</v>
      </c>
      <c r="BO56" s="117" t="s">
        <v>226</v>
      </c>
      <c r="BP56" s="121"/>
      <c r="BQ56" s="124" t="s">
        <v>225</v>
      </c>
      <c r="BR56" s="125"/>
      <c r="BS56" s="49">
        <v>0.65972222222222221</v>
      </c>
      <c r="BT56" s="42" t="s">
        <v>44</v>
      </c>
      <c r="BU56" s="38">
        <v>0</v>
      </c>
      <c r="BV56" s="49">
        <v>0.66180555555555554</v>
      </c>
      <c r="BW56" s="61"/>
      <c r="BX56" s="55">
        <v>0.66427083333333337</v>
      </c>
      <c r="BY56" s="35">
        <v>2.4652777777778301E-3</v>
      </c>
      <c r="BZ56" s="35">
        <v>1.1574074074126479E-5</v>
      </c>
      <c r="CA56" s="44" t="s">
        <v>223</v>
      </c>
      <c r="CB56" s="45">
        <v>1</v>
      </c>
      <c r="CC56" s="85">
        <v>0.66527777777777775</v>
      </c>
      <c r="CD56" s="86"/>
      <c r="CE56" s="87">
        <v>60</v>
      </c>
      <c r="CF56" s="88"/>
      <c r="CG56" s="85">
        <v>0.67291666666666661</v>
      </c>
      <c r="CH56" s="86"/>
      <c r="CI56" s="87">
        <v>60</v>
      </c>
      <c r="CJ56" s="88"/>
      <c r="CK56" s="43">
        <v>0.71111111111111114</v>
      </c>
      <c r="CL56" s="47">
        <v>0.71250000000000002</v>
      </c>
      <c r="CM56" s="70">
        <v>41.7</v>
      </c>
      <c r="CN56" s="71">
        <v>41.7</v>
      </c>
      <c r="CO56" s="72"/>
      <c r="CP56" s="91">
        <v>0.71458333333333324</v>
      </c>
      <c r="CQ56" s="95">
        <v>5.5555555555555552E-2</v>
      </c>
      <c r="CR56" s="42" t="s">
        <v>44</v>
      </c>
      <c r="CS56" s="38">
        <v>0</v>
      </c>
      <c r="CT56" s="284"/>
      <c r="CU56" s="39">
        <v>121.9</v>
      </c>
      <c r="CV56" s="46">
        <v>120</v>
      </c>
      <c r="CW56" s="40"/>
      <c r="CX56" s="63">
        <v>241.9</v>
      </c>
      <c r="CY56" s="284"/>
      <c r="CZ56" s="101" t="s">
        <v>189</v>
      </c>
      <c r="DA56" s="129" t="s">
        <v>176</v>
      </c>
      <c r="DB56" s="129">
        <v>295</v>
      </c>
      <c r="DC56" s="104" t="s">
        <v>180</v>
      </c>
      <c r="DD56" s="77"/>
      <c r="DE56" s="56"/>
      <c r="DF56" s="36"/>
      <c r="DI56" s="41">
        <v>1.1499999999999999</v>
      </c>
      <c r="DJ56" s="41" t="s">
        <v>196</v>
      </c>
      <c r="DK56" s="153">
        <v>130.285</v>
      </c>
      <c r="DL56" s="41">
        <v>130.285</v>
      </c>
      <c r="DM56" s="41">
        <v>9999</v>
      </c>
      <c r="DP56" s="41">
        <v>1</v>
      </c>
      <c r="DQ56" s="227">
        <v>0</v>
      </c>
      <c r="DR56" s="227">
        <v>0</v>
      </c>
      <c r="DS56" s="228">
        <v>31.6</v>
      </c>
      <c r="DT56" s="227">
        <v>0</v>
      </c>
      <c r="DU56" s="227">
        <v>0</v>
      </c>
      <c r="DV56" s="227">
        <v>1</v>
      </c>
      <c r="DW56" s="227">
        <v>0</v>
      </c>
      <c r="DX56" s="227">
        <v>0</v>
      </c>
      <c r="DY56" s="227">
        <v>2</v>
      </c>
      <c r="DZ56" s="227">
        <v>0</v>
      </c>
      <c r="EA56" s="227">
        <v>2</v>
      </c>
      <c r="EB56" s="227">
        <v>0</v>
      </c>
      <c r="EC56" s="228">
        <v>42.6</v>
      </c>
      <c r="ED56" s="227">
        <v>0</v>
      </c>
      <c r="EE56" s="227">
        <v>0</v>
      </c>
      <c r="EF56" s="227">
        <v>1</v>
      </c>
      <c r="EG56" s="227">
        <v>120</v>
      </c>
      <c r="EH56" s="228">
        <v>41.7</v>
      </c>
      <c r="EI56" s="227">
        <v>0</v>
      </c>
      <c r="EK56" s="41">
        <v>1</v>
      </c>
      <c r="EL56" s="227">
        <v>0</v>
      </c>
      <c r="EM56" s="227">
        <v>0</v>
      </c>
      <c r="EN56" s="227">
        <v>31.6</v>
      </c>
      <c r="EO56" s="227">
        <v>31.6</v>
      </c>
      <c r="EP56" s="227">
        <v>31.6</v>
      </c>
      <c r="EQ56" s="227">
        <v>32.6</v>
      </c>
      <c r="ER56" s="227">
        <v>32.6</v>
      </c>
      <c r="ES56" s="227">
        <v>32.6</v>
      </c>
      <c r="ET56" s="227">
        <v>34.6</v>
      </c>
      <c r="EU56" s="227">
        <v>34.6</v>
      </c>
      <c r="EV56" s="227">
        <v>36.6</v>
      </c>
      <c r="EW56" s="227">
        <v>36.6</v>
      </c>
      <c r="EX56" s="227">
        <v>79.2</v>
      </c>
      <c r="EY56" s="227">
        <v>79.2</v>
      </c>
      <c r="EZ56" s="227">
        <v>79.2</v>
      </c>
      <c r="FA56" s="227">
        <v>80.2</v>
      </c>
      <c r="FB56" s="227">
        <v>200.2</v>
      </c>
      <c r="FC56" s="227">
        <v>241.9</v>
      </c>
      <c r="FD56" s="227">
        <v>241.9</v>
      </c>
    </row>
    <row r="57" spans="1:160" ht="13.5" thickBot="1" x14ac:dyDescent="0.25">
      <c r="A57" s="132"/>
      <c r="B57" s="34">
        <v>32</v>
      </c>
      <c r="C57" s="10">
        <v>32</v>
      </c>
      <c r="D57" s="37" t="s">
        <v>53</v>
      </c>
      <c r="E57" s="37" t="s">
        <v>137</v>
      </c>
      <c r="F57" s="37"/>
      <c r="G57" s="43">
        <v>0.31388888888888899</v>
      </c>
      <c r="H57" s="47">
        <v>0.31388888888888888</v>
      </c>
      <c r="I57" s="58" t="s">
        <v>44</v>
      </c>
      <c r="J57" s="52">
        <v>0</v>
      </c>
      <c r="K57" s="43">
        <v>0.39722222222221998</v>
      </c>
      <c r="L57" s="47">
        <v>0.39722222222220999</v>
      </c>
      <c r="M57" s="42" t="s">
        <v>44</v>
      </c>
      <c r="N57" s="38">
        <v>0</v>
      </c>
      <c r="O57" s="73">
        <v>0.43888888888888888</v>
      </c>
      <c r="P57" s="42" t="s">
        <v>44</v>
      </c>
      <c r="Q57" s="38">
        <v>0</v>
      </c>
      <c r="R57" s="43">
        <v>0.44027777777777777</v>
      </c>
      <c r="S57" s="47">
        <v>0.44513888888888892</v>
      </c>
      <c r="T57" s="70">
        <v>41.4</v>
      </c>
      <c r="U57" s="71">
        <v>41.4</v>
      </c>
      <c r="V57" s="72">
        <v>30</v>
      </c>
      <c r="W57" s="115">
        <v>0.4597222222222222</v>
      </c>
      <c r="X57" s="42" t="s">
        <v>44</v>
      </c>
      <c r="Y57" s="38">
        <v>0</v>
      </c>
      <c r="Z57" s="49">
        <v>0.49444444444444446</v>
      </c>
      <c r="AA57" s="42" t="s">
        <v>44</v>
      </c>
      <c r="AB57" s="38">
        <v>0</v>
      </c>
      <c r="AC57" s="53">
        <v>0.49652777777777773</v>
      </c>
      <c r="AD57" s="61"/>
      <c r="AE57" s="55">
        <v>0.50043981481481481</v>
      </c>
      <c r="AF57" s="35">
        <v>3.9120370370370749E-3</v>
      </c>
      <c r="AG57" s="35">
        <v>5.7870370370408184E-5</v>
      </c>
      <c r="AH57" s="44" t="s">
        <v>223</v>
      </c>
      <c r="AI57" s="45">
        <v>5</v>
      </c>
      <c r="AJ57" s="115">
        <v>0.51736111111111105</v>
      </c>
      <c r="AK57" s="42" t="s">
        <v>44</v>
      </c>
      <c r="AL57" s="38">
        <v>0</v>
      </c>
      <c r="AM57" s="73">
        <v>0.52777777777777779</v>
      </c>
      <c r="AN57" s="42" t="s">
        <v>44</v>
      </c>
      <c r="AO57" s="38">
        <v>0</v>
      </c>
      <c r="AP57" s="53">
        <v>0.52986111111111112</v>
      </c>
      <c r="AQ57" s="61"/>
      <c r="AR57" s="55">
        <v>0.5366319444444444</v>
      </c>
      <c r="AS57" s="35">
        <v>6.7708333333332815E-3</v>
      </c>
      <c r="AT57" s="35">
        <v>1.1574074074022396E-5</v>
      </c>
      <c r="AU57" s="44" t="s">
        <v>223</v>
      </c>
      <c r="AV57" s="45">
        <v>1</v>
      </c>
      <c r="AW57" s="49">
        <v>0.55763888888888891</v>
      </c>
      <c r="AX57" s="42" t="s">
        <v>44</v>
      </c>
      <c r="AY57" s="38">
        <v>0</v>
      </c>
      <c r="AZ57" s="49">
        <v>0.56111111111111101</v>
      </c>
      <c r="BA57" s="61"/>
      <c r="BB57" s="55">
        <v>0.56638888888888894</v>
      </c>
      <c r="BC57" s="35">
        <v>5.2777777777779367E-3</v>
      </c>
      <c r="BD57" s="35">
        <v>2.7777777777793656E-4</v>
      </c>
      <c r="BE57" s="44" t="s">
        <v>223</v>
      </c>
      <c r="BF57" s="45">
        <v>24</v>
      </c>
      <c r="BG57" s="308">
        <v>0.60624999999999996</v>
      </c>
      <c r="BH57" s="42" t="s">
        <v>44</v>
      </c>
      <c r="BI57" s="38">
        <v>0</v>
      </c>
      <c r="BJ57" s="43">
        <v>0.60625000000000007</v>
      </c>
      <c r="BK57" s="47">
        <v>0.61527777777777781</v>
      </c>
      <c r="BL57" s="70">
        <v>52.5</v>
      </c>
      <c r="BM57" s="71">
        <v>52.5</v>
      </c>
      <c r="BN57" s="72"/>
      <c r="BO57" s="117" t="s">
        <v>226</v>
      </c>
      <c r="BP57" s="121"/>
      <c r="BQ57" s="124" t="s">
        <v>225</v>
      </c>
      <c r="BR57" s="125"/>
      <c r="BS57" s="49">
        <v>0.68611111111111101</v>
      </c>
      <c r="BT57" s="42" t="s">
        <v>44</v>
      </c>
      <c r="BU57" s="38">
        <v>0</v>
      </c>
      <c r="BV57" s="49">
        <v>0.688194444444444</v>
      </c>
      <c r="BW57" s="61"/>
      <c r="BX57" s="55">
        <v>0.68949074074074079</v>
      </c>
      <c r="BY57" s="35">
        <v>1.296296296296795E-3</v>
      </c>
      <c r="BZ57" s="35">
        <v>1.1574074074069086E-3</v>
      </c>
      <c r="CA57" s="44" t="s">
        <v>45</v>
      </c>
      <c r="CB57" s="45">
        <v>100</v>
      </c>
      <c r="CC57" s="85">
        <v>0.69166666666666676</v>
      </c>
      <c r="CD57" s="86"/>
      <c r="CE57" s="87">
        <v>60</v>
      </c>
      <c r="CF57" s="88"/>
      <c r="CG57" s="85">
        <v>0.7006944444444444</v>
      </c>
      <c r="CH57" s="86"/>
      <c r="CI57" s="87">
        <v>0</v>
      </c>
      <c r="CJ57" s="88"/>
      <c r="CK57" s="43">
        <v>0.74305555555555547</v>
      </c>
      <c r="CL57" s="47">
        <v>0.74305555555555547</v>
      </c>
      <c r="CM57" s="70">
        <v>52.7</v>
      </c>
      <c r="CN57" s="71">
        <v>52.7</v>
      </c>
      <c r="CO57" s="72"/>
      <c r="CP57" s="91">
        <v>0.74513888888888891</v>
      </c>
      <c r="CQ57" s="95">
        <v>5.5555555555555601E-2</v>
      </c>
      <c r="CR57" s="42" t="s">
        <v>44</v>
      </c>
      <c r="CS57" s="38">
        <v>0</v>
      </c>
      <c r="CU57" s="39">
        <v>306.60000000000002</v>
      </c>
      <c r="CV57" s="46">
        <v>60</v>
      </c>
      <c r="CW57" s="40"/>
      <c r="CX57" s="63">
        <v>366.6</v>
      </c>
      <c r="CZ57" s="101" t="s">
        <v>191</v>
      </c>
      <c r="DA57" s="129" t="s">
        <v>177</v>
      </c>
      <c r="DB57" s="129">
        <v>140</v>
      </c>
      <c r="DC57" s="104" t="s">
        <v>187</v>
      </c>
      <c r="DD57" s="77"/>
      <c r="DE57" s="56"/>
      <c r="DF57" s="36"/>
      <c r="DI57" s="41">
        <v>1.0900000000000001</v>
      </c>
      <c r="DJ57" s="17" t="s">
        <v>196</v>
      </c>
      <c r="DK57" s="153">
        <v>189.79400000000004</v>
      </c>
      <c r="DL57" s="41">
        <v>189.79400000000004</v>
      </c>
      <c r="DM57" s="41">
        <v>9999</v>
      </c>
      <c r="DP57" s="41">
        <v>32</v>
      </c>
      <c r="DQ57" s="227">
        <v>0</v>
      </c>
      <c r="DR57" s="227">
        <v>0</v>
      </c>
      <c r="DS57" s="228">
        <v>71.400000000000006</v>
      </c>
      <c r="DT57" s="227">
        <v>0</v>
      </c>
      <c r="DU57" s="227">
        <v>0</v>
      </c>
      <c r="DV57" s="227">
        <v>5</v>
      </c>
      <c r="DW57" s="227">
        <v>0</v>
      </c>
      <c r="DX57" s="227">
        <v>0</v>
      </c>
      <c r="DY57" s="227">
        <v>1</v>
      </c>
      <c r="DZ57" s="227">
        <v>0</v>
      </c>
      <c r="EA57" s="227">
        <v>24</v>
      </c>
      <c r="EB57" s="227">
        <v>0</v>
      </c>
      <c r="EC57" s="228">
        <v>52.5</v>
      </c>
      <c r="ED57" s="227">
        <v>0</v>
      </c>
      <c r="EE57" s="227">
        <v>0</v>
      </c>
      <c r="EF57" s="227">
        <v>100</v>
      </c>
      <c r="EG57" s="227">
        <v>60</v>
      </c>
      <c r="EH57" s="228">
        <v>52.7</v>
      </c>
      <c r="EI57" s="227">
        <v>0</v>
      </c>
      <c r="EK57" s="41">
        <v>32</v>
      </c>
      <c r="EL57" s="227">
        <v>0</v>
      </c>
      <c r="EM57" s="227">
        <v>0</v>
      </c>
      <c r="EN57" s="227">
        <v>71.400000000000006</v>
      </c>
      <c r="EO57" s="227">
        <v>71.400000000000006</v>
      </c>
      <c r="EP57" s="227">
        <v>71.400000000000006</v>
      </c>
      <c r="EQ57" s="227">
        <v>76.400000000000006</v>
      </c>
      <c r="ER57" s="227">
        <v>76.400000000000006</v>
      </c>
      <c r="ES57" s="227">
        <v>76.400000000000006</v>
      </c>
      <c r="ET57" s="227">
        <v>77.400000000000006</v>
      </c>
      <c r="EU57" s="227">
        <v>77.400000000000006</v>
      </c>
      <c r="EV57" s="227">
        <v>101.4</v>
      </c>
      <c r="EW57" s="227">
        <v>101.4</v>
      </c>
      <c r="EX57" s="227">
        <v>153.9</v>
      </c>
      <c r="EY57" s="227">
        <v>153.9</v>
      </c>
      <c r="EZ57" s="227">
        <v>153.9</v>
      </c>
      <c r="FA57" s="227">
        <v>253.9</v>
      </c>
      <c r="FB57" s="227">
        <v>313.89999999999998</v>
      </c>
      <c r="FC57" s="227">
        <v>366.6</v>
      </c>
      <c r="FD57" s="227">
        <v>366.6</v>
      </c>
    </row>
    <row r="58" spans="1:160" ht="13.5" thickBot="1" x14ac:dyDescent="0.25">
      <c r="A58" s="132"/>
      <c r="B58" s="34">
        <v>38</v>
      </c>
      <c r="C58" s="10">
        <v>38</v>
      </c>
      <c r="D58" s="37" t="s">
        <v>52</v>
      </c>
      <c r="E58" s="37" t="s">
        <v>143</v>
      </c>
      <c r="F58" s="37"/>
      <c r="G58" s="43">
        <v>0.31805555555555598</v>
      </c>
      <c r="H58" s="47">
        <v>0.31805555555555554</v>
      </c>
      <c r="I58" s="58" t="s">
        <v>44</v>
      </c>
      <c r="J58" s="52">
        <v>0</v>
      </c>
      <c r="K58" s="43">
        <v>0.40138888888888702</v>
      </c>
      <c r="L58" s="47">
        <v>0.40138888888887397</v>
      </c>
      <c r="M58" s="42" t="s">
        <v>44</v>
      </c>
      <c r="N58" s="38">
        <v>0</v>
      </c>
      <c r="O58" s="73">
        <v>0.44305555555555554</v>
      </c>
      <c r="P58" s="42" t="s">
        <v>44</v>
      </c>
      <c r="Q58" s="38">
        <v>0</v>
      </c>
      <c r="R58" s="43">
        <v>0.44375000000000003</v>
      </c>
      <c r="S58" s="47">
        <v>0.45069444444444445</v>
      </c>
      <c r="T58" s="70">
        <v>41.3</v>
      </c>
      <c r="U58" s="71">
        <v>41.3</v>
      </c>
      <c r="V58" s="72">
        <v>30</v>
      </c>
      <c r="W58" s="115">
        <v>0.46388888888888885</v>
      </c>
      <c r="X58" s="42" t="s">
        <v>44</v>
      </c>
      <c r="Y58" s="38">
        <v>0</v>
      </c>
      <c r="Z58" s="49">
        <v>0.49861111111111112</v>
      </c>
      <c r="AA58" s="42" t="s">
        <v>44</v>
      </c>
      <c r="AB58" s="38">
        <v>0</v>
      </c>
      <c r="AC58" s="53">
        <v>0.50138888888888888</v>
      </c>
      <c r="AD58" s="61"/>
      <c r="AE58" s="55">
        <v>0.50518518518518518</v>
      </c>
      <c r="AF58" s="35">
        <v>3.7962962962962976E-3</v>
      </c>
      <c r="AG58" s="35">
        <v>5.7870370370369153E-5</v>
      </c>
      <c r="AH58" s="44" t="s">
        <v>45</v>
      </c>
      <c r="AI58" s="45">
        <v>5</v>
      </c>
      <c r="AJ58" s="115">
        <v>0.52222222222222225</v>
      </c>
      <c r="AK58" s="42" t="s">
        <v>44</v>
      </c>
      <c r="AL58" s="38">
        <v>0</v>
      </c>
      <c r="AM58" s="73">
        <v>0.53263888888888888</v>
      </c>
      <c r="AN58" s="42" t="s">
        <v>44</v>
      </c>
      <c r="AO58" s="38">
        <v>0</v>
      </c>
      <c r="AP58" s="53">
        <v>0.53541666666666665</v>
      </c>
      <c r="AQ58" s="61"/>
      <c r="AR58" s="55">
        <v>0.5420949074074074</v>
      </c>
      <c r="AS58" s="35">
        <v>6.6782407407407485E-3</v>
      </c>
      <c r="AT58" s="35">
        <v>8.1018518518510656E-5</v>
      </c>
      <c r="AU58" s="44" t="s">
        <v>45</v>
      </c>
      <c r="AV58" s="45">
        <v>7</v>
      </c>
      <c r="AW58" s="49">
        <v>0.56319444444444444</v>
      </c>
      <c r="AX58" s="42" t="s">
        <v>44</v>
      </c>
      <c r="AY58" s="38">
        <v>0</v>
      </c>
      <c r="AZ58" s="49">
        <v>0.56527777777777799</v>
      </c>
      <c r="BA58" s="61"/>
      <c r="BB58" s="55">
        <v>0.57084490740740745</v>
      </c>
      <c r="BC58" s="35">
        <v>5.5671296296294637E-3</v>
      </c>
      <c r="BD58" s="35">
        <v>5.6712962962946357E-4</v>
      </c>
      <c r="BE58" s="44" t="s">
        <v>223</v>
      </c>
      <c r="BF58" s="45">
        <v>49</v>
      </c>
      <c r="BG58" s="308">
        <v>0.61041666666666683</v>
      </c>
      <c r="BH58" s="42" t="s">
        <v>44</v>
      </c>
      <c r="BI58" s="38">
        <v>0</v>
      </c>
      <c r="BJ58" s="43">
        <v>0.61111111111111105</v>
      </c>
      <c r="BK58" s="47">
        <v>0.61875000000000002</v>
      </c>
      <c r="BL58" s="70">
        <v>26.2</v>
      </c>
      <c r="BM58" s="71">
        <v>26.2</v>
      </c>
      <c r="BN58" s="72">
        <v>30</v>
      </c>
      <c r="BO58" s="117" t="s">
        <v>226</v>
      </c>
      <c r="BP58" s="121"/>
      <c r="BQ58" s="124" t="s">
        <v>225</v>
      </c>
      <c r="BR58" s="125"/>
      <c r="BS58" s="49">
        <v>0.68680555555555556</v>
      </c>
      <c r="BT58" s="42" t="s">
        <v>44</v>
      </c>
      <c r="BU58" s="38">
        <v>0</v>
      </c>
      <c r="BV58" s="49">
        <v>0.68888888888888899</v>
      </c>
      <c r="BW58" s="61"/>
      <c r="BX58" s="55">
        <v>0.69160879629629635</v>
      </c>
      <c r="BY58" s="35">
        <v>2.7199074074073515E-3</v>
      </c>
      <c r="BZ58" s="35">
        <v>2.6620370370364788E-4</v>
      </c>
      <c r="CA58" s="44" t="s">
        <v>223</v>
      </c>
      <c r="CB58" s="45">
        <v>23</v>
      </c>
      <c r="CC58" s="85"/>
      <c r="CD58" s="86"/>
      <c r="CE58" s="87">
        <v>1800</v>
      </c>
      <c r="CF58" s="88"/>
      <c r="CG58" s="85">
        <v>0.70000000000000007</v>
      </c>
      <c r="CH58" s="86"/>
      <c r="CI58" s="87">
        <v>60</v>
      </c>
      <c r="CJ58" s="88"/>
      <c r="CK58" s="43">
        <v>0.74375000000000002</v>
      </c>
      <c r="CL58" s="47">
        <v>0.74444444444444446</v>
      </c>
      <c r="CM58" s="70">
        <v>61</v>
      </c>
      <c r="CN58" s="71">
        <v>61</v>
      </c>
      <c r="CO58" s="72"/>
      <c r="CP58" s="91">
        <v>0.74583333333333324</v>
      </c>
      <c r="CQ58" s="95">
        <v>5.5555555555555601E-2</v>
      </c>
      <c r="CR58" s="42" t="s">
        <v>44</v>
      </c>
      <c r="CS58" s="38">
        <v>0</v>
      </c>
      <c r="CU58" s="39">
        <v>272.5</v>
      </c>
      <c r="CV58" s="46">
        <v>1860</v>
      </c>
      <c r="CW58" s="40"/>
      <c r="CX58" s="63">
        <v>2132.5</v>
      </c>
      <c r="CZ58" s="101" t="s">
        <v>191</v>
      </c>
      <c r="DA58" s="129" t="s">
        <v>177</v>
      </c>
      <c r="DB58" s="129">
        <v>114</v>
      </c>
      <c r="DC58" s="104" t="s">
        <v>187</v>
      </c>
      <c r="DD58" s="77"/>
      <c r="DE58" s="56"/>
      <c r="DF58" s="36"/>
      <c r="DI58" s="41">
        <v>1.0900000000000001</v>
      </c>
      <c r="DJ58" s="17" t="s">
        <v>196</v>
      </c>
      <c r="DK58" s="153">
        <v>200.065</v>
      </c>
      <c r="DL58" s="41">
        <v>200.065</v>
      </c>
      <c r="DM58" s="41">
        <v>9999</v>
      </c>
      <c r="DP58" s="41">
        <v>38</v>
      </c>
      <c r="DQ58" s="227">
        <v>0</v>
      </c>
      <c r="DR58" s="227">
        <v>0</v>
      </c>
      <c r="DS58" s="228">
        <v>71.3</v>
      </c>
      <c r="DT58" s="227">
        <v>0</v>
      </c>
      <c r="DU58" s="227">
        <v>0</v>
      </c>
      <c r="DV58" s="227">
        <v>5</v>
      </c>
      <c r="DW58" s="227">
        <v>0</v>
      </c>
      <c r="DX58" s="227">
        <v>0</v>
      </c>
      <c r="DY58" s="227">
        <v>7</v>
      </c>
      <c r="DZ58" s="227">
        <v>0</v>
      </c>
      <c r="EA58" s="227">
        <v>49</v>
      </c>
      <c r="EB58" s="227">
        <v>0</v>
      </c>
      <c r="EC58" s="228">
        <v>56.2</v>
      </c>
      <c r="ED58" s="227">
        <v>0</v>
      </c>
      <c r="EE58" s="227">
        <v>0</v>
      </c>
      <c r="EF58" s="227">
        <v>23</v>
      </c>
      <c r="EG58" s="227">
        <v>1860</v>
      </c>
      <c r="EH58" s="228">
        <v>61</v>
      </c>
      <c r="EI58" s="227">
        <v>0</v>
      </c>
      <c r="EK58" s="41">
        <v>38</v>
      </c>
      <c r="EL58" s="227">
        <v>0</v>
      </c>
      <c r="EM58" s="227">
        <v>0</v>
      </c>
      <c r="EN58" s="227">
        <v>71.3</v>
      </c>
      <c r="EO58" s="227">
        <v>71.3</v>
      </c>
      <c r="EP58" s="227">
        <v>71.3</v>
      </c>
      <c r="EQ58" s="227">
        <v>76.3</v>
      </c>
      <c r="ER58" s="227">
        <v>76.3</v>
      </c>
      <c r="ES58" s="227">
        <v>76.3</v>
      </c>
      <c r="ET58" s="227">
        <v>83.3</v>
      </c>
      <c r="EU58" s="227">
        <v>83.3</v>
      </c>
      <c r="EV58" s="227">
        <v>132.30000000000001</v>
      </c>
      <c r="EW58" s="227">
        <v>132.30000000000001</v>
      </c>
      <c r="EX58" s="227">
        <v>188.5</v>
      </c>
      <c r="EY58" s="227">
        <v>188.5</v>
      </c>
      <c r="EZ58" s="227">
        <v>188.5</v>
      </c>
      <c r="FA58" s="227">
        <v>211.5</v>
      </c>
      <c r="FB58" s="227">
        <v>2071.5</v>
      </c>
      <c r="FC58" s="227">
        <v>2132.5</v>
      </c>
      <c r="FD58" s="227">
        <v>2132.5</v>
      </c>
    </row>
    <row r="59" spans="1:160" ht="13.5" thickBot="1" x14ac:dyDescent="0.25">
      <c r="A59" s="132"/>
      <c r="B59" s="34">
        <v>31</v>
      </c>
      <c r="C59" s="10">
        <v>31</v>
      </c>
      <c r="D59" s="37" t="s">
        <v>135</v>
      </c>
      <c r="E59" s="37" t="s">
        <v>136</v>
      </c>
      <c r="F59" s="37"/>
      <c r="G59" s="43">
        <v>0.313194444444444</v>
      </c>
      <c r="H59" s="47">
        <v>0.31319444444444444</v>
      </c>
      <c r="I59" s="58" t="s">
        <v>44</v>
      </c>
      <c r="J59" s="52">
        <v>0</v>
      </c>
      <c r="K59" s="43">
        <v>0.39652777777777598</v>
      </c>
      <c r="L59" s="47">
        <v>0.39652777777776599</v>
      </c>
      <c r="M59" s="42" t="s">
        <v>44</v>
      </c>
      <c r="N59" s="38">
        <v>0</v>
      </c>
      <c r="O59" s="73">
        <v>0.4381944444444445</v>
      </c>
      <c r="P59" s="42" t="s">
        <v>44</v>
      </c>
      <c r="Q59" s="38">
        <v>0</v>
      </c>
      <c r="R59" s="43">
        <v>0.44444444444444442</v>
      </c>
      <c r="S59" s="47">
        <v>0.44444444444444442</v>
      </c>
      <c r="T59" s="70">
        <v>46.8</v>
      </c>
      <c r="U59" s="71">
        <v>46.8</v>
      </c>
      <c r="V59" s="72"/>
      <c r="W59" s="115">
        <v>0.45902777777777781</v>
      </c>
      <c r="X59" s="42" t="s">
        <v>44</v>
      </c>
      <c r="Y59" s="38">
        <v>0</v>
      </c>
      <c r="Z59" s="49">
        <v>0.49374999999999997</v>
      </c>
      <c r="AA59" s="42" t="s">
        <v>44</v>
      </c>
      <c r="AB59" s="38">
        <v>0</v>
      </c>
      <c r="AC59" s="53">
        <v>0.49583333333333335</v>
      </c>
      <c r="AD59" s="61"/>
      <c r="AE59" s="55">
        <v>0.49990740740740741</v>
      </c>
      <c r="AF59" s="35">
        <v>4.0740740740740633E-3</v>
      </c>
      <c r="AG59" s="35">
        <v>2.1990740740739654E-4</v>
      </c>
      <c r="AH59" s="44" t="s">
        <v>223</v>
      </c>
      <c r="AI59" s="45">
        <v>19</v>
      </c>
      <c r="AJ59" s="115">
        <v>0.51666666666666672</v>
      </c>
      <c r="AK59" s="42" t="s">
        <v>44</v>
      </c>
      <c r="AL59" s="38">
        <v>0</v>
      </c>
      <c r="AM59" s="73">
        <v>0.52500000000000002</v>
      </c>
      <c r="AN59" s="42" t="s">
        <v>45</v>
      </c>
      <c r="AO59" s="38">
        <v>180</v>
      </c>
      <c r="AP59" s="53">
        <v>0.52847222222222223</v>
      </c>
      <c r="AQ59" s="61"/>
      <c r="AR59" s="55">
        <v>0.53569444444444447</v>
      </c>
      <c r="AS59" s="35">
        <v>7.222222222222241E-3</v>
      </c>
      <c r="AT59" s="35">
        <v>4.6296296296298185E-4</v>
      </c>
      <c r="AU59" s="44" t="s">
        <v>223</v>
      </c>
      <c r="AV59" s="45">
        <v>40</v>
      </c>
      <c r="AW59" s="49">
        <v>0.55277777777777781</v>
      </c>
      <c r="AX59" s="42" t="s">
        <v>45</v>
      </c>
      <c r="AY59" s="38">
        <v>300</v>
      </c>
      <c r="AZ59" s="49">
        <v>0.55486111111111103</v>
      </c>
      <c r="BA59" s="61"/>
      <c r="BB59" s="55">
        <v>0.56019675925925927</v>
      </c>
      <c r="BC59" s="35">
        <v>5.3356481481482421E-3</v>
      </c>
      <c r="BD59" s="35">
        <v>3.3564814814824196E-4</v>
      </c>
      <c r="BE59" s="44" t="s">
        <v>223</v>
      </c>
      <c r="BF59" s="45">
        <v>29</v>
      </c>
      <c r="BG59" s="308">
        <v>0.6</v>
      </c>
      <c r="BH59" s="42" t="s">
        <v>44</v>
      </c>
      <c r="BI59" s="38">
        <v>0</v>
      </c>
      <c r="BJ59" s="43">
        <v>0.60416666666666663</v>
      </c>
      <c r="BK59" s="47">
        <v>0.60486111111111118</v>
      </c>
      <c r="BL59" s="70">
        <v>28.8</v>
      </c>
      <c r="BM59" s="71">
        <v>28.8</v>
      </c>
      <c r="BN59" s="72">
        <v>30</v>
      </c>
      <c r="BO59" s="117" t="s">
        <v>226</v>
      </c>
      <c r="BP59" s="121"/>
      <c r="BQ59" s="124" t="s">
        <v>225</v>
      </c>
      <c r="BR59" s="125"/>
      <c r="BS59" s="49">
        <v>0.67847222222222225</v>
      </c>
      <c r="BT59" s="42" t="s">
        <v>223</v>
      </c>
      <c r="BU59" s="38">
        <v>120</v>
      </c>
      <c r="BV59" s="49">
        <v>0.68125000000000002</v>
      </c>
      <c r="BW59" s="61"/>
      <c r="BX59" s="55">
        <v>0.68427083333333327</v>
      </c>
      <c r="BY59" s="35">
        <v>3.0208333333332504E-3</v>
      </c>
      <c r="BZ59" s="35">
        <v>5.6712962962954683E-4</v>
      </c>
      <c r="CA59" s="44" t="s">
        <v>223</v>
      </c>
      <c r="CB59" s="45">
        <v>49</v>
      </c>
      <c r="CC59" s="85">
        <v>0.68541666666666667</v>
      </c>
      <c r="CD59" s="86"/>
      <c r="CE59" s="87">
        <v>0</v>
      </c>
      <c r="CF59" s="88"/>
      <c r="CG59" s="85">
        <v>0.69374999999999998</v>
      </c>
      <c r="CH59" s="86"/>
      <c r="CI59" s="87">
        <v>0</v>
      </c>
      <c r="CJ59" s="88"/>
      <c r="CK59" s="43">
        <v>0.73611111111111116</v>
      </c>
      <c r="CL59" s="47">
        <v>0.73611111111111116</v>
      </c>
      <c r="CM59" s="70">
        <v>49.8</v>
      </c>
      <c r="CN59" s="71">
        <v>49.8</v>
      </c>
      <c r="CO59" s="72"/>
      <c r="CP59" s="91">
        <v>0.74097222222222225</v>
      </c>
      <c r="CQ59" s="95">
        <v>5.5555555555555601E-2</v>
      </c>
      <c r="CR59" s="42" t="s">
        <v>44</v>
      </c>
      <c r="CS59" s="38">
        <v>0</v>
      </c>
      <c r="CU59" s="39">
        <v>292.39999999999998</v>
      </c>
      <c r="CV59" s="46">
        <v>600</v>
      </c>
      <c r="CW59" s="40"/>
      <c r="CX59" s="63">
        <v>892.4</v>
      </c>
      <c r="CZ59" s="101" t="s">
        <v>190</v>
      </c>
      <c r="DA59" s="129" t="s">
        <v>177</v>
      </c>
      <c r="DB59" s="129">
        <v>98</v>
      </c>
      <c r="DC59" s="104" t="s">
        <v>180</v>
      </c>
      <c r="DD59" s="77"/>
      <c r="DE59" s="56"/>
      <c r="DF59" s="36"/>
      <c r="DI59" s="41">
        <v>1.06</v>
      </c>
      <c r="DJ59" s="17" t="s">
        <v>196</v>
      </c>
      <c r="DK59" s="153">
        <v>162.92400000000001</v>
      </c>
      <c r="DL59" s="41">
        <v>162.92400000000001</v>
      </c>
      <c r="DM59" s="41">
        <v>9999</v>
      </c>
      <c r="DP59" s="41">
        <v>31</v>
      </c>
      <c r="DQ59" s="227">
        <v>0</v>
      </c>
      <c r="DR59" s="227">
        <v>0</v>
      </c>
      <c r="DS59" s="228">
        <v>46.8</v>
      </c>
      <c r="DT59" s="227">
        <v>0</v>
      </c>
      <c r="DU59" s="227">
        <v>0</v>
      </c>
      <c r="DV59" s="227">
        <v>19</v>
      </c>
      <c r="DW59" s="227">
        <v>0</v>
      </c>
      <c r="DX59" s="227">
        <v>180</v>
      </c>
      <c r="DY59" s="227">
        <v>40</v>
      </c>
      <c r="DZ59" s="227">
        <v>300</v>
      </c>
      <c r="EA59" s="227">
        <v>29</v>
      </c>
      <c r="EB59" s="227">
        <v>0</v>
      </c>
      <c r="EC59" s="228">
        <v>58.8</v>
      </c>
      <c r="ED59" s="227">
        <v>0</v>
      </c>
      <c r="EE59" s="227">
        <v>120</v>
      </c>
      <c r="EF59" s="227">
        <v>49</v>
      </c>
      <c r="EG59" s="227">
        <v>0</v>
      </c>
      <c r="EH59" s="228">
        <v>49.8</v>
      </c>
      <c r="EI59" s="227">
        <v>0</v>
      </c>
      <c r="EK59" s="41">
        <v>31</v>
      </c>
      <c r="EL59" s="227">
        <v>0</v>
      </c>
      <c r="EM59" s="227">
        <v>0</v>
      </c>
      <c r="EN59" s="227">
        <v>46.8</v>
      </c>
      <c r="EO59" s="227">
        <v>46.8</v>
      </c>
      <c r="EP59" s="227">
        <v>46.8</v>
      </c>
      <c r="EQ59" s="227">
        <v>65.8</v>
      </c>
      <c r="ER59" s="227">
        <v>65.8</v>
      </c>
      <c r="ES59" s="227">
        <v>245.8</v>
      </c>
      <c r="ET59" s="227">
        <v>285.8</v>
      </c>
      <c r="EU59" s="227">
        <v>585.79999999999995</v>
      </c>
      <c r="EV59" s="227">
        <v>614.79999999999995</v>
      </c>
      <c r="EW59" s="227">
        <v>614.79999999999995</v>
      </c>
      <c r="EX59" s="227">
        <v>673.6</v>
      </c>
      <c r="EY59" s="227">
        <v>673.6</v>
      </c>
      <c r="EZ59" s="227">
        <v>793.6</v>
      </c>
      <c r="FA59" s="227">
        <v>842.6</v>
      </c>
      <c r="FB59" s="227">
        <v>842.6</v>
      </c>
      <c r="FC59" s="227">
        <v>892.4</v>
      </c>
      <c r="FD59" s="227">
        <v>892.4</v>
      </c>
    </row>
    <row r="60" spans="1:160" ht="13.5" thickBot="1" x14ac:dyDescent="0.25">
      <c r="A60" s="132"/>
      <c r="B60" s="34">
        <v>26</v>
      </c>
      <c r="C60" s="10">
        <v>26</v>
      </c>
      <c r="D60" s="37" t="s">
        <v>125</v>
      </c>
      <c r="E60" s="37" t="s">
        <v>126</v>
      </c>
      <c r="F60" s="37"/>
      <c r="G60" s="43">
        <v>0.30972222222222201</v>
      </c>
      <c r="H60" s="47">
        <v>0.30972222222222223</v>
      </c>
      <c r="I60" s="58" t="s">
        <v>44</v>
      </c>
      <c r="J60" s="52">
        <v>0</v>
      </c>
      <c r="K60" s="43">
        <v>0.39305555555555399</v>
      </c>
      <c r="L60" s="47">
        <v>0.393055555555546</v>
      </c>
      <c r="M60" s="42" t="s">
        <v>44</v>
      </c>
      <c r="N60" s="38">
        <v>0</v>
      </c>
      <c r="O60" s="73">
        <v>0.43472222222222223</v>
      </c>
      <c r="P60" s="42" t="s">
        <v>44</v>
      </c>
      <c r="Q60" s="38">
        <v>0</v>
      </c>
      <c r="R60" s="43">
        <v>0.44097222222222227</v>
      </c>
      <c r="S60" s="47">
        <v>0.44097222222222227</v>
      </c>
      <c r="T60" s="70">
        <v>52.6</v>
      </c>
      <c r="U60" s="71">
        <v>52.6</v>
      </c>
      <c r="V60" s="72">
        <v>300</v>
      </c>
      <c r="W60" s="115">
        <v>0.45555555555555555</v>
      </c>
      <c r="X60" s="42" t="s">
        <v>44</v>
      </c>
      <c r="Y60" s="38">
        <v>0</v>
      </c>
      <c r="Z60" s="49">
        <v>0.49027777777777781</v>
      </c>
      <c r="AA60" s="42" t="s">
        <v>44</v>
      </c>
      <c r="AB60" s="38">
        <v>0</v>
      </c>
      <c r="AC60" s="53">
        <v>0.49236111111111108</v>
      </c>
      <c r="AD60" s="61"/>
      <c r="AE60" s="55">
        <v>0.49636574074074075</v>
      </c>
      <c r="AF60" s="35">
        <v>4.0046296296296635E-3</v>
      </c>
      <c r="AG60" s="35">
        <v>1.5046296296299675E-4</v>
      </c>
      <c r="AH60" s="44" t="s">
        <v>223</v>
      </c>
      <c r="AI60" s="45">
        <v>13</v>
      </c>
      <c r="AJ60" s="115">
        <v>0.5131944444444444</v>
      </c>
      <c r="AK60" s="42" t="s">
        <v>44</v>
      </c>
      <c r="AL60" s="38">
        <v>0</v>
      </c>
      <c r="AM60" s="73">
        <v>0.52361111111111114</v>
      </c>
      <c r="AN60" s="42" t="s">
        <v>44</v>
      </c>
      <c r="AO60" s="38">
        <v>0</v>
      </c>
      <c r="AP60" s="53">
        <v>0.52638888888888891</v>
      </c>
      <c r="AQ60" s="61"/>
      <c r="AR60" s="55">
        <v>0.53435185185185186</v>
      </c>
      <c r="AS60" s="35">
        <v>7.9629629629629495E-3</v>
      </c>
      <c r="AT60" s="35">
        <v>1.2037037037036903E-3</v>
      </c>
      <c r="AU60" s="44" t="s">
        <v>223</v>
      </c>
      <c r="AV60" s="45">
        <v>104</v>
      </c>
      <c r="AW60" s="49">
        <v>0.5541666666666667</v>
      </c>
      <c r="AX60" s="42" t="s">
        <v>44</v>
      </c>
      <c r="AY60" s="38">
        <v>0</v>
      </c>
      <c r="AZ60" s="49">
        <v>0.55694444444444402</v>
      </c>
      <c r="BA60" s="61"/>
      <c r="BB60" s="55">
        <v>0.56270833333333337</v>
      </c>
      <c r="BC60" s="35">
        <v>5.7638888888893458E-3</v>
      </c>
      <c r="BD60" s="35">
        <v>7.638888888893457E-4</v>
      </c>
      <c r="BE60" s="44" t="s">
        <v>223</v>
      </c>
      <c r="BF60" s="45">
        <v>66</v>
      </c>
      <c r="BG60" s="308">
        <v>0.60208333333333286</v>
      </c>
      <c r="BH60" s="42" t="s">
        <v>44</v>
      </c>
      <c r="BI60" s="38">
        <v>0</v>
      </c>
      <c r="BJ60" s="43">
        <v>0.60833333333333328</v>
      </c>
      <c r="BK60" s="47">
        <v>0.60902777777777783</v>
      </c>
      <c r="BL60" s="70">
        <v>31.3</v>
      </c>
      <c r="BM60" s="71">
        <v>31.3</v>
      </c>
      <c r="BN60" s="72">
        <v>30</v>
      </c>
      <c r="BO60" s="117" t="s">
        <v>227</v>
      </c>
      <c r="BP60" s="121">
        <v>1800</v>
      </c>
      <c r="BQ60" s="124" t="s">
        <v>228</v>
      </c>
      <c r="BR60" s="125">
        <v>600</v>
      </c>
      <c r="BS60" s="49">
        <v>0.69930555555555562</v>
      </c>
      <c r="BT60" s="42" t="s">
        <v>223</v>
      </c>
      <c r="BU60" s="38">
        <v>1740</v>
      </c>
      <c r="BV60" s="49">
        <v>0.70138888888888895</v>
      </c>
      <c r="BW60" s="61"/>
      <c r="BX60" s="55">
        <v>0.7053124999999999</v>
      </c>
      <c r="BY60" s="35">
        <v>3.9236111111109473E-3</v>
      </c>
      <c r="BZ60" s="35">
        <v>1.4699074074072437E-3</v>
      </c>
      <c r="CA60" s="44" t="s">
        <v>223</v>
      </c>
      <c r="CB60" s="45">
        <v>127</v>
      </c>
      <c r="CC60" s="85">
        <v>0.70624999999999993</v>
      </c>
      <c r="CD60" s="86"/>
      <c r="CE60" s="87">
        <v>0</v>
      </c>
      <c r="CF60" s="88"/>
      <c r="CG60" s="85">
        <v>0.71458333333333324</v>
      </c>
      <c r="CH60" s="86"/>
      <c r="CI60" s="87">
        <v>0</v>
      </c>
      <c r="CJ60" s="88"/>
      <c r="CK60" s="43">
        <v>0.7597222222222223</v>
      </c>
      <c r="CL60" s="47">
        <v>0.7597222222222223</v>
      </c>
      <c r="CM60" s="70">
        <v>62</v>
      </c>
      <c r="CN60" s="71">
        <v>62</v>
      </c>
      <c r="CO60" s="72"/>
      <c r="CP60" s="91">
        <v>0.76180555555555562</v>
      </c>
      <c r="CQ60" s="95">
        <v>5.5555555555555601E-2</v>
      </c>
      <c r="CR60" s="42" t="s">
        <v>44</v>
      </c>
      <c r="CS60" s="38">
        <v>0</v>
      </c>
      <c r="CU60" s="39">
        <v>785.9</v>
      </c>
      <c r="CV60" s="46">
        <v>4140</v>
      </c>
      <c r="CW60" s="40"/>
      <c r="CX60" s="63">
        <v>4925.8999999999996</v>
      </c>
      <c r="CZ60" s="101" t="s">
        <v>190</v>
      </c>
      <c r="DA60" s="129" t="s">
        <v>176</v>
      </c>
      <c r="DB60" s="129">
        <v>250</v>
      </c>
      <c r="DC60" s="104" t="s">
        <v>186</v>
      </c>
      <c r="DD60" s="77"/>
      <c r="DE60" s="56"/>
      <c r="DF60" s="36"/>
      <c r="DI60" s="41">
        <v>1.1499999999999999</v>
      </c>
      <c r="DJ60" s="17" t="s">
        <v>197</v>
      </c>
      <c r="DK60" s="153">
        <v>497.78500000000003</v>
      </c>
      <c r="DL60" s="41">
        <v>9999</v>
      </c>
      <c r="DM60" s="41">
        <v>497.78500000000003</v>
      </c>
      <c r="DP60" s="41">
        <v>26</v>
      </c>
      <c r="DQ60" s="227">
        <v>0</v>
      </c>
      <c r="DR60" s="227">
        <v>0</v>
      </c>
      <c r="DS60" s="228">
        <v>352.6</v>
      </c>
      <c r="DT60" s="227">
        <v>0</v>
      </c>
      <c r="DU60" s="227">
        <v>0</v>
      </c>
      <c r="DV60" s="227">
        <v>13</v>
      </c>
      <c r="DW60" s="227">
        <v>0</v>
      </c>
      <c r="DX60" s="227">
        <v>0</v>
      </c>
      <c r="DY60" s="227">
        <v>104</v>
      </c>
      <c r="DZ60" s="227">
        <v>0</v>
      </c>
      <c r="EA60" s="227">
        <v>66</v>
      </c>
      <c r="EB60" s="227">
        <v>0</v>
      </c>
      <c r="EC60" s="228">
        <v>61.3</v>
      </c>
      <c r="ED60" s="227">
        <v>2400</v>
      </c>
      <c r="EE60" s="227">
        <v>1740</v>
      </c>
      <c r="EF60" s="227">
        <v>127</v>
      </c>
      <c r="EG60" s="227">
        <v>0</v>
      </c>
      <c r="EH60" s="228">
        <v>62</v>
      </c>
      <c r="EI60" s="227">
        <v>0</v>
      </c>
      <c r="EK60" s="41">
        <v>26</v>
      </c>
      <c r="EL60" s="227">
        <v>0</v>
      </c>
      <c r="EM60" s="227">
        <v>0</v>
      </c>
      <c r="EN60" s="227">
        <v>352.6</v>
      </c>
      <c r="EO60" s="227">
        <v>352.6</v>
      </c>
      <c r="EP60" s="227">
        <v>352.6</v>
      </c>
      <c r="EQ60" s="227">
        <v>365.6</v>
      </c>
      <c r="ER60" s="227">
        <v>365.6</v>
      </c>
      <c r="ES60" s="227">
        <v>365.6</v>
      </c>
      <c r="ET60" s="227">
        <v>469.6</v>
      </c>
      <c r="EU60" s="227">
        <v>469.6</v>
      </c>
      <c r="EV60" s="227">
        <v>535.6</v>
      </c>
      <c r="EW60" s="227">
        <v>535.6</v>
      </c>
      <c r="EX60" s="227">
        <v>596.9</v>
      </c>
      <c r="EY60" s="227">
        <v>2996.9</v>
      </c>
      <c r="EZ60" s="227">
        <v>4736.8999999999996</v>
      </c>
      <c r="FA60" s="227">
        <v>4863.8999999999996</v>
      </c>
      <c r="FB60" s="227">
        <v>4863.8999999999996</v>
      </c>
      <c r="FC60" s="227">
        <v>4925.8999999999996</v>
      </c>
      <c r="FD60" s="227">
        <v>4925.8999999999996</v>
      </c>
    </row>
    <row r="61" spans="1:160" ht="13.5" thickBot="1" x14ac:dyDescent="0.25">
      <c r="A61" s="132"/>
      <c r="B61" s="34">
        <v>27</v>
      </c>
      <c r="C61" s="10">
        <v>27</v>
      </c>
      <c r="D61" s="37" t="s">
        <v>127</v>
      </c>
      <c r="E61" s="37" t="s">
        <v>128</v>
      </c>
      <c r="F61" s="37"/>
      <c r="G61" s="43">
        <v>0.31041666666666701</v>
      </c>
      <c r="H61" s="47">
        <v>0.31041666666666667</v>
      </c>
      <c r="I61" s="58" t="s">
        <v>44</v>
      </c>
      <c r="J61" s="52">
        <v>0</v>
      </c>
      <c r="K61" s="43">
        <v>0.39374999999999799</v>
      </c>
      <c r="L61" s="47">
        <v>0.39374999999999</v>
      </c>
      <c r="M61" s="42" t="s">
        <v>44</v>
      </c>
      <c r="N61" s="38">
        <v>0</v>
      </c>
      <c r="O61" s="73">
        <v>0.43541666666666662</v>
      </c>
      <c r="P61" s="42" t="s">
        <v>44</v>
      </c>
      <c r="Q61" s="38">
        <v>0</v>
      </c>
      <c r="R61" s="43">
        <v>0.43958333333333338</v>
      </c>
      <c r="S61" s="47">
        <v>0.43958333333333338</v>
      </c>
      <c r="T61" s="70">
        <v>47.6</v>
      </c>
      <c r="U61" s="71">
        <v>47.6</v>
      </c>
      <c r="V61" s="72">
        <v>30</v>
      </c>
      <c r="W61" s="115">
        <v>0.45624999999999999</v>
      </c>
      <c r="X61" s="42" t="s">
        <v>44</v>
      </c>
      <c r="Y61" s="38">
        <v>0</v>
      </c>
      <c r="Z61" s="49">
        <v>0.4909722222222222</v>
      </c>
      <c r="AA61" s="42" t="s">
        <v>44</v>
      </c>
      <c r="AB61" s="38">
        <v>0</v>
      </c>
      <c r="AC61" s="53">
        <v>0.49305555555555558</v>
      </c>
      <c r="AD61" s="61"/>
      <c r="AE61" s="55">
        <v>0.49851851851851853</v>
      </c>
      <c r="AF61" s="35">
        <v>5.4629629629629473E-3</v>
      </c>
      <c r="AG61" s="35">
        <v>1.6087962962962805E-3</v>
      </c>
      <c r="AH61" s="44" t="s">
        <v>223</v>
      </c>
      <c r="AI61" s="45">
        <v>139</v>
      </c>
      <c r="AJ61" s="115">
        <v>0.51388888888888895</v>
      </c>
      <c r="AK61" s="42" t="s">
        <v>44</v>
      </c>
      <c r="AL61" s="38">
        <v>0</v>
      </c>
      <c r="AM61" s="73">
        <v>0.52430555555555558</v>
      </c>
      <c r="AN61" s="42" t="s">
        <v>44</v>
      </c>
      <c r="AO61" s="38">
        <v>0</v>
      </c>
      <c r="AP61" s="53">
        <v>0.52708333333333335</v>
      </c>
      <c r="AQ61" s="61"/>
      <c r="AR61" s="55">
        <v>0.53449074074074077</v>
      </c>
      <c r="AS61" s="35">
        <v>7.4074074074074181E-3</v>
      </c>
      <c r="AT61" s="35">
        <v>6.4814814814815897E-4</v>
      </c>
      <c r="AU61" s="44" t="s">
        <v>223</v>
      </c>
      <c r="AV61" s="45">
        <v>56</v>
      </c>
      <c r="AW61" s="49">
        <v>0.55486111111111114</v>
      </c>
      <c r="AX61" s="42" t="s">
        <v>44</v>
      </c>
      <c r="AY61" s="38">
        <v>0</v>
      </c>
      <c r="AZ61" s="49">
        <v>0.55763888888888902</v>
      </c>
      <c r="BA61" s="61"/>
      <c r="BB61" s="55">
        <v>0.56281250000000005</v>
      </c>
      <c r="BC61" s="35">
        <v>5.1736111111110317E-3</v>
      </c>
      <c r="BD61" s="35">
        <v>1.7361111111103156E-4</v>
      </c>
      <c r="BE61" s="44" t="s">
        <v>223</v>
      </c>
      <c r="BF61" s="45">
        <v>15</v>
      </c>
      <c r="BG61" s="308">
        <v>0.60277777777777786</v>
      </c>
      <c r="BH61" s="42" t="s">
        <v>44</v>
      </c>
      <c r="BI61" s="38">
        <v>0</v>
      </c>
      <c r="BJ61" s="43">
        <v>0.60902777777777783</v>
      </c>
      <c r="BK61" s="47">
        <v>0.61041666666666672</v>
      </c>
      <c r="BL61" s="70">
        <v>25.6</v>
      </c>
      <c r="BM61" s="71">
        <v>25.6</v>
      </c>
      <c r="BN61" s="72">
        <v>300</v>
      </c>
      <c r="BO61" s="117" t="s">
        <v>229</v>
      </c>
      <c r="BP61" s="121">
        <v>3600</v>
      </c>
      <c r="BQ61" s="124" t="s">
        <v>225</v>
      </c>
      <c r="BR61" s="125"/>
      <c r="BS61" s="49">
        <v>0.69652777777777775</v>
      </c>
      <c r="BT61" s="42" t="s">
        <v>223</v>
      </c>
      <c r="BU61" s="38">
        <v>1380</v>
      </c>
      <c r="BV61" s="49">
        <v>0.69861111111111096</v>
      </c>
      <c r="BW61" s="61"/>
      <c r="BX61" s="55">
        <v>0.70210648148148147</v>
      </c>
      <c r="BY61" s="35">
        <v>3.4953703703705097E-3</v>
      </c>
      <c r="BZ61" s="35">
        <v>1.0416666666668061E-3</v>
      </c>
      <c r="CA61" s="44" t="s">
        <v>223</v>
      </c>
      <c r="CB61" s="45">
        <v>90</v>
      </c>
      <c r="CC61" s="85">
        <v>0.70277777777777783</v>
      </c>
      <c r="CD61" s="86"/>
      <c r="CE61" s="87">
        <v>0</v>
      </c>
      <c r="CF61" s="88"/>
      <c r="CG61" s="85">
        <v>0.7104166666666667</v>
      </c>
      <c r="CH61" s="86"/>
      <c r="CI61" s="87">
        <v>0</v>
      </c>
      <c r="CJ61" s="88"/>
      <c r="CK61" s="43">
        <v>0.75486111111111109</v>
      </c>
      <c r="CL61" s="47">
        <v>0.75624999999999998</v>
      </c>
      <c r="CM61" s="316">
        <v>57.6</v>
      </c>
      <c r="CN61" s="311">
        <v>57.6</v>
      </c>
      <c r="CO61" s="72"/>
      <c r="CP61" s="91">
        <v>0.7583333333333333</v>
      </c>
      <c r="CQ61" s="95">
        <v>5.5555555555555601E-2</v>
      </c>
      <c r="CR61" s="42" t="s">
        <v>44</v>
      </c>
      <c r="CS61" s="38">
        <v>0</v>
      </c>
      <c r="CU61" s="39">
        <v>760.8</v>
      </c>
      <c r="CV61" s="46">
        <v>4980</v>
      </c>
      <c r="CW61" s="40"/>
      <c r="CX61" s="63">
        <v>5740.8</v>
      </c>
      <c r="CZ61" s="101" t="s">
        <v>190</v>
      </c>
      <c r="DA61" s="129" t="s">
        <v>176</v>
      </c>
      <c r="DB61" s="129">
        <v>238</v>
      </c>
      <c r="DC61" s="104" t="s">
        <v>186</v>
      </c>
      <c r="DD61" s="77"/>
      <c r="DE61" s="56"/>
      <c r="DF61" s="36"/>
      <c r="DI61" s="41">
        <v>1.1499999999999999</v>
      </c>
      <c r="DJ61" s="17" t="s">
        <v>196</v>
      </c>
      <c r="DK61" s="153">
        <v>480.42</v>
      </c>
      <c r="DL61" s="41">
        <v>480.42</v>
      </c>
      <c r="DM61" s="41">
        <v>9999</v>
      </c>
      <c r="DP61" s="41">
        <v>27</v>
      </c>
      <c r="DQ61" s="227">
        <v>0</v>
      </c>
      <c r="DR61" s="227">
        <v>0</v>
      </c>
      <c r="DS61" s="228">
        <v>77.599999999999994</v>
      </c>
      <c r="DT61" s="227">
        <v>0</v>
      </c>
      <c r="DU61" s="227">
        <v>0</v>
      </c>
      <c r="DV61" s="227">
        <v>139</v>
      </c>
      <c r="DW61" s="227">
        <v>0</v>
      </c>
      <c r="DX61" s="227">
        <v>0</v>
      </c>
      <c r="DY61" s="227">
        <v>56</v>
      </c>
      <c r="DZ61" s="227">
        <v>0</v>
      </c>
      <c r="EA61" s="227">
        <v>15</v>
      </c>
      <c r="EB61" s="227">
        <v>0</v>
      </c>
      <c r="EC61" s="228">
        <v>325.60000000000002</v>
      </c>
      <c r="ED61" s="227">
        <v>3600</v>
      </c>
      <c r="EE61" s="227">
        <v>1380</v>
      </c>
      <c r="EF61" s="227">
        <v>90</v>
      </c>
      <c r="EG61" s="227">
        <v>0</v>
      </c>
      <c r="EH61" s="228">
        <v>57.6</v>
      </c>
      <c r="EI61" s="227">
        <v>0</v>
      </c>
      <c r="EK61" s="41">
        <v>27</v>
      </c>
      <c r="EL61" s="227">
        <v>0</v>
      </c>
      <c r="EM61" s="227">
        <v>0</v>
      </c>
      <c r="EN61" s="227">
        <v>77.599999999999994</v>
      </c>
      <c r="EO61" s="227">
        <v>77.599999999999994</v>
      </c>
      <c r="EP61" s="227">
        <v>77.599999999999994</v>
      </c>
      <c r="EQ61" s="227">
        <v>216.6</v>
      </c>
      <c r="ER61" s="227">
        <v>216.6</v>
      </c>
      <c r="ES61" s="227">
        <v>216.6</v>
      </c>
      <c r="ET61" s="227">
        <v>272.60000000000002</v>
      </c>
      <c r="EU61" s="227">
        <v>272.60000000000002</v>
      </c>
      <c r="EV61" s="227">
        <v>287.60000000000002</v>
      </c>
      <c r="EW61" s="227">
        <v>287.60000000000002</v>
      </c>
      <c r="EX61" s="227">
        <v>613.20000000000005</v>
      </c>
      <c r="EY61" s="227">
        <v>4213.2</v>
      </c>
      <c r="EZ61" s="227">
        <v>5593.2</v>
      </c>
      <c r="FA61" s="227">
        <v>5683.2</v>
      </c>
      <c r="FB61" s="227">
        <v>5683.2</v>
      </c>
      <c r="FC61" s="227">
        <v>5740.8</v>
      </c>
      <c r="FD61" s="227">
        <v>5740.8</v>
      </c>
    </row>
    <row r="62" spans="1:160" s="277" customFormat="1" ht="13.5" thickBot="1" x14ac:dyDescent="0.25">
      <c r="A62" s="282"/>
      <c r="B62" s="253">
        <v>8</v>
      </c>
      <c r="C62" s="254">
        <v>8</v>
      </c>
      <c r="D62" s="255" t="s">
        <v>97</v>
      </c>
      <c r="E62" s="255" t="s">
        <v>98</v>
      </c>
      <c r="F62" s="255"/>
      <c r="G62" s="256">
        <v>0.297222222222222</v>
      </c>
      <c r="H62" s="257"/>
      <c r="I62" s="58" t="s">
        <v>44</v>
      </c>
      <c r="J62" s="52">
        <v>0</v>
      </c>
      <c r="K62" s="256"/>
      <c r="L62" s="257"/>
      <c r="M62" s="42"/>
      <c r="N62" s="38"/>
      <c r="O62" s="258"/>
      <c r="P62" s="42"/>
      <c r="Q62" s="38"/>
      <c r="R62" s="256"/>
      <c r="S62" s="257"/>
      <c r="T62" s="71"/>
      <c r="U62" s="71" t="s">
        <v>235</v>
      </c>
      <c r="V62" s="117"/>
      <c r="W62" s="259"/>
      <c r="X62" s="42"/>
      <c r="Y62" s="38"/>
      <c r="Z62" s="260"/>
      <c r="AA62" s="42"/>
      <c r="AB62" s="38"/>
      <c r="AC62" s="261"/>
      <c r="AD62" s="121"/>
      <c r="AE62" s="262"/>
      <c r="AF62" s="263"/>
      <c r="AG62" s="263"/>
      <c r="AH62" s="42"/>
      <c r="AI62" s="311" t="s">
        <v>235</v>
      </c>
      <c r="AJ62" s="259"/>
      <c r="AK62" s="42"/>
      <c r="AL62" s="38"/>
      <c r="AM62" s="258"/>
      <c r="AN62" s="42"/>
      <c r="AO62" s="38"/>
      <c r="AP62" s="261"/>
      <c r="AQ62" s="121"/>
      <c r="AR62" s="262"/>
      <c r="AS62" s="263"/>
      <c r="AT62" s="263"/>
      <c r="AU62" s="42"/>
      <c r="AV62" s="311" t="s">
        <v>235</v>
      </c>
      <c r="AW62" s="260"/>
      <c r="AX62" s="42"/>
      <c r="AY62" s="38"/>
      <c r="AZ62" s="260"/>
      <c r="BA62" s="121"/>
      <c r="BB62" s="315"/>
      <c r="BC62" s="263"/>
      <c r="BD62" s="263"/>
      <c r="BE62" s="42"/>
      <c r="BF62" s="311" t="s">
        <v>235</v>
      </c>
      <c r="BG62" s="308"/>
      <c r="BH62" s="42"/>
      <c r="BI62" s="38"/>
      <c r="BJ62" s="256"/>
      <c r="BK62" s="257"/>
      <c r="BL62" s="71"/>
      <c r="BM62" s="71" t="s">
        <v>235</v>
      </c>
      <c r="BN62" s="117"/>
      <c r="BO62" s="117"/>
      <c r="BP62" s="121"/>
      <c r="BQ62" s="124"/>
      <c r="BR62" s="125"/>
      <c r="BS62" s="260"/>
      <c r="BT62" s="42"/>
      <c r="BU62" s="38"/>
      <c r="BV62" s="260"/>
      <c r="BW62" s="121"/>
      <c r="BX62" s="262"/>
      <c r="BY62" s="263"/>
      <c r="BZ62" s="263"/>
      <c r="CA62" s="42"/>
      <c r="CB62" s="311" t="s">
        <v>235</v>
      </c>
      <c r="CC62" s="264"/>
      <c r="CD62" s="86"/>
      <c r="CE62" s="87"/>
      <c r="CF62" s="265"/>
      <c r="CG62" s="264"/>
      <c r="CH62" s="86"/>
      <c r="CI62" s="87"/>
      <c r="CJ62" s="265"/>
      <c r="CK62" s="256"/>
      <c r="CL62" s="257"/>
      <c r="CM62" s="71"/>
      <c r="CN62" s="71" t="s">
        <v>235</v>
      </c>
      <c r="CO62" s="117"/>
      <c r="CP62" s="266"/>
      <c r="CQ62" s="267"/>
      <c r="CR62" s="42"/>
      <c r="CS62" s="38"/>
      <c r="CT62" s="285"/>
      <c r="CU62" s="269" t="s">
        <v>235</v>
      </c>
      <c r="CV62" s="117" t="s">
        <v>235</v>
      </c>
      <c r="CW62" s="71"/>
      <c r="CX62" s="125" t="s">
        <v>235</v>
      </c>
      <c r="CY62" s="285"/>
      <c r="CZ62" s="270" t="s">
        <v>191</v>
      </c>
      <c r="DA62" s="271" t="s">
        <v>176</v>
      </c>
      <c r="DB62" s="271">
        <v>299</v>
      </c>
      <c r="DC62" s="272"/>
      <c r="DD62" s="273"/>
      <c r="DE62" s="274"/>
      <c r="DF62" s="275"/>
      <c r="DI62" s="277">
        <v>1.1499999999999999</v>
      </c>
      <c r="DJ62" s="277" t="s">
        <v>196</v>
      </c>
      <c r="DK62" s="279" t="e">
        <v>#VALUE!</v>
      </c>
      <c r="DL62" s="277" t="e">
        <v>#VALUE!</v>
      </c>
      <c r="DM62" s="277">
        <v>9999</v>
      </c>
      <c r="DP62" s="277">
        <v>8</v>
      </c>
      <c r="DQ62" s="280">
        <v>0</v>
      </c>
      <c r="DR62" s="280">
        <v>0</v>
      </c>
      <c r="DS62" s="281" t="e">
        <v>#VALUE!</v>
      </c>
      <c r="DT62" s="280">
        <v>0</v>
      </c>
      <c r="DU62" s="280">
        <v>0</v>
      </c>
      <c r="DV62" s="280" t="e">
        <v>#VALUE!</v>
      </c>
      <c r="DW62" s="280">
        <v>0</v>
      </c>
      <c r="DX62" s="280">
        <v>0</v>
      </c>
      <c r="DY62" s="280" t="e">
        <v>#VALUE!</v>
      </c>
      <c r="DZ62" s="280">
        <v>0</v>
      </c>
      <c r="EA62" s="280" t="e">
        <v>#REF!</v>
      </c>
      <c r="EB62" s="280">
        <v>0</v>
      </c>
      <c r="EC62" s="281" t="e">
        <v>#VALUE!</v>
      </c>
      <c r="ED62" s="280">
        <v>0</v>
      </c>
      <c r="EE62" s="280">
        <v>0</v>
      </c>
      <c r="EF62" s="280" t="e">
        <v>#VALUE!</v>
      </c>
      <c r="EG62" s="280">
        <v>0</v>
      </c>
      <c r="EH62" s="281" t="e">
        <v>#VALUE!</v>
      </c>
      <c r="EI62" s="280">
        <v>0</v>
      </c>
      <c r="EK62" s="277">
        <v>8</v>
      </c>
      <c r="EL62" s="280">
        <v>0</v>
      </c>
      <c r="EM62" s="280">
        <v>0</v>
      </c>
      <c r="EN62" s="280" t="e">
        <v>#VALUE!</v>
      </c>
      <c r="EO62" s="280" t="e">
        <v>#VALUE!</v>
      </c>
      <c r="EP62" s="280" t="e">
        <v>#VALUE!</v>
      </c>
      <c r="EQ62" s="280" t="e">
        <v>#VALUE!</v>
      </c>
      <c r="ER62" s="280" t="e">
        <v>#VALUE!</v>
      </c>
      <c r="ES62" s="280" t="e">
        <v>#VALUE!</v>
      </c>
      <c r="ET62" s="280" t="e">
        <v>#VALUE!</v>
      </c>
      <c r="EU62" s="280" t="e">
        <v>#VALUE!</v>
      </c>
      <c r="EV62" s="280" t="e">
        <v>#VALUE!</v>
      </c>
      <c r="EW62" s="280" t="e">
        <v>#VALUE!</v>
      </c>
      <c r="EX62" s="280" t="e">
        <v>#VALUE!</v>
      </c>
      <c r="EY62" s="280" t="e">
        <v>#VALUE!</v>
      </c>
      <c r="EZ62" s="280" t="e">
        <v>#VALUE!</v>
      </c>
      <c r="FA62" s="280" t="e">
        <v>#VALUE!</v>
      </c>
      <c r="FB62" s="280" t="e">
        <v>#VALUE!</v>
      </c>
      <c r="FC62" s="280" t="e">
        <v>#VALUE!</v>
      </c>
      <c r="FD62" s="280" t="e">
        <v>#VALUE!</v>
      </c>
    </row>
    <row r="63" spans="1:160" s="276" customFormat="1" ht="13.5" thickBot="1" x14ac:dyDescent="0.25">
      <c r="A63" s="286"/>
      <c r="B63" s="287">
        <v>22</v>
      </c>
      <c r="C63" s="288">
        <v>22</v>
      </c>
      <c r="D63" s="255" t="s">
        <v>117</v>
      </c>
      <c r="E63" s="255" t="s">
        <v>118</v>
      </c>
      <c r="F63" s="255"/>
      <c r="G63" s="289">
        <v>0.30694444444444402</v>
      </c>
      <c r="H63" s="290"/>
      <c r="I63" s="138"/>
      <c r="J63" s="139"/>
      <c r="K63" s="289"/>
      <c r="L63" s="290"/>
      <c r="M63" s="106"/>
      <c r="N63" s="107"/>
      <c r="O63" s="291"/>
      <c r="P63" s="106"/>
      <c r="Q63" s="107"/>
      <c r="R63" s="289"/>
      <c r="S63" s="290"/>
      <c r="T63" s="141"/>
      <c r="U63" s="141" t="s">
        <v>235</v>
      </c>
      <c r="V63" s="146"/>
      <c r="W63" s="292"/>
      <c r="X63" s="106"/>
      <c r="Y63" s="107"/>
      <c r="Z63" s="293"/>
      <c r="AA63" s="106"/>
      <c r="AB63" s="107"/>
      <c r="AC63" s="294"/>
      <c r="AD63" s="147"/>
      <c r="AE63" s="295"/>
      <c r="AF63" s="296"/>
      <c r="AG63" s="296"/>
      <c r="AH63" s="106"/>
      <c r="AI63" s="313" t="s">
        <v>235</v>
      </c>
      <c r="AJ63" s="292"/>
      <c r="AK63" s="106"/>
      <c r="AL63" s="107"/>
      <c r="AM63" s="291"/>
      <c r="AN63" s="106"/>
      <c r="AO63" s="107"/>
      <c r="AP63" s="294"/>
      <c r="AQ63" s="147"/>
      <c r="AR63" s="295"/>
      <c r="AS63" s="296"/>
      <c r="AT63" s="296"/>
      <c r="AU63" s="106"/>
      <c r="AV63" s="313" t="s">
        <v>235</v>
      </c>
      <c r="AW63" s="293"/>
      <c r="AX63" s="106"/>
      <c r="AY63" s="107"/>
      <c r="AZ63" s="293"/>
      <c r="BA63" s="147"/>
      <c r="BB63" s="286"/>
      <c r="BC63" s="296"/>
      <c r="BD63" s="296"/>
      <c r="BE63" s="106"/>
      <c r="BF63" s="313" t="s">
        <v>235</v>
      </c>
      <c r="BG63" s="309"/>
      <c r="BH63" s="106"/>
      <c r="BI63" s="107"/>
      <c r="BJ63" s="289"/>
      <c r="BK63" s="290"/>
      <c r="BL63" s="141"/>
      <c r="BM63" s="141" t="s">
        <v>235</v>
      </c>
      <c r="BN63" s="146"/>
      <c r="BO63" s="146"/>
      <c r="BP63" s="147"/>
      <c r="BQ63" s="126"/>
      <c r="BR63" s="127"/>
      <c r="BS63" s="293"/>
      <c r="BT63" s="106"/>
      <c r="BU63" s="107"/>
      <c r="BV63" s="293"/>
      <c r="BW63" s="147"/>
      <c r="BX63" s="295"/>
      <c r="BY63" s="296"/>
      <c r="BZ63" s="296"/>
      <c r="CA63" s="106"/>
      <c r="CB63" s="313" t="s">
        <v>235</v>
      </c>
      <c r="CC63" s="297"/>
      <c r="CD63" s="93"/>
      <c r="CE63" s="94"/>
      <c r="CF63" s="298"/>
      <c r="CG63" s="297"/>
      <c r="CH63" s="93"/>
      <c r="CI63" s="94"/>
      <c r="CJ63" s="298"/>
      <c r="CK63" s="289"/>
      <c r="CL63" s="290"/>
      <c r="CM63" s="141"/>
      <c r="CN63" s="141" t="s">
        <v>235</v>
      </c>
      <c r="CO63" s="146"/>
      <c r="CP63" s="299"/>
      <c r="CQ63" s="267">
        <v>5.5555555555555601E-2</v>
      </c>
      <c r="CR63" s="106" t="s">
        <v>44</v>
      </c>
      <c r="CS63" s="107"/>
      <c r="CT63" s="300"/>
      <c r="CU63" s="301" t="s">
        <v>235</v>
      </c>
      <c r="CV63" s="146" t="s">
        <v>235</v>
      </c>
      <c r="CW63" s="141"/>
      <c r="CX63" s="127" t="s">
        <v>235</v>
      </c>
      <c r="CY63" s="300"/>
      <c r="CZ63" s="302" t="s">
        <v>191</v>
      </c>
      <c r="DA63" s="303" t="s">
        <v>177</v>
      </c>
      <c r="DB63" s="303">
        <v>88</v>
      </c>
      <c r="DC63" s="304"/>
      <c r="DD63" s="305"/>
      <c r="DE63" s="306"/>
      <c r="DF63" s="307"/>
      <c r="DI63" s="277">
        <v>1.06</v>
      </c>
      <c r="DJ63" s="278" t="s">
        <v>196</v>
      </c>
      <c r="DK63" s="279" t="e">
        <v>#VALUE!</v>
      </c>
      <c r="DL63" s="277" t="e">
        <v>#VALUE!</v>
      </c>
      <c r="DM63" s="277">
        <v>9999</v>
      </c>
      <c r="DP63" s="277">
        <v>22</v>
      </c>
      <c r="DQ63" s="280">
        <v>0</v>
      </c>
      <c r="DR63" s="280">
        <v>0</v>
      </c>
      <c r="DS63" s="281" t="e">
        <v>#VALUE!</v>
      </c>
      <c r="DT63" s="280">
        <v>0</v>
      </c>
      <c r="DU63" s="280">
        <v>0</v>
      </c>
      <c r="DV63" s="280" t="e">
        <v>#VALUE!</v>
      </c>
      <c r="DW63" s="280">
        <v>0</v>
      </c>
      <c r="DX63" s="280">
        <v>0</v>
      </c>
      <c r="DY63" s="280" t="e">
        <v>#VALUE!</v>
      </c>
      <c r="DZ63" s="280">
        <v>0</v>
      </c>
      <c r="EA63" s="280" t="e">
        <v>#REF!</v>
      </c>
      <c r="EB63" s="280">
        <v>0</v>
      </c>
      <c r="EC63" s="281" t="e">
        <v>#VALUE!</v>
      </c>
      <c r="ED63" s="280">
        <v>0</v>
      </c>
      <c r="EE63" s="280">
        <v>0</v>
      </c>
      <c r="EF63" s="280" t="e">
        <v>#VALUE!</v>
      </c>
      <c r="EG63" s="280">
        <v>0</v>
      </c>
      <c r="EH63" s="281" t="e">
        <v>#VALUE!</v>
      </c>
      <c r="EI63" s="280">
        <v>0</v>
      </c>
      <c r="EK63" s="277">
        <v>22</v>
      </c>
      <c r="EL63" s="280">
        <v>0</v>
      </c>
      <c r="EM63" s="280">
        <v>0</v>
      </c>
      <c r="EN63" s="280" t="e">
        <v>#VALUE!</v>
      </c>
      <c r="EO63" s="280" t="e">
        <v>#VALUE!</v>
      </c>
      <c r="EP63" s="280" t="e">
        <v>#VALUE!</v>
      </c>
      <c r="EQ63" s="280" t="e">
        <v>#VALUE!</v>
      </c>
      <c r="ER63" s="280" t="e">
        <v>#VALUE!</v>
      </c>
      <c r="ES63" s="280" t="e">
        <v>#VALUE!</v>
      </c>
      <c r="ET63" s="280" t="e">
        <v>#VALUE!</v>
      </c>
      <c r="EU63" s="280" t="e">
        <v>#VALUE!</v>
      </c>
      <c r="EV63" s="280" t="e">
        <v>#VALUE!</v>
      </c>
      <c r="EW63" s="280" t="e">
        <v>#VALUE!</v>
      </c>
      <c r="EX63" s="280" t="e">
        <v>#VALUE!</v>
      </c>
      <c r="EY63" s="280" t="e">
        <v>#VALUE!</v>
      </c>
      <c r="EZ63" s="280" t="e">
        <v>#VALUE!</v>
      </c>
      <c r="FA63" s="280" t="e">
        <v>#VALUE!</v>
      </c>
      <c r="FB63" s="280" t="e">
        <v>#VALUE!</v>
      </c>
      <c r="FC63" s="280" t="e">
        <v>#VALUE!</v>
      </c>
      <c r="FD63" s="280" t="e">
        <v>#VALUE!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K1:N2"/>
    <mergeCell ref="D2:E2"/>
    <mergeCell ref="D3:F3"/>
    <mergeCell ref="G3:J3"/>
    <mergeCell ref="K3:N3"/>
    <mergeCell ref="AA3:AB3"/>
    <mergeCell ref="AC3:AD3"/>
    <mergeCell ref="AH3:AI3"/>
    <mergeCell ref="AK3:AL3"/>
    <mergeCell ref="P3:Q3"/>
    <mergeCell ref="R3:S3"/>
    <mergeCell ref="T3:V3"/>
    <mergeCell ref="X3:Y3"/>
    <mergeCell ref="AZ3:BA3"/>
    <mergeCell ref="BE3:BF3"/>
    <mergeCell ref="BH3:BI3"/>
    <mergeCell ref="BJ3:BK3"/>
    <mergeCell ref="AN3:AO3"/>
    <mergeCell ref="AP3:AQ3"/>
    <mergeCell ref="AU3:AV3"/>
    <mergeCell ref="AX3:AY3"/>
    <mergeCell ref="DC3:DC4"/>
    <mergeCell ref="DD3:DF3"/>
    <mergeCell ref="CK3:CL3"/>
    <mergeCell ref="CM3:CO3"/>
    <mergeCell ref="CR3:CS3"/>
    <mergeCell ref="CZ3:CZ4"/>
    <mergeCell ref="CR4:CS4"/>
    <mergeCell ref="DA3:DA4"/>
    <mergeCell ref="DB3:DB4"/>
    <mergeCell ref="I4:J4"/>
    <mergeCell ref="M4:N4"/>
    <mergeCell ref="P4:Q4"/>
    <mergeCell ref="X4:Y4"/>
    <mergeCell ref="BV3:BW3"/>
    <mergeCell ref="CA3:CB3"/>
    <mergeCell ref="AA4:AB4"/>
    <mergeCell ref="AK4:AL4"/>
    <mergeCell ref="AN4:AO4"/>
    <mergeCell ref="AX4:AY4"/>
    <mergeCell ref="CD3:CF3"/>
    <mergeCell ref="CH3:CJ3"/>
    <mergeCell ref="BH4:BI4"/>
    <mergeCell ref="BT4:BU4"/>
    <mergeCell ref="CD4:CE4"/>
    <mergeCell ref="CH4:CI4"/>
    <mergeCell ref="BL3:BN3"/>
    <mergeCell ref="BO3:BP3"/>
    <mergeCell ref="BQ3:BR3"/>
    <mergeCell ref="BT3:BU3"/>
  </mergeCells>
  <phoneticPr fontId="9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FD73"/>
  <sheetViews>
    <sheetView topLeftCell="B1" workbookViewId="0">
      <selection activeCell="A5" sqref="A5:IV63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s="41" customFormat="1" ht="13.5" collapsed="1" thickBot="1" x14ac:dyDescent="0.25">
      <c r="A5" s="131"/>
      <c r="B5" s="34">
        <v>2</v>
      </c>
      <c r="C5" s="10">
        <v>2</v>
      </c>
      <c r="D5" s="37" t="s">
        <v>90</v>
      </c>
      <c r="E5" s="37" t="s">
        <v>91</v>
      </c>
      <c r="F5" s="37"/>
      <c r="G5" s="43">
        <v>0.29305555555555557</v>
      </c>
      <c r="H5" s="47">
        <v>0.29305555555555557</v>
      </c>
      <c r="I5" s="58" t="s">
        <v>44</v>
      </c>
      <c r="J5" s="52">
        <v>0</v>
      </c>
      <c r="K5" s="43">
        <v>0.37638888888888888</v>
      </c>
      <c r="L5" s="47">
        <v>0.37638888888888888</v>
      </c>
      <c r="M5" s="42" t="s">
        <v>44</v>
      </c>
      <c r="N5" s="38">
        <v>0</v>
      </c>
      <c r="O5" s="73">
        <v>0.41805555555555557</v>
      </c>
      <c r="P5" s="42" t="s">
        <v>44</v>
      </c>
      <c r="Q5" s="38">
        <v>0</v>
      </c>
      <c r="R5" s="43">
        <v>0.41944444444444445</v>
      </c>
      <c r="S5" s="47">
        <v>0.41944444444444445</v>
      </c>
      <c r="T5" s="70">
        <v>34.4</v>
      </c>
      <c r="U5" s="71">
        <v>34.4</v>
      </c>
      <c r="V5" s="72"/>
      <c r="W5" s="115">
        <v>0.43888888888888888</v>
      </c>
      <c r="X5" s="42" t="s">
        <v>44</v>
      </c>
      <c r="Y5" s="38">
        <v>0</v>
      </c>
      <c r="Z5" s="49">
        <v>0.47361111111111115</v>
      </c>
      <c r="AA5" s="42" t="s">
        <v>44</v>
      </c>
      <c r="AB5" s="38">
        <v>0</v>
      </c>
      <c r="AC5" s="53">
        <v>0.47569444444444442</v>
      </c>
      <c r="AD5" s="61"/>
      <c r="AE5" s="55">
        <v>0.47950231481481481</v>
      </c>
      <c r="AF5" s="35">
        <v>3.807870370370392E-3</v>
      </c>
      <c r="AG5" s="35">
        <v>4.6296296296274766E-5</v>
      </c>
      <c r="AH5" s="44" t="s">
        <v>45</v>
      </c>
      <c r="AI5" s="45">
        <v>4</v>
      </c>
      <c r="AJ5" s="115">
        <v>0.49652777777777773</v>
      </c>
      <c r="AK5" s="42" t="s">
        <v>44</v>
      </c>
      <c r="AL5" s="38">
        <v>0</v>
      </c>
      <c r="AM5" s="73">
        <v>0.50694444444444442</v>
      </c>
      <c r="AN5" s="42" t="s">
        <v>44</v>
      </c>
      <c r="AO5" s="38">
        <v>0</v>
      </c>
      <c r="AP5" s="53">
        <v>0.50902777777777775</v>
      </c>
      <c r="AQ5" s="61"/>
      <c r="AR5" s="55">
        <v>0.51576388888888891</v>
      </c>
      <c r="AS5" s="35">
        <v>6.7361111111111649E-3</v>
      </c>
      <c r="AT5" s="35">
        <v>2.3148148148094232E-5</v>
      </c>
      <c r="AU5" s="44" t="s">
        <v>45</v>
      </c>
      <c r="AV5" s="45">
        <v>2</v>
      </c>
      <c r="AW5" s="49">
        <v>0.53680555555555554</v>
      </c>
      <c r="AX5" s="42" t="s">
        <v>44</v>
      </c>
      <c r="AY5" s="38">
        <v>0</v>
      </c>
      <c r="AZ5" s="49">
        <v>0.53888888888888886</v>
      </c>
      <c r="BA5" s="61"/>
      <c r="BB5" s="55">
        <v>0.54357638888888882</v>
      </c>
      <c r="BC5" s="35">
        <v>4.6874999999999556E-3</v>
      </c>
      <c r="BD5" s="35">
        <v>3.1250000000004451E-4</v>
      </c>
      <c r="BE5" s="44" t="s">
        <v>45</v>
      </c>
      <c r="BF5" s="45">
        <v>27</v>
      </c>
      <c r="BG5" s="308">
        <v>0.5840277777777777</v>
      </c>
      <c r="BH5" s="42" t="s">
        <v>44</v>
      </c>
      <c r="BI5" s="38">
        <v>0</v>
      </c>
      <c r="BJ5" s="43">
        <v>0.58402777777777781</v>
      </c>
      <c r="BK5" s="47">
        <v>0.58472222222222225</v>
      </c>
      <c r="BL5" s="70">
        <v>25.6</v>
      </c>
      <c r="BM5" s="71">
        <v>25.6</v>
      </c>
      <c r="BN5" s="72"/>
      <c r="BO5" s="118" t="s">
        <v>226</v>
      </c>
      <c r="BP5" s="120"/>
      <c r="BQ5" s="122" t="s">
        <v>225</v>
      </c>
      <c r="BR5" s="123"/>
      <c r="BS5" s="49">
        <v>0.66041666666666665</v>
      </c>
      <c r="BT5" s="42" t="s">
        <v>44</v>
      </c>
      <c r="BU5" s="38">
        <v>0</v>
      </c>
      <c r="BV5" s="49">
        <v>0.66249999999999998</v>
      </c>
      <c r="BW5" s="61"/>
      <c r="BX5" s="55">
        <v>0.66495370370370377</v>
      </c>
      <c r="BY5" s="35">
        <v>2.4537037037037912E-3</v>
      </c>
      <c r="BZ5" s="35">
        <v>8.7603535536828758E-17</v>
      </c>
      <c r="CA5" s="44" t="s">
        <v>44</v>
      </c>
      <c r="CB5" s="45">
        <v>0</v>
      </c>
      <c r="CC5" s="85">
        <v>0.66597222222222219</v>
      </c>
      <c r="CD5" s="86"/>
      <c r="CE5" s="87">
        <v>60</v>
      </c>
      <c r="CF5" s="88"/>
      <c r="CG5" s="85">
        <v>0.67499999999999993</v>
      </c>
      <c r="CH5" s="86"/>
      <c r="CI5" s="87">
        <v>0</v>
      </c>
      <c r="CJ5" s="88"/>
      <c r="CK5" s="43">
        <v>0.70972222222222225</v>
      </c>
      <c r="CL5" s="47">
        <v>0.70972222222222225</v>
      </c>
      <c r="CM5" s="70">
        <v>46.2</v>
      </c>
      <c r="CN5" s="71">
        <v>46.2</v>
      </c>
      <c r="CO5" s="72">
        <v>220</v>
      </c>
      <c r="CP5" s="91">
        <v>0.71111111111111114</v>
      </c>
      <c r="CQ5" s="95">
        <v>5.5555555555555552E-2</v>
      </c>
      <c r="CR5" s="42" t="s">
        <v>44</v>
      </c>
      <c r="CS5" s="38">
        <v>0</v>
      </c>
      <c r="CT5" s="64"/>
      <c r="CU5" s="39">
        <v>359.2</v>
      </c>
      <c r="CV5" s="46">
        <v>60</v>
      </c>
      <c r="CW5" s="40"/>
      <c r="CX5" s="63">
        <v>419.2</v>
      </c>
      <c r="CY5" s="43"/>
      <c r="CZ5" s="101" t="s">
        <v>190</v>
      </c>
      <c r="DA5" s="129" t="s">
        <v>176</v>
      </c>
      <c r="DB5" s="129">
        <v>150</v>
      </c>
      <c r="DC5" s="104" t="s">
        <v>181</v>
      </c>
      <c r="DD5" s="96"/>
      <c r="DE5" s="97"/>
      <c r="DF5" s="98"/>
      <c r="DI5" s="41">
        <v>1.1499999999999999</v>
      </c>
      <c r="DJ5" s="41" t="s">
        <v>196</v>
      </c>
      <c r="DK5" s="153">
        <v>342.13</v>
      </c>
      <c r="DL5" s="41">
        <v>342.13</v>
      </c>
      <c r="DM5" s="41">
        <v>9999</v>
      </c>
      <c r="DP5" s="41">
        <v>2</v>
      </c>
      <c r="DQ5" s="227">
        <v>0</v>
      </c>
      <c r="DR5" s="227">
        <v>0</v>
      </c>
      <c r="DS5" s="228">
        <v>34.4</v>
      </c>
      <c r="DT5" s="227">
        <v>0</v>
      </c>
      <c r="DU5" s="227">
        <v>0</v>
      </c>
      <c r="DV5" s="227">
        <v>4</v>
      </c>
      <c r="DW5" s="227">
        <v>0</v>
      </c>
      <c r="DX5" s="227">
        <v>0</v>
      </c>
      <c r="DY5" s="227">
        <v>2</v>
      </c>
      <c r="DZ5" s="227">
        <v>0</v>
      </c>
      <c r="EA5" s="227">
        <v>27</v>
      </c>
      <c r="EB5" s="227">
        <v>0</v>
      </c>
      <c r="EC5" s="228">
        <v>25.6</v>
      </c>
      <c r="ED5" s="227">
        <v>0</v>
      </c>
      <c r="EE5" s="227">
        <v>0</v>
      </c>
      <c r="EF5" s="227">
        <v>0</v>
      </c>
      <c r="EG5" s="227">
        <v>60</v>
      </c>
      <c r="EH5" s="228">
        <v>266.2</v>
      </c>
      <c r="EI5" s="227">
        <v>0</v>
      </c>
      <c r="EK5" s="41">
        <v>2</v>
      </c>
      <c r="EL5" s="227">
        <v>0</v>
      </c>
      <c r="EM5" s="227">
        <v>0</v>
      </c>
      <c r="EN5" s="227">
        <v>34.4</v>
      </c>
      <c r="EO5" s="227">
        <v>34.4</v>
      </c>
      <c r="EP5" s="227">
        <v>34.4</v>
      </c>
      <c r="EQ5" s="227">
        <v>38.4</v>
      </c>
      <c r="ER5" s="227">
        <v>38.4</v>
      </c>
      <c r="ES5" s="227">
        <v>38.4</v>
      </c>
      <c r="ET5" s="227">
        <v>40.4</v>
      </c>
      <c r="EU5" s="227">
        <v>40.4</v>
      </c>
      <c r="EV5" s="227">
        <v>67.400000000000006</v>
      </c>
      <c r="EW5" s="227">
        <v>67.400000000000006</v>
      </c>
      <c r="EX5" s="227">
        <v>93</v>
      </c>
      <c r="EY5" s="227">
        <v>93</v>
      </c>
      <c r="EZ5" s="227">
        <v>93</v>
      </c>
      <c r="FA5" s="227">
        <v>93</v>
      </c>
      <c r="FB5" s="227">
        <v>153</v>
      </c>
      <c r="FC5" s="227">
        <v>419.2</v>
      </c>
      <c r="FD5" s="227">
        <v>419.2</v>
      </c>
    </row>
    <row r="6" spans="1:160" s="41" customFormat="1" ht="13.5" thickBot="1" x14ac:dyDescent="0.25">
      <c r="A6" s="131"/>
      <c r="B6" s="34">
        <v>5</v>
      </c>
      <c r="C6" s="10">
        <v>5</v>
      </c>
      <c r="D6" s="37" t="s">
        <v>203</v>
      </c>
      <c r="E6" s="37" t="s">
        <v>31</v>
      </c>
      <c r="F6" s="37"/>
      <c r="G6" s="43">
        <v>0.29513888888888901</v>
      </c>
      <c r="H6" s="47">
        <v>0.2951388888888889</v>
      </c>
      <c r="I6" s="58" t="s">
        <v>44</v>
      </c>
      <c r="J6" s="52">
        <v>0</v>
      </c>
      <c r="K6" s="43">
        <v>0.37847222222222199</v>
      </c>
      <c r="L6" s="47">
        <v>0.37847222222222199</v>
      </c>
      <c r="M6" s="42" t="s">
        <v>44</v>
      </c>
      <c r="N6" s="38">
        <v>0</v>
      </c>
      <c r="O6" s="73">
        <v>0.4201388888888889</v>
      </c>
      <c r="P6" s="42" t="s">
        <v>44</v>
      </c>
      <c r="Q6" s="38">
        <v>0</v>
      </c>
      <c r="R6" s="43">
        <v>0.42222222222222222</v>
      </c>
      <c r="S6" s="47">
        <v>0.42222222222222222</v>
      </c>
      <c r="T6" s="70">
        <v>36.799999999999997</v>
      </c>
      <c r="U6" s="71">
        <v>36.799999999999997</v>
      </c>
      <c r="V6" s="72"/>
      <c r="W6" s="115">
        <v>0.44097222222222221</v>
      </c>
      <c r="X6" s="42" t="s">
        <v>44</v>
      </c>
      <c r="Y6" s="38">
        <v>0</v>
      </c>
      <c r="Z6" s="49">
        <v>0.47569444444444442</v>
      </c>
      <c r="AA6" s="42" t="s">
        <v>44</v>
      </c>
      <c r="AB6" s="38">
        <v>0</v>
      </c>
      <c r="AC6" s="53">
        <v>0.4777777777777778</v>
      </c>
      <c r="AD6" s="61"/>
      <c r="AE6" s="55">
        <v>0.48182870370370368</v>
      </c>
      <c r="AF6" s="35">
        <v>4.0509259259258745E-3</v>
      </c>
      <c r="AG6" s="35">
        <v>1.9675925925920776E-4</v>
      </c>
      <c r="AH6" s="44" t="s">
        <v>223</v>
      </c>
      <c r="AI6" s="45">
        <v>17</v>
      </c>
      <c r="AJ6" s="115">
        <v>0.49861111111111112</v>
      </c>
      <c r="AK6" s="42" t="s">
        <v>44</v>
      </c>
      <c r="AL6" s="38">
        <v>0</v>
      </c>
      <c r="AM6" s="73">
        <v>0.50902777777777775</v>
      </c>
      <c r="AN6" s="42" t="s">
        <v>44</v>
      </c>
      <c r="AO6" s="38">
        <v>0</v>
      </c>
      <c r="AP6" s="53">
        <v>0.51111111111111118</v>
      </c>
      <c r="AQ6" s="61"/>
      <c r="AR6" s="55">
        <v>0.51785879629629628</v>
      </c>
      <c r="AS6" s="35">
        <v>6.7476851851850927E-3</v>
      </c>
      <c r="AT6" s="35">
        <v>1.1574074074166378E-5</v>
      </c>
      <c r="AU6" s="44" t="s">
        <v>45</v>
      </c>
      <c r="AV6" s="45">
        <v>1</v>
      </c>
      <c r="AW6" s="49">
        <v>0.53888888888888886</v>
      </c>
      <c r="AX6" s="42" t="s">
        <v>44</v>
      </c>
      <c r="AY6" s="38">
        <v>0</v>
      </c>
      <c r="AZ6" s="49">
        <v>0.54097222222222197</v>
      </c>
      <c r="BA6" s="61"/>
      <c r="BB6" s="55">
        <v>0.54604166666666665</v>
      </c>
      <c r="BC6" s="35">
        <v>5.0694444444446818E-3</v>
      </c>
      <c r="BD6" s="35">
        <v>6.9444444444681681E-5</v>
      </c>
      <c r="BE6" s="44" t="s">
        <v>223</v>
      </c>
      <c r="BF6" s="45">
        <v>6</v>
      </c>
      <c r="BG6" s="308">
        <v>0.58611111111111081</v>
      </c>
      <c r="BH6" s="42" t="s">
        <v>44</v>
      </c>
      <c r="BI6" s="38">
        <v>0</v>
      </c>
      <c r="BJ6" s="43">
        <v>0.58611111111111114</v>
      </c>
      <c r="BK6" s="47">
        <v>0.58750000000000002</v>
      </c>
      <c r="BL6" s="70">
        <v>26.1</v>
      </c>
      <c r="BM6" s="71">
        <v>26.1</v>
      </c>
      <c r="BN6" s="72"/>
      <c r="BO6" s="117" t="s">
        <v>226</v>
      </c>
      <c r="BP6" s="121"/>
      <c r="BQ6" s="124" t="s">
        <v>225</v>
      </c>
      <c r="BR6" s="125"/>
      <c r="BS6" s="49">
        <v>0.66249999999999998</v>
      </c>
      <c r="BT6" s="42" t="s">
        <v>44</v>
      </c>
      <c r="BU6" s="38">
        <v>0</v>
      </c>
      <c r="BV6" s="49">
        <v>0.66458333333333297</v>
      </c>
      <c r="BW6" s="61"/>
      <c r="BX6" s="55">
        <v>0.66703703703703709</v>
      </c>
      <c r="BY6" s="35">
        <v>2.4537037037041243E-3</v>
      </c>
      <c r="BZ6" s="35">
        <v>4.2067044292437572E-16</v>
      </c>
      <c r="CA6" s="44" t="s">
        <v>44</v>
      </c>
      <c r="CB6" s="45">
        <v>0</v>
      </c>
      <c r="CC6" s="85">
        <v>0.66805555555555562</v>
      </c>
      <c r="CD6" s="86"/>
      <c r="CE6" s="87">
        <v>60</v>
      </c>
      <c r="CF6" s="88"/>
      <c r="CG6" s="85">
        <v>0.67638888888888893</v>
      </c>
      <c r="CH6" s="86"/>
      <c r="CI6" s="87">
        <v>0</v>
      </c>
      <c r="CJ6" s="88"/>
      <c r="CK6" s="43">
        <v>0.71944444444444444</v>
      </c>
      <c r="CL6" s="47">
        <v>0.71944444444444444</v>
      </c>
      <c r="CM6" s="70">
        <v>46.2</v>
      </c>
      <c r="CN6" s="71">
        <v>46.2</v>
      </c>
      <c r="CO6" s="72"/>
      <c r="CP6" s="91">
        <v>0.72152777777777777</v>
      </c>
      <c r="CQ6" s="95">
        <v>5.5555555555555601E-2</v>
      </c>
      <c r="CR6" s="42" t="s">
        <v>44</v>
      </c>
      <c r="CS6" s="38">
        <v>0</v>
      </c>
      <c r="CT6" s="64"/>
      <c r="CU6" s="39">
        <v>133.1</v>
      </c>
      <c r="CV6" s="46">
        <v>60</v>
      </c>
      <c r="CW6" s="40"/>
      <c r="CX6" s="63">
        <v>193.1</v>
      </c>
      <c r="CY6" s="43"/>
      <c r="CZ6" s="101" t="s">
        <v>191</v>
      </c>
      <c r="DA6" s="129" t="s">
        <v>176</v>
      </c>
      <c r="DB6" s="129">
        <v>230</v>
      </c>
      <c r="DC6" s="104" t="s">
        <v>182</v>
      </c>
      <c r="DD6" s="77"/>
      <c r="DE6" s="56"/>
      <c r="DF6" s="36"/>
      <c r="DI6" s="41">
        <v>1.1499999999999999</v>
      </c>
      <c r="DJ6" s="41" t="s">
        <v>196</v>
      </c>
      <c r="DK6" s="153">
        <v>125.465</v>
      </c>
      <c r="DL6" s="41">
        <v>125.465</v>
      </c>
      <c r="DM6" s="41">
        <v>9999</v>
      </c>
      <c r="DP6" s="41">
        <v>5</v>
      </c>
      <c r="DQ6" s="227">
        <v>0</v>
      </c>
      <c r="DR6" s="227">
        <v>0</v>
      </c>
      <c r="DS6" s="228">
        <v>36.799999999999997</v>
      </c>
      <c r="DT6" s="227">
        <v>0</v>
      </c>
      <c r="DU6" s="227">
        <v>0</v>
      </c>
      <c r="DV6" s="227">
        <v>17</v>
      </c>
      <c r="DW6" s="227">
        <v>0</v>
      </c>
      <c r="DX6" s="227">
        <v>0</v>
      </c>
      <c r="DY6" s="227">
        <v>1</v>
      </c>
      <c r="DZ6" s="227">
        <v>0</v>
      </c>
      <c r="EA6" s="227">
        <v>6</v>
      </c>
      <c r="EB6" s="227">
        <v>0</v>
      </c>
      <c r="EC6" s="228">
        <v>26.1</v>
      </c>
      <c r="ED6" s="227">
        <v>0</v>
      </c>
      <c r="EE6" s="227">
        <v>0</v>
      </c>
      <c r="EF6" s="227">
        <v>0</v>
      </c>
      <c r="EG6" s="227">
        <v>60</v>
      </c>
      <c r="EH6" s="228">
        <v>46.2</v>
      </c>
      <c r="EI6" s="227">
        <v>0</v>
      </c>
      <c r="EK6" s="41">
        <v>5</v>
      </c>
      <c r="EL6" s="227">
        <v>0</v>
      </c>
      <c r="EM6" s="227">
        <v>0</v>
      </c>
      <c r="EN6" s="227">
        <v>36.799999999999997</v>
      </c>
      <c r="EO6" s="227">
        <v>36.799999999999997</v>
      </c>
      <c r="EP6" s="227">
        <v>36.799999999999997</v>
      </c>
      <c r="EQ6" s="227">
        <v>53.8</v>
      </c>
      <c r="ER6" s="227">
        <v>53.8</v>
      </c>
      <c r="ES6" s="227">
        <v>53.8</v>
      </c>
      <c r="ET6" s="227">
        <v>54.8</v>
      </c>
      <c r="EU6" s="227">
        <v>54.8</v>
      </c>
      <c r="EV6" s="227">
        <v>60.8</v>
      </c>
      <c r="EW6" s="227">
        <v>60.8</v>
      </c>
      <c r="EX6" s="227">
        <v>86.9</v>
      </c>
      <c r="EY6" s="227">
        <v>86.9</v>
      </c>
      <c r="EZ6" s="227">
        <v>86.9</v>
      </c>
      <c r="FA6" s="227">
        <v>86.9</v>
      </c>
      <c r="FB6" s="227">
        <v>146.9</v>
      </c>
      <c r="FC6" s="227">
        <v>193.1</v>
      </c>
      <c r="FD6" s="227">
        <v>193.1</v>
      </c>
    </row>
    <row r="7" spans="1:160" s="41" customFormat="1" ht="13.5" thickBot="1" x14ac:dyDescent="0.25">
      <c r="A7" s="131"/>
      <c r="B7" s="34">
        <v>1</v>
      </c>
      <c r="C7" s="10">
        <v>1</v>
      </c>
      <c r="D7" s="37" t="s">
        <v>89</v>
      </c>
      <c r="E7" s="37" t="s">
        <v>30</v>
      </c>
      <c r="F7" s="37"/>
      <c r="G7" s="43">
        <v>0.29236111111111113</v>
      </c>
      <c r="H7" s="47">
        <v>0.29236111111111113</v>
      </c>
      <c r="I7" s="58" t="s">
        <v>44</v>
      </c>
      <c r="J7" s="52">
        <v>0</v>
      </c>
      <c r="K7" s="43">
        <v>0.3756944444444445</v>
      </c>
      <c r="L7" s="47">
        <v>0.3756944444444445</v>
      </c>
      <c r="M7" s="42" t="s">
        <v>44</v>
      </c>
      <c r="N7" s="38">
        <v>0</v>
      </c>
      <c r="O7" s="73">
        <v>0.41736111111111113</v>
      </c>
      <c r="P7" s="42" t="s">
        <v>44</v>
      </c>
      <c r="Q7" s="38">
        <v>0</v>
      </c>
      <c r="R7" s="43">
        <v>0.41805555555555557</v>
      </c>
      <c r="S7" s="47">
        <v>0.41875000000000001</v>
      </c>
      <c r="T7" s="70">
        <v>31.6</v>
      </c>
      <c r="U7" s="71">
        <v>31.6</v>
      </c>
      <c r="V7" s="72"/>
      <c r="W7" s="115">
        <v>0.43819444444444444</v>
      </c>
      <c r="X7" s="42" t="s">
        <v>44</v>
      </c>
      <c r="Y7" s="38">
        <v>0</v>
      </c>
      <c r="Z7" s="49">
        <v>0.47291666666666665</v>
      </c>
      <c r="AA7" s="42" t="s">
        <v>44</v>
      </c>
      <c r="AB7" s="38">
        <v>0</v>
      </c>
      <c r="AC7" s="53">
        <v>0.47500000000000003</v>
      </c>
      <c r="AD7" s="61"/>
      <c r="AE7" s="55">
        <v>0.47886574074074079</v>
      </c>
      <c r="AF7" s="35">
        <v>3.8657407407407529E-3</v>
      </c>
      <c r="AG7" s="35">
        <v>1.1574074074086147E-5</v>
      </c>
      <c r="AH7" s="44" t="s">
        <v>223</v>
      </c>
      <c r="AI7" s="45">
        <v>1</v>
      </c>
      <c r="AJ7" s="115">
        <v>0.49583333333333335</v>
      </c>
      <c r="AK7" s="42" t="s">
        <v>44</v>
      </c>
      <c r="AL7" s="38">
        <v>0</v>
      </c>
      <c r="AM7" s="73">
        <v>0.50624999999999998</v>
      </c>
      <c r="AN7" s="42" t="s">
        <v>44</v>
      </c>
      <c r="AO7" s="38">
        <v>0</v>
      </c>
      <c r="AP7" s="53">
        <v>0.5083333333333333</v>
      </c>
      <c r="AQ7" s="61"/>
      <c r="AR7" s="55">
        <v>0.51511574074074074</v>
      </c>
      <c r="AS7" s="35">
        <v>6.7824074074074314E-3</v>
      </c>
      <c r="AT7" s="35">
        <v>2.3148148148172294E-5</v>
      </c>
      <c r="AU7" s="44" t="s">
        <v>223</v>
      </c>
      <c r="AV7" s="45">
        <v>2</v>
      </c>
      <c r="AW7" s="49">
        <v>0.53611111111111109</v>
      </c>
      <c r="AX7" s="42" t="s">
        <v>44</v>
      </c>
      <c r="AY7" s="38">
        <v>0</v>
      </c>
      <c r="AZ7" s="49">
        <v>0.53819444444444442</v>
      </c>
      <c r="BA7" s="61"/>
      <c r="BB7" s="55">
        <v>0.54317129629629635</v>
      </c>
      <c r="BC7" s="35">
        <v>4.9768518518519267E-3</v>
      </c>
      <c r="BD7" s="35">
        <v>2.3148148148073415E-5</v>
      </c>
      <c r="BE7" s="44" t="s">
        <v>45</v>
      </c>
      <c r="BF7" s="45">
        <v>2</v>
      </c>
      <c r="BG7" s="308">
        <v>0.58333333333333326</v>
      </c>
      <c r="BH7" s="42" t="s">
        <v>44</v>
      </c>
      <c r="BI7" s="38">
        <v>0</v>
      </c>
      <c r="BJ7" s="43">
        <v>0.58333333333333337</v>
      </c>
      <c r="BK7" s="47">
        <v>0.58333333333333337</v>
      </c>
      <c r="BL7" s="70">
        <v>22.6</v>
      </c>
      <c r="BM7" s="71">
        <v>22.6</v>
      </c>
      <c r="BN7" s="72">
        <v>20</v>
      </c>
      <c r="BO7" s="117" t="s">
        <v>226</v>
      </c>
      <c r="BP7" s="121"/>
      <c r="BQ7" s="124" t="s">
        <v>225</v>
      </c>
      <c r="BR7" s="125"/>
      <c r="BS7" s="49">
        <v>0.65972222222222221</v>
      </c>
      <c r="BT7" s="42" t="s">
        <v>44</v>
      </c>
      <c r="BU7" s="38">
        <v>0</v>
      </c>
      <c r="BV7" s="49">
        <v>0.66180555555555554</v>
      </c>
      <c r="BW7" s="61"/>
      <c r="BX7" s="55">
        <v>0.66427083333333337</v>
      </c>
      <c r="BY7" s="35">
        <v>2.4652777777778301E-3</v>
      </c>
      <c r="BZ7" s="35">
        <v>1.1574074074126479E-5</v>
      </c>
      <c r="CA7" s="44" t="s">
        <v>223</v>
      </c>
      <c r="CB7" s="45">
        <v>1</v>
      </c>
      <c r="CC7" s="85">
        <v>0.66527777777777775</v>
      </c>
      <c r="CD7" s="86"/>
      <c r="CE7" s="87">
        <v>60</v>
      </c>
      <c r="CF7" s="88"/>
      <c r="CG7" s="85">
        <v>0.67291666666666661</v>
      </c>
      <c r="CH7" s="86"/>
      <c r="CI7" s="87">
        <v>60</v>
      </c>
      <c r="CJ7" s="88"/>
      <c r="CK7" s="43">
        <v>0.71111111111111114</v>
      </c>
      <c r="CL7" s="47">
        <v>0.71250000000000002</v>
      </c>
      <c r="CM7" s="70">
        <v>41.7</v>
      </c>
      <c r="CN7" s="71">
        <v>41.7</v>
      </c>
      <c r="CO7" s="72"/>
      <c r="CP7" s="91">
        <v>0.71458333333333324</v>
      </c>
      <c r="CQ7" s="95">
        <v>5.5555555555555552E-2</v>
      </c>
      <c r="CR7" s="42" t="s">
        <v>44</v>
      </c>
      <c r="CS7" s="38">
        <v>0</v>
      </c>
      <c r="CT7" s="64"/>
      <c r="CU7" s="39">
        <v>121.9</v>
      </c>
      <c r="CV7" s="46">
        <v>120</v>
      </c>
      <c r="CW7" s="40"/>
      <c r="CX7" s="63">
        <v>241.9</v>
      </c>
      <c r="CY7" s="43"/>
      <c r="CZ7" s="101" t="s">
        <v>189</v>
      </c>
      <c r="DA7" s="129" t="s">
        <v>176</v>
      </c>
      <c r="DB7" s="129">
        <v>295</v>
      </c>
      <c r="DC7" s="104" t="s">
        <v>180</v>
      </c>
      <c r="DD7" s="77"/>
      <c r="DE7" s="56"/>
      <c r="DF7" s="36"/>
      <c r="DI7" s="41">
        <v>1.1499999999999999</v>
      </c>
      <c r="DJ7" s="41" t="s">
        <v>196</v>
      </c>
      <c r="DK7" s="153">
        <v>130.285</v>
      </c>
      <c r="DL7" s="41">
        <v>130.285</v>
      </c>
      <c r="DM7" s="41">
        <v>9999</v>
      </c>
      <c r="DP7" s="41">
        <v>1</v>
      </c>
      <c r="DQ7" s="227">
        <v>0</v>
      </c>
      <c r="DR7" s="227">
        <v>0</v>
      </c>
      <c r="DS7" s="228">
        <v>31.6</v>
      </c>
      <c r="DT7" s="227">
        <v>0</v>
      </c>
      <c r="DU7" s="227">
        <v>0</v>
      </c>
      <c r="DV7" s="227">
        <v>1</v>
      </c>
      <c r="DW7" s="227">
        <v>0</v>
      </c>
      <c r="DX7" s="227">
        <v>0</v>
      </c>
      <c r="DY7" s="227">
        <v>2</v>
      </c>
      <c r="DZ7" s="227">
        <v>0</v>
      </c>
      <c r="EA7" s="227">
        <v>2</v>
      </c>
      <c r="EB7" s="227">
        <v>0</v>
      </c>
      <c r="EC7" s="228">
        <v>42.6</v>
      </c>
      <c r="ED7" s="227">
        <v>0</v>
      </c>
      <c r="EE7" s="227">
        <v>0</v>
      </c>
      <c r="EF7" s="227">
        <v>1</v>
      </c>
      <c r="EG7" s="227">
        <v>120</v>
      </c>
      <c r="EH7" s="228">
        <v>41.7</v>
      </c>
      <c r="EI7" s="227">
        <v>0</v>
      </c>
      <c r="EK7" s="41">
        <v>1</v>
      </c>
      <c r="EL7" s="227">
        <v>0</v>
      </c>
      <c r="EM7" s="227">
        <v>0</v>
      </c>
      <c r="EN7" s="227">
        <v>31.6</v>
      </c>
      <c r="EO7" s="227">
        <v>31.6</v>
      </c>
      <c r="EP7" s="227">
        <v>31.6</v>
      </c>
      <c r="EQ7" s="227">
        <v>32.6</v>
      </c>
      <c r="ER7" s="227">
        <v>32.6</v>
      </c>
      <c r="ES7" s="227">
        <v>32.6</v>
      </c>
      <c r="ET7" s="227">
        <v>34.6</v>
      </c>
      <c r="EU7" s="227">
        <v>34.6</v>
      </c>
      <c r="EV7" s="227">
        <v>36.6</v>
      </c>
      <c r="EW7" s="227">
        <v>36.6</v>
      </c>
      <c r="EX7" s="227">
        <v>79.2</v>
      </c>
      <c r="EY7" s="227">
        <v>79.2</v>
      </c>
      <c r="EZ7" s="227">
        <v>79.2</v>
      </c>
      <c r="FA7" s="227">
        <v>80.2</v>
      </c>
      <c r="FB7" s="227">
        <v>200.2</v>
      </c>
      <c r="FC7" s="227">
        <v>241.9</v>
      </c>
      <c r="FD7" s="227">
        <v>241.9</v>
      </c>
    </row>
    <row r="8" spans="1:160" s="41" customFormat="1" ht="13.5" thickBot="1" x14ac:dyDescent="0.25">
      <c r="A8" s="132"/>
      <c r="B8" s="34">
        <v>7</v>
      </c>
      <c r="C8" s="10">
        <v>7</v>
      </c>
      <c r="D8" s="37" t="s">
        <v>34</v>
      </c>
      <c r="E8" s="37" t="s">
        <v>96</v>
      </c>
      <c r="F8" s="37"/>
      <c r="G8" s="43">
        <v>0.296527777777778</v>
      </c>
      <c r="H8" s="47">
        <v>0.29652777777777778</v>
      </c>
      <c r="I8" s="58" t="s">
        <v>44</v>
      </c>
      <c r="J8" s="52">
        <v>0</v>
      </c>
      <c r="K8" s="43">
        <v>0.37986111111111098</v>
      </c>
      <c r="L8" s="47">
        <v>0.37986111111110998</v>
      </c>
      <c r="M8" s="42" t="s">
        <v>44</v>
      </c>
      <c r="N8" s="38">
        <v>0</v>
      </c>
      <c r="O8" s="73">
        <v>0.42152777777777778</v>
      </c>
      <c r="P8" s="42" t="s">
        <v>44</v>
      </c>
      <c r="Q8" s="38">
        <v>0</v>
      </c>
      <c r="R8" s="43">
        <v>0.42430555555555555</v>
      </c>
      <c r="S8" s="47">
        <v>0.42430555555555555</v>
      </c>
      <c r="T8" s="70">
        <v>38</v>
      </c>
      <c r="U8" s="71">
        <v>38</v>
      </c>
      <c r="V8" s="72"/>
      <c r="W8" s="115">
        <v>0.44236111111111109</v>
      </c>
      <c r="X8" s="42" t="s">
        <v>44</v>
      </c>
      <c r="Y8" s="38">
        <v>0</v>
      </c>
      <c r="Z8" s="49">
        <v>0.4770833333333333</v>
      </c>
      <c r="AA8" s="42" t="s">
        <v>44</v>
      </c>
      <c r="AB8" s="38">
        <v>0</v>
      </c>
      <c r="AC8" s="53">
        <v>0.47916666666666669</v>
      </c>
      <c r="AD8" s="61"/>
      <c r="AE8" s="55">
        <v>0.48293981481481479</v>
      </c>
      <c r="AF8" s="35">
        <v>3.7731481481481088E-3</v>
      </c>
      <c r="AG8" s="35">
        <v>8.1018518518557927E-5</v>
      </c>
      <c r="AH8" s="44" t="s">
        <v>45</v>
      </c>
      <c r="AI8" s="45">
        <v>7</v>
      </c>
      <c r="AJ8" s="115">
        <v>0.5</v>
      </c>
      <c r="AK8" s="42" t="s">
        <v>44</v>
      </c>
      <c r="AL8" s="38">
        <v>0</v>
      </c>
      <c r="AM8" s="73">
        <v>0.51041666666666663</v>
      </c>
      <c r="AN8" s="42" t="s">
        <v>44</v>
      </c>
      <c r="AO8" s="38">
        <v>0</v>
      </c>
      <c r="AP8" s="53">
        <v>0.51250000000000007</v>
      </c>
      <c r="AQ8" s="61"/>
      <c r="AR8" s="55">
        <v>0.51922453703703708</v>
      </c>
      <c r="AS8" s="35">
        <v>6.724537037037015E-3</v>
      </c>
      <c r="AT8" s="35">
        <v>3.472222222224413E-5</v>
      </c>
      <c r="AU8" s="44" t="s">
        <v>45</v>
      </c>
      <c r="AV8" s="45">
        <v>3</v>
      </c>
      <c r="AW8" s="49">
        <v>0.54027777777777775</v>
      </c>
      <c r="AX8" s="42" t="s">
        <v>44</v>
      </c>
      <c r="AY8" s="38">
        <v>0</v>
      </c>
      <c r="AZ8" s="49">
        <v>0.54236111111111096</v>
      </c>
      <c r="BA8" s="61"/>
      <c r="BB8" s="55">
        <v>0.54699074074074072</v>
      </c>
      <c r="BC8" s="35">
        <v>4.6296296296297612E-3</v>
      </c>
      <c r="BD8" s="35">
        <v>3.7037037037023889E-4</v>
      </c>
      <c r="BE8" s="44" t="s">
        <v>45</v>
      </c>
      <c r="BF8" s="45">
        <v>32</v>
      </c>
      <c r="BG8" s="308">
        <v>0.58750000000000002</v>
      </c>
      <c r="BH8" s="42" t="s">
        <v>44</v>
      </c>
      <c r="BI8" s="38">
        <v>0</v>
      </c>
      <c r="BJ8" s="43">
        <v>0.58888888888888891</v>
      </c>
      <c r="BK8" s="47">
        <v>0.58888888888888891</v>
      </c>
      <c r="BL8" s="70">
        <v>26.9</v>
      </c>
      <c r="BM8" s="71">
        <v>26.9</v>
      </c>
      <c r="BN8" s="72"/>
      <c r="BO8" s="117" t="s">
        <v>226</v>
      </c>
      <c r="BP8" s="121"/>
      <c r="BQ8" s="124" t="s">
        <v>225</v>
      </c>
      <c r="BR8" s="125"/>
      <c r="BS8" s="49">
        <v>0.66388888888888886</v>
      </c>
      <c r="BT8" s="42" t="s">
        <v>44</v>
      </c>
      <c r="BU8" s="38">
        <v>0</v>
      </c>
      <c r="BV8" s="49">
        <v>0.66597222222222197</v>
      </c>
      <c r="BW8" s="61"/>
      <c r="BX8" s="55">
        <v>0.66840277777777779</v>
      </c>
      <c r="BY8" s="35">
        <v>2.4305555555558245E-3</v>
      </c>
      <c r="BZ8" s="35">
        <v>2.3148148147879126E-5</v>
      </c>
      <c r="CA8" s="44" t="s">
        <v>45</v>
      </c>
      <c r="CB8" s="45">
        <v>2</v>
      </c>
      <c r="CC8" s="85">
        <v>0.6694444444444444</v>
      </c>
      <c r="CD8" s="86"/>
      <c r="CE8" s="87">
        <v>60</v>
      </c>
      <c r="CF8" s="88"/>
      <c r="CG8" s="85">
        <v>0.67847222222222225</v>
      </c>
      <c r="CH8" s="86"/>
      <c r="CI8" s="87">
        <v>0</v>
      </c>
      <c r="CJ8" s="88"/>
      <c r="CK8" s="43">
        <v>0.72083333333333333</v>
      </c>
      <c r="CL8" s="47">
        <v>0.72083333333333333</v>
      </c>
      <c r="CM8" s="70">
        <v>51.5</v>
      </c>
      <c r="CN8" s="71">
        <v>51.5</v>
      </c>
      <c r="CO8" s="72">
        <v>30</v>
      </c>
      <c r="CP8" s="91">
        <v>0.72361111111111109</v>
      </c>
      <c r="CQ8" s="95">
        <v>5.5555555555555601E-2</v>
      </c>
      <c r="CR8" s="42" t="s">
        <v>44</v>
      </c>
      <c r="CS8" s="38">
        <v>0</v>
      </c>
      <c r="CT8" s="64"/>
      <c r="CU8" s="39">
        <v>190.4</v>
      </c>
      <c r="CV8" s="46">
        <v>60</v>
      </c>
      <c r="CW8" s="40"/>
      <c r="CX8" s="63">
        <v>250.4</v>
      </c>
      <c r="CY8" s="43"/>
      <c r="CZ8" s="101" t="s">
        <v>189</v>
      </c>
      <c r="DA8" s="129" t="s">
        <v>177</v>
      </c>
      <c r="DB8" s="129">
        <v>71</v>
      </c>
      <c r="DC8" s="104" t="s">
        <v>180</v>
      </c>
      <c r="DD8" s="77"/>
      <c r="DE8" s="56"/>
      <c r="DF8" s="36"/>
      <c r="DI8" s="41">
        <v>1.06</v>
      </c>
      <c r="DJ8" s="41" t="s">
        <v>196</v>
      </c>
      <c r="DK8" s="153">
        <v>153.38400000000001</v>
      </c>
      <c r="DL8" s="41">
        <v>153.38400000000001</v>
      </c>
      <c r="DM8" s="41">
        <v>9999</v>
      </c>
      <c r="DP8" s="41">
        <v>7</v>
      </c>
      <c r="DQ8" s="227">
        <v>0</v>
      </c>
      <c r="DR8" s="227">
        <v>0</v>
      </c>
      <c r="DS8" s="228">
        <v>38</v>
      </c>
      <c r="DT8" s="227">
        <v>0</v>
      </c>
      <c r="DU8" s="227">
        <v>0</v>
      </c>
      <c r="DV8" s="227">
        <v>7</v>
      </c>
      <c r="DW8" s="227">
        <v>0</v>
      </c>
      <c r="DX8" s="227">
        <v>0</v>
      </c>
      <c r="DY8" s="227">
        <v>3</v>
      </c>
      <c r="DZ8" s="227">
        <v>0</v>
      </c>
      <c r="EA8" s="227">
        <v>32</v>
      </c>
      <c r="EB8" s="227">
        <v>0</v>
      </c>
      <c r="EC8" s="228">
        <v>26.9</v>
      </c>
      <c r="ED8" s="227">
        <v>0</v>
      </c>
      <c r="EE8" s="227">
        <v>0</v>
      </c>
      <c r="EF8" s="227">
        <v>2</v>
      </c>
      <c r="EG8" s="227">
        <v>60</v>
      </c>
      <c r="EH8" s="228">
        <v>81.5</v>
      </c>
      <c r="EI8" s="227">
        <v>0</v>
      </c>
      <c r="EK8" s="41">
        <v>7</v>
      </c>
      <c r="EL8" s="227">
        <v>0</v>
      </c>
      <c r="EM8" s="227">
        <v>0</v>
      </c>
      <c r="EN8" s="227">
        <v>38</v>
      </c>
      <c r="EO8" s="227">
        <v>38</v>
      </c>
      <c r="EP8" s="227">
        <v>38</v>
      </c>
      <c r="EQ8" s="227">
        <v>45</v>
      </c>
      <c r="ER8" s="227">
        <v>45</v>
      </c>
      <c r="ES8" s="227">
        <v>45</v>
      </c>
      <c r="ET8" s="227">
        <v>48</v>
      </c>
      <c r="EU8" s="227">
        <v>48</v>
      </c>
      <c r="EV8" s="227">
        <v>80</v>
      </c>
      <c r="EW8" s="227">
        <v>80</v>
      </c>
      <c r="EX8" s="227">
        <v>106.9</v>
      </c>
      <c r="EY8" s="227">
        <v>106.9</v>
      </c>
      <c r="EZ8" s="227">
        <v>106.9</v>
      </c>
      <c r="FA8" s="227">
        <v>108.9</v>
      </c>
      <c r="FB8" s="227">
        <v>168.9</v>
      </c>
      <c r="FC8" s="227">
        <v>250.4</v>
      </c>
      <c r="FD8" s="227">
        <v>250.4</v>
      </c>
    </row>
    <row r="9" spans="1:160" ht="13.5" thickBot="1" x14ac:dyDescent="0.25">
      <c r="A9" s="132"/>
      <c r="B9" s="34">
        <v>39</v>
      </c>
      <c r="C9" s="10">
        <v>39</v>
      </c>
      <c r="D9" s="37" t="s">
        <v>48</v>
      </c>
      <c r="E9" s="37" t="s">
        <v>56</v>
      </c>
      <c r="F9" s="37"/>
      <c r="G9" s="43">
        <v>0.31874999999999998</v>
      </c>
      <c r="H9" s="47">
        <v>0.31875000000000003</v>
      </c>
      <c r="I9" s="58" t="s">
        <v>44</v>
      </c>
      <c r="J9" s="52">
        <v>0</v>
      </c>
      <c r="K9" s="43">
        <v>0.40208333333333102</v>
      </c>
      <c r="L9" s="47">
        <v>0.40208333333331803</v>
      </c>
      <c r="M9" s="42" t="s">
        <v>44</v>
      </c>
      <c r="N9" s="38">
        <v>0</v>
      </c>
      <c r="O9" s="73">
        <v>0.44375000000000003</v>
      </c>
      <c r="P9" s="42" t="s">
        <v>44</v>
      </c>
      <c r="Q9" s="38">
        <v>0</v>
      </c>
      <c r="R9" s="43">
        <v>0.4458333333333333</v>
      </c>
      <c r="S9" s="47">
        <v>0.4513888888888889</v>
      </c>
      <c r="T9" s="70">
        <v>41.1</v>
      </c>
      <c r="U9" s="71">
        <v>41.1</v>
      </c>
      <c r="V9" s="72"/>
      <c r="W9" s="115">
        <v>0.46458333333333335</v>
      </c>
      <c r="X9" s="42" t="s">
        <v>44</v>
      </c>
      <c r="Y9" s="38">
        <v>0</v>
      </c>
      <c r="Z9" s="49">
        <v>0.4993055555555555</v>
      </c>
      <c r="AA9" s="42" t="s">
        <v>44</v>
      </c>
      <c r="AB9" s="38">
        <v>0</v>
      </c>
      <c r="AC9" s="53">
        <v>0.50208333333333333</v>
      </c>
      <c r="AD9" s="61"/>
      <c r="AE9" s="55">
        <v>0.50571759259259264</v>
      </c>
      <c r="AF9" s="35">
        <v>3.6342592592593093E-3</v>
      </c>
      <c r="AG9" s="35">
        <v>2.199074074073575E-4</v>
      </c>
      <c r="AH9" s="44" t="s">
        <v>45</v>
      </c>
      <c r="AI9" s="45">
        <v>19</v>
      </c>
      <c r="AJ9" s="115">
        <v>0.5229166666666667</v>
      </c>
      <c r="AK9" s="42" t="s">
        <v>44</v>
      </c>
      <c r="AL9" s="38">
        <v>0</v>
      </c>
      <c r="AM9" s="73">
        <v>0.53333333333333333</v>
      </c>
      <c r="AN9" s="42" t="s">
        <v>44</v>
      </c>
      <c r="AO9" s="38">
        <v>0</v>
      </c>
      <c r="AP9" s="53">
        <v>0.53611111111111109</v>
      </c>
      <c r="AQ9" s="61"/>
      <c r="AR9" s="55">
        <v>0.54270833333333335</v>
      </c>
      <c r="AS9" s="35">
        <v>6.5972222222222543E-3</v>
      </c>
      <c r="AT9" s="35">
        <v>1.6203703703700483E-4</v>
      </c>
      <c r="AU9" s="44" t="s">
        <v>45</v>
      </c>
      <c r="AV9" s="45">
        <v>14</v>
      </c>
      <c r="AW9" s="49">
        <v>0.56388888888888888</v>
      </c>
      <c r="AX9" s="42" t="s">
        <v>44</v>
      </c>
      <c r="AY9" s="38">
        <v>0</v>
      </c>
      <c r="AZ9" s="49">
        <v>0.56597222222222199</v>
      </c>
      <c r="BA9" s="61"/>
      <c r="BB9" s="55">
        <v>0.57094907407407403</v>
      </c>
      <c r="BC9" s="35">
        <v>4.9768518518520377E-3</v>
      </c>
      <c r="BD9" s="35">
        <v>2.3148148147962393E-5</v>
      </c>
      <c r="BE9" s="44" t="s">
        <v>45</v>
      </c>
      <c r="BF9" s="45">
        <v>2</v>
      </c>
      <c r="BG9" s="308">
        <v>0.61111111111111083</v>
      </c>
      <c r="BH9" s="42" t="s">
        <v>44</v>
      </c>
      <c r="BI9" s="38">
        <v>0</v>
      </c>
      <c r="BJ9" s="43">
        <v>0.6118055555555556</v>
      </c>
      <c r="BK9" s="47">
        <v>0.62013888888888891</v>
      </c>
      <c r="BL9" s="70">
        <v>25.5</v>
      </c>
      <c r="BM9" s="71">
        <v>25.5</v>
      </c>
      <c r="BN9" s="72"/>
      <c r="BO9" s="117" t="s">
        <v>226</v>
      </c>
      <c r="BP9" s="121"/>
      <c r="BQ9" s="124" t="s">
        <v>225</v>
      </c>
      <c r="BR9" s="125"/>
      <c r="BS9" s="49">
        <v>0.6875</v>
      </c>
      <c r="BT9" s="42" t="s">
        <v>44</v>
      </c>
      <c r="BU9" s="38">
        <v>0</v>
      </c>
      <c r="BV9" s="49">
        <v>0.68958333333333299</v>
      </c>
      <c r="BW9" s="61"/>
      <c r="BX9" s="55">
        <v>0.69206018518518519</v>
      </c>
      <c r="BY9" s="35">
        <v>2.476851851852202E-3</v>
      </c>
      <c r="BZ9" s="35">
        <v>2.3148148148498422E-5</v>
      </c>
      <c r="CA9" s="44" t="s">
        <v>223</v>
      </c>
      <c r="CB9" s="45">
        <v>2</v>
      </c>
      <c r="CC9" s="85">
        <v>0.69305555555555554</v>
      </c>
      <c r="CD9" s="86"/>
      <c r="CE9" s="87">
        <v>60</v>
      </c>
      <c r="CF9" s="88"/>
      <c r="CG9" s="85">
        <v>0.70208333333333339</v>
      </c>
      <c r="CH9" s="86"/>
      <c r="CI9" s="87">
        <v>0</v>
      </c>
      <c r="CJ9" s="88"/>
      <c r="CK9" s="43">
        <v>0.74375000000000002</v>
      </c>
      <c r="CL9" s="47">
        <v>0.74791666666666667</v>
      </c>
      <c r="CM9" s="70">
        <v>46.7</v>
      </c>
      <c r="CN9" s="71">
        <v>46.7</v>
      </c>
      <c r="CO9" s="72"/>
      <c r="CP9" s="91">
        <v>0.75069444444444444</v>
      </c>
      <c r="CQ9" s="95">
        <v>5.5555555555555601E-2</v>
      </c>
      <c r="CR9" s="42" t="s">
        <v>44</v>
      </c>
      <c r="CS9" s="38">
        <v>0</v>
      </c>
      <c r="CT9" s="65"/>
      <c r="CU9" s="39">
        <v>150.30000000000001</v>
      </c>
      <c r="CV9" s="46">
        <v>60</v>
      </c>
      <c r="CW9" s="40"/>
      <c r="CX9" s="63">
        <v>210.3</v>
      </c>
      <c r="CY9" s="128"/>
      <c r="CZ9" s="101" t="s">
        <v>191</v>
      </c>
      <c r="DA9" s="129" t="s">
        <v>177</v>
      </c>
      <c r="DB9" s="129">
        <v>75</v>
      </c>
      <c r="DC9" s="104" t="s">
        <v>187</v>
      </c>
      <c r="DD9" s="77"/>
      <c r="DE9" s="56"/>
      <c r="DF9" s="36"/>
      <c r="DI9" s="41">
        <v>1.06</v>
      </c>
      <c r="DJ9" s="17" t="s">
        <v>196</v>
      </c>
      <c r="DK9" s="153">
        <v>120.098</v>
      </c>
      <c r="DL9" s="41">
        <v>120.098</v>
      </c>
      <c r="DM9" s="41">
        <v>9999</v>
      </c>
      <c r="DP9" s="41">
        <v>39</v>
      </c>
      <c r="DQ9" s="227">
        <v>0</v>
      </c>
      <c r="DR9" s="227">
        <v>0</v>
      </c>
      <c r="DS9" s="228">
        <v>41.1</v>
      </c>
      <c r="DT9" s="227">
        <v>0</v>
      </c>
      <c r="DU9" s="227">
        <v>0</v>
      </c>
      <c r="DV9" s="227">
        <v>19</v>
      </c>
      <c r="DW9" s="227">
        <v>0</v>
      </c>
      <c r="DX9" s="227">
        <v>0</v>
      </c>
      <c r="DY9" s="227">
        <v>14</v>
      </c>
      <c r="DZ9" s="227">
        <v>0</v>
      </c>
      <c r="EA9" s="227">
        <v>2</v>
      </c>
      <c r="EB9" s="227">
        <v>0</v>
      </c>
      <c r="EC9" s="228">
        <v>25.5</v>
      </c>
      <c r="ED9" s="227">
        <v>0</v>
      </c>
      <c r="EE9" s="227">
        <v>0</v>
      </c>
      <c r="EF9" s="227">
        <v>2</v>
      </c>
      <c r="EG9" s="227">
        <v>60</v>
      </c>
      <c r="EH9" s="228">
        <v>46.7</v>
      </c>
      <c r="EI9" s="227">
        <v>0</v>
      </c>
      <c r="EK9" s="41">
        <v>39</v>
      </c>
      <c r="EL9" s="227">
        <v>0</v>
      </c>
      <c r="EM9" s="227">
        <v>0</v>
      </c>
      <c r="EN9" s="227">
        <v>41.1</v>
      </c>
      <c r="EO9" s="227">
        <v>41.1</v>
      </c>
      <c r="EP9" s="227">
        <v>41.1</v>
      </c>
      <c r="EQ9" s="227">
        <v>60.1</v>
      </c>
      <c r="ER9" s="227">
        <v>60.1</v>
      </c>
      <c r="ES9" s="227">
        <v>60.1</v>
      </c>
      <c r="ET9" s="227">
        <v>74.099999999999994</v>
      </c>
      <c r="EU9" s="227">
        <v>74.099999999999994</v>
      </c>
      <c r="EV9" s="227">
        <v>76.099999999999994</v>
      </c>
      <c r="EW9" s="227">
        <v>76.099999999999994</v>
      </c>
      <c r="EX9" s="227">
        <v>101.6</v>
      </c>
      <c r="EY9" s="227">
        <v>101.6</v>
      </c>
      <c r="EZ9" s="227">
        <v>101.6</v>
      </c>
      <c r="FA9" s="227">
        <v>103.6</v>
      </c>
      <c r="FB9" s="227">
        <v>163.6</v>
      </c>
      <c r="FC9" s="227">
        <v>210.3</v>
      </c>
      <c r="FD9" s="227">
        <v>210.3</v>
      </c>
    </row>
    <row r="10" spans="1:160" s="41" customFormat="1" ht="13.5" thickBot="1" x14ac:dyDescent="0.25">
      <c r="A10" s="131"/>
      <c r="B10" s="34">
        <v>3</v>
      </c>
      <c r="C10" s="10">
        <v>3</v>
      </c>
      <c r="D10" s="37" t="s">
        <v>92</v>
      </c>
      <c r="E10" s="37" t="s">
        <v>93</v>
      </c>
      <c r="F10" s="37"/>
      <c r="G10" s="43">
        <v>0.29375000000000001</v>
      </c>
      <c r="H10" s="47">
        <v>0.29375000000000001</v>
      </c>
      <c r="I10" s="58" t="s">
        <v>44</v>
      </c>
      <c r="J10" s="52">
        <v>0</v>
      </c>
      <c r="K10" s="43">
        <v>0.37708333333333299</v>
      </c>
      <c r="L10" s="47">
        <v>0.37708333333333299</v>
      </c>
      <c r="M10" s="42" t="s">
        <v>44</v>
      </c>
      <c r="N10" s="38">
        <v>0</v>
      </c>
      <c r="O10" s="73">
        <v>0.41875000000000001</v>
      </c>
      <c r="P10" s="42" t="s">
        <v>44</v>
      </c>
      <c r="Q10" s="38">
        <v>0</v>
      </c>
      <c r="R10" s="43">
        <v>0.42083333333333334</v>
      </c>
      <c r="S10" s="47">
        <v>0.42083333333333334</v>
      </c>
      <c r="T10" s="70">
        <v>36.9</v>
      </c>
      <c r="U10" s="71">
        <v>36.9</v>
      </c>
      <c r="V10" s="72"/>
      <c r="W10" s="115">
        <v>0.43958333333333333</v>
      </c>
      <c r="X10" s="42" t="s">
        <v>44</v>
      </c>
      <c r="Y10" s="38">
        <v>0</v>
      </c>
      <c r="Z10" s="49">
        <v>0.47430555555555554</v>
      </c>
      <c r="AA10" s="42" t="s">
        <v>44</v>
      </c>
      <c r="AB10" s="38">
        <v>0</v>
      </c>
      <c r="AC10" s="53">
        <v>0.47638888888888892</v>
      </c>
      <c r="AD10" s="61"/>
      <c r="AE10" s="55">
        <v>0.48048611111111111</v>
      </c>
      <c r="AF10" s="35">
        <v>4.0972222222221966E-3</v>
      </c>
      <c r="AG10" s="35">
        <v>2.430555555555298E-4</v>
      </c>
      <c r="AH10" s="44" t="s">
        <v>223</v>
      </c>
      <c r="AI10" s="45">
        <v>21</v>
      </c>
      <c r="AJ10" s="115">
        <v>0.49722222222222223</v>
      </c>
      <c r="AK10" s="42" t="s">
        <v>44</v>
      </c>
      <c r="AL10" s="38">
        <v>0</v>
      </c>
      <c r="AM10" s="73">
        <v>0.50763888888888886</v>
      </c>
      <c r="AN10" s="42" t="s">
        <v>44</v>
      </c>
      <c r="AO10" s="38">
        <v>0</v>
      </c>
      <c r="AP10" s="53">
        <v>0.50972222222222219</v>
      </c>
      <c r="AQ10" s="61"/>
      <c r="AR10" s="55">
        <v>0.51706018518518515</v>
      </c>
      <c r="AS10" s="35">
        <v>7.3379629629629628E-3</v>
      </c>
      <c r="AT10" s="35">
        <v>5.7870370370370367E-4</v>
      </c>
      <c r="AU10" s="44" t="s">
        <v>223</v>
      </c>
      <c r="AV10" s="45">
        <v>50</v>
      </c>
      <c r="AW10" s="49">
        <v>0.53749999999999998</v>
      </c>
      <c r="AX10" s="42" t="s">
        <v>44</v>
      </c>
      <c r="AY10" s="38">
        <v>0</v>
      </c>
      <c r="AZ10" s="49">
        <v>0.53958333333333297</v>
      </c>
      <c r="BA10" s="61"/>
      <c r="BB10" s="55">
        <v>0.54468749999999999</v>
      </c>
      <c r="BC10" s="35">
        <v>5.1041666666670205E-3</v>
      </c>
      <c r="BD10" s="35">
        <v>1.0416666666702035E-4</v>
      </c>
      <c r="BE10" s="44" t="s">
        <v>223</v>
      </c>
      <c r="BF10" s="45">
        <v>9</v>
      </c>
      <c r="BG10" s="308">
        <v>0.58472222222222181</v>
      </c>
      <c r="BH10" s="42" t="s">
        <v>44</v>
      </c>
      <c r="BI10" s="38">
        <v>0</v>
      </c>
      <c r="BJ10" s="43">
        <v>0.58472222222222225</v>
      </c>
      <c r="BK10" s="47">
        <v>0.5854166666666667</v>
      </c>
      <c r="BL10" s="70">
        <v>27.2</v>
      </c>
      <c r="BM10" s="71">
        <v>27.2</v>
      </c>
      <c r="BN10" s="72"/>
      <c r="BO10" s="117" t="s">
        <v>226</v>
      </c>
      <c r="BP10" s="121"/>
      <c r="BQ10" s="124" t="s">
        <v>225</v>
      </c>
      <c r="BR10" s="125"/>
      <c r="BS10" s="49">
        <v>0.66111111111111109</v>
      </c>
      <c r="BT10" s="42" t="s">
        <v>44</v>
      </c>
      <c r="BU10" s="38">
        <v>0</v>
      </c>
      <c r="BV10" s="49">
        <v>0.66319444444444398</v>
      </c>
      <c r="BW10" s="61"/>
      <c r="BX10" s="55">
        <v>0.66568287037037044</v>
      </c>
      <c r="BY10" s="35">
        <v>2.4884259259264629E-3</v>
      </c>
      <c r="BZ10" s="35">
        <v>3.4722222222759343E-5</v>
      </c>
      <c r="CA10" s="44" t="s">
        <v>223</v>
      </c>
      <c r="CB10" s="45">
        <v>3</v>
      </c>
      <c r="CC10" s="85">
        <v>0.66736111111111107</v>
      </c>
      <c r="CD10" s="86"/>
      <c r="CE10" s="87">
        <v>0</v>
      </c>
      <c r="CF10" s="88"/>
      <c r="CG10" s="85">
        <v>0.67569444444444438</v>
      </c>
      <c r="CH10" s="86"/>
      <c r="CI10" s="87">
        <v>0</v>
      </c>
      <c r="CJ10" s="88"/>
      <c r="CK10" s="43">
        <v>0.71875</v>
      </c>
      <c r="CL10" s="47">
        <v>0.71875</v>
      </c>
      <c r="CM10" s="70">
        <v>49.8</v>
      </c>
      <c r="CN10" s="71">
        <v>49.8</v>
      </c>
      <c r="CO10" s="72"/>
      <c r="CP10" s="91">
        <v>0.72013888888888899</v>
      </c>
      <c r="CQ10" s="95">
        <v>5.5555555555555601E-2</v>
      </c>
      <c r="CR10" s="42" t="s">
        <v>44</v>
      </c>
      <c r="CS10" s="38">
        <v>0</v>
      </c>
      <c r="CT10" s="64"/>
      <c r="CU10" s="39">
        <v>196.9</v>
      </c>
      <c r="CV10" s="46">
        <v>0</v>
      </c>
      <c r="CW10" s="40"/>
      <c r="CX10" s="63">
        <v>196.9</v>
      </c>
      <c r="CY10" s="43"/>
      <c r="CZ10" s="101" t="s">
        <v>190</v>
      </c>
      <c r="DA10" s="129" t="s">
        <v>177</v>
      </c>
      <c r="DB10" s="129">
        <v>140</v>
      </c>
      <c r="DC10" s="104" t="s">
        <v>181</v>
      </c>
      <c r="DD10" s="77"/>
      <c r="DE10" s="56"/>
      <c r="DF10" s="36"/>
      <c r="DI10" s="41">
        <v>1.0900000000000001</v>
      </c>
      <c r="DJ10" s="41" t="s">
        <v>196</v>
      </c>
      <c r="DK10" s="153">
        <v>124.151</v>
      </c>
      <c r="DL10" s="41">
        <v>124.151</v>
      </c>
      <c r="DM10" s="41">
        <v>9999</v>
      </c>
      <c r="DP10" s="41">
        <v>3</v>
      </c>
      <c r="DQ10" s="227">
        <v>0</v>
      </c>
      <c r="DR10" s="227">
        <v>0</v>
      </c>
      <c r="DS10" s="228">
        <v>36.9</v>
      </c>
      <c r="DT10" s="227">
        <v>0</v>
      </c>
      <c r="DU10" s="227">
        <v>0</v>
      </c>
      <c r="DV10" s="227">
        <v>21</v>
      </c>
      <c r="DW10" s="227">
        <v>0</v>
      </c>
      <c r="DX10" s="227">
        <v>0</v>
      </c>
      <c r="DY10" s="227">
        <v>50</v>
      </c>
      <c r="DZ10" s="227">
        <v>0</v>
      </c>
      <c r="EA10" s="227">
        <v>9</v>
      </c>
      <c r="EB10" s="227">
        <v>0</v>
      </c>
      <c r="EC10" s="228">
        <v>27.2</v>
      </c>
      <c r="ED10" s="227">
        <v>0</v>
      </c>
      <c r="EE10" s="227">
        <v>0</v>
      </c>
      <c r="EF10" s="227">
        <v>3</v>
      </c>
      <c r="EG10" s="227">
        <v>0</v>
      </c>
      <c r="EH10" s="228">
        <v>49.8</v>
      </c>
      <c r="EI10" s="227">
        <v>0</v>
      </c>
      <c r="EK10" s="41">
        <v>3</v>
      </c>
      <c r="EL10" s="227">
        <v>0</v>
      </c>
      <c r="EM10" s="227">
        <v>0</v>
      </c>
      <c r="EN10" s="227">
        <v>36.9</v>
      </c>
      <c r="EO10" s="227">
        <v>36.9</v>
      </c>
      <c r="EP10" s="227">
        <v>36.9</v>
      </c>
      <c r="EQ10" s="227">
        <v>57.9</v>
      </c>
      <c r="ER10" s="227">
        <v>57.9</v>
      </c>
      <c r="ES10" s="227">
        <v>57.9</v>
      </c>
      <c r="ET10" s="227">
        <v>107.9</v>
      </c>
      <c r="EU10" s="227">
        <v>107.9</v>
      </c>
      <c r="EV10" s="227">
        <v>116.9</v>
      </c>
      <c r="EW10" s="227">
        <v>116.9</v>
      </c>
      <c r="EX10" s="227">
        <v>144.1</v>
      </c>
      <c r="EY10" s="227">
        <v>144.1</v>
      </c>
      <c r="EZ10" s="227">
        <v>144.1</v>
      </c>
      <c r="FA10" s="227">
        <v>147.1</v>
      </c>
      <c r="FB10" s="227">
        <v>147.1</v>
      </c>
      <c r="FC10" s="227">
        <v>196.9</v>
      </c>
      <c r="FD10" s="227">
        <v>196.9</v>
      </c>
    </row>
    <row r="11" spans="1:160" ht="13.5" thickBot="1" x14ac:dyDescent="0.25">
      <c r="A11" s="132"/>
      <c r="B11" s="34">
        <v>21</v>
      </c>
      <c r="C11" s="10">
        <v>21</v>
      </c>
      <c r="D11" s="37" t="s">
        <v>115</v>
      </c>
      <c r="E11" s="37" t="s">
        <v>116</v>
      </c>
      <c r="F11" s="37"/>
      <c r="G11" s="43">
        <v>0.30625000000000002</v>
      </c>
      <c r="H11" s="47">
        <v>0.30624999999999997</v>
      </c>
      <c r="I11" s="58" t="s">
        <v>44</v>
      </c>
      <c r="J11" s="52">
        <v>0</v>
      </c>
      <c r="K11" s="43">
        <v>0.389583333333332</v>
      </c>
      <c r="L11" s="47">
        <v>0.38958333333332601</v>
      </c>
      <c r="M11" s="42" t="s">
        <v>44</v>
      </c>
      <c r="N11" s="38">
        <v>0</v>
      </c>
      <c r="O11" s="73">
        <v>0.43124999999999997</v>
      </c>
      <c r="P11" s="42" t="s">
        <v>44</v>
      </c>
      <c r="Q11" s="38">
        <v>0</v>
      </c>
      <c r="R11" s="43">
        <v>0.43888888888888888</v>
      </c>
      <c r="S11" s="47">
        <v>0.43888888888888888</v>
      </c>
      <c r="T11" s="70">
        <v>40</v>
      </c>
      <c r="U11" s="71">
        <v>40</v>
      </c>
      <c r="V11" s="72">
        <v>300</v>
      </c>
      <c r="W11" s="115">
        <v>0.45208333333333328</v>
      </c>
      <c r="X11" s="42" t="s">
        <v>44</v>
      </c>
      <c r="Y11" s="38">
        <v>0</v>
      </c>
      <c r="Z11" s="49">
        <v>0.48680555555555555</v>
      </c>
      <c r="AA11" s="42" t="s">
        <v>44</v>
      </c>
      <c r="AB11" s="38">
        <v>0</v>
      </c>
      <c r="AC11" s="53">
        <v>0.48888888888888887</v>
      </c>
      <c r="AD11" s="61"/>
      <c r="AE11" s="55">
        <v>0.4927199074074074</v>
      </c>
      <c r="AF11" s="35">
        <v>3.8310185185185253E-3</v>
      </c>
      <c r="AG11" s="35">
        <v>2.3148148148141503E-5</v>
      </c>
      <c r="AH11" s="44" t="s">
        <v>45</v>
      </c>
      <c r="AI11" s="45">
        <v>2</v>
      </c>
      <c r="AJ11" s="115">
        <v>0.50972222222222219</v>
      </c>
      <c r="AK11" s="42" t="s">
        <v>44</v>
      </c>
      <c r="AL11" s="38">
        <v>0</v>
      </c>
      <c r="AM11" s="73">
        <v>0.52013888888888882</v>
      </c>
      <c r="AN11" s="42" t="s">
        <v>44</v>
      </c>
      <c r="AO11" s="38">
        <v>0</v>
      </c>
      <c r="AP11" s="53">
        <v>0.52222222222222225</v>
      </c>
      <c r="AQ11" s="61"/>
      <c r="AR11" s="55">
        <v>0.5289814814814815</v>
      </c>
      <c r="AS11" s="35">
        <v>6.7592592592592426E-3</v>
      </c>
      <c r="AT11" s="35">
        <v>1.6479873021779667E-17</v>
      </c>
      <c r="AU11" s="44" t="s">
        <v>44</v>
      </c>
      <c r="AV11" s="45">
        <v>0</v>
      </c>
      <c r="AW11" s="49">
        <v>0.54999999999999993</v>
      </c>
      <c r="AX11" s="42" t="s">
        <v>44</v>
      </c>
      <c r="AY11" s="38">
        <v>0</v>
      </c>
      <c r="AZ11" s="49">
        <v>0.55208333333333304</v>
      </c>
      <c r="BA11" s="61"/>
      <c r="BB11" s="55">
        <v>0.55743055555555554</v>
      </c>
      <c r="BC11" s="35">
        <v>5.347222222222503E-3</v>
      </c>
      <c r="BD11" s="35">
        <v>3.4722222222250288E-4</v>
      </c>
      <c r="BE11" s="44" t="s">
        <v>223</v>
      </c>
      <c r="BF11" s="45">
        <v>30</v>
      </c>
      <c r="BG11" s="308">
        <v>0.59722222222222188</v>
      </c>
      <c r="BH11" s="42" t="s">
        <v>44</v>
      </c>
      <c r="BI11" s="38">
        <v>0</v>
      </c>
      <c r="BJ11" s="43">
        <v>0.59722222222222221</v>
      </c>
      <c r="BK11" s="47">
        <v>0.60138888888888886</v>
      </c>
      <c r="BL11" s="70">
        <v>24.5</v>
      </c>
      <c r="BM11" s="71">
        <v>24.5</v>
      </c>
      <c r="BN11" s="72"/>
      <c r="BO11" s="117" t="s">
        <v>226</v>
      </c>
      <c r="BP11" s="121"/>
      <c r="BQ11" s="124" t="s">
        <v>225</v>
      </c>
      <c r="BR11" s="125"/>
      <c r="BS11" s="49">
        <v>0.67361111111111116</v>
      </c>
      <c r="BT11" s="42" t="s">
        <v>44</v>
      </c>
      <c r="BU11" s="38">
        <v>0</v>
      </c>
      <c r="BV11" s="49">
        <v>0.67569444444444404</v>
      </c>
      <c r="BW11" s="61"/>
      <c r="BX11" s="55">
        <v>0.67811342592592594</v>
      </c>
      <c r="BY11" s="35">
        <v>2.4189814814818966E-3</v>
      </c>
      <c r="BZ11" s="35">
        <v>3.472222222180698E-5</v>
      </c>
      <c r="CA11" s="44" t="s">
        <v>45</v>
      </c>
      <c r="CB11" s="45">
        <v>3</v>
      </c>
      <c r="CC11" s="85">
        <v>0.68125000000000002</v>
      </c>
      <c r="CD11" s="86"/>
      <c r="CE11" s="87">
        <v>0</v>
      </c>
      <c r="CF11" s="88"/>
      <c r="CG11" s="85">
        <v>0.68819444444444444</v>
      </c>
      <c r="CH11" s="86"/>
      <c r="CI11" s="87">
        <v>0</v>
      </c>
      <c r="CJ11" s="88"/>
      <c r="CK11" s="43">
        <v>0.73402777777777783</v>
      </c>
      <c r="CL11" s="47">
        <v>0.73402777777777783</v>
      </c>
      <c r="CM11" s="70">
        <v>46</v>
      </c>
      <c r="CN11" s="71">
        <v>46</v>
      </c>
      <c r="CO11" s="72"/>
      <c r="CP11" s="91">
        <v>0.73819444444444438</v>
      </c>
      <c r="CQ11" s="95">
        <v>5.5555555555555601E-2</v>
      </c>
      <c r="CR11" s="42" t="s">
        <v>44</v>
      </c>
      <c r="CS11" s="38">
        <v>0</v>
      </c>
      <c r="CT11" s="74"/>
      <c r="CU11" s="39">
        <v>445.5</v>
      </c>
      <c r="CV11" s="46">
        <v>0</v>
      </c>
      <c r="CW11" s="40"/>
      <c r="CX11" s="63">
        <v>445.5</v>
      </c>
      <c r="CY11" s="132"/>
      <c r="CZ11" s="101" t="s">
        <v>189</v>
      </c>
      <c r="DA11" s="129" t="s">
        <v>176</v>
      </c>
      <c r="DB11" s="129">
        <v>125</v>
      </c>
      <c r="DC11" s="104" t="s">
        <v>182</v>
      </c>
      <c r="DD11" s="77"/>
      <c r="DE11" s="56"/>
      <c r="DF11" s="36"/>
      <c r="DI11" s="41">
        <v>1.1200000000000001</v>
      </c>
      <c r="DJ11" s="17" t="s">
        <v>196</v>
      </c>
      <c r="DK11" s="153">
        <v>423.76</v>
      </c>
      <c r="DL11" s="41">
        <v>423.76</v>
      </c>
      <c r="DM11" s="41">
        <v>9999</v>
      </c>
      <c r="DP11" s="41">
        <v>21</v>
      </c>
      <c r="DQ11" s="227">
        <v>0</v>
      </c>
      <c r="DR11" s="227">
        <v>0</v>
      </c>
      <c r="DS11" s="228">
        <v>340</v>
      </c>
      <c r="DT11" s="227">
        <v>0</v>
      </c>
      <c r="DU11" s="227">
        <v>0</v>
      </c>
      <c r="DV11" s="227">
        <v>2</v>
      </c>
      <c r="DW11" s="227">
        <v>0</v>
      </c>
      <c r="DX11" s="227">
        <v>0</v>
      </c>
      <c r="DY11" s="227">
        <v>0</v>
      </c>
      <c r="DZ11" s="227">
        <v>0</v>
      </c>
      <c r="EA11" s="227">
        <v>30</v>
      </c>
      <c r="EB11" s="227">
        <v>0</v>
      </c>
      <c r="EC11" s="228">
        <v>24.5</v>
      </c>
      <c r="ED11" s="227">
        <v>0</v>
      </c>
      <c r="EE11" s="227">
        <v>0</v>
      </c>
      <c r="EF11" s="227">
        <v>3</v>
      </c>
      <c r="EG11" s="227">
        <v>0</v>
      </c>
      <c r="EH11" s="228">
        <v>46</v>
      </c>
      <c r="EI11" s="227">
        <v>0</v>
      </c>
      <c r="EK11" s="41">
        <v>21</v>
      </c>
      <c r="EL11" s="227">
        <v>0</v>
      </c>
      <c r="EM11" s="227">
        <v>0</v>
      </c>
      <c r="EN11" s="227">
        <v>340</v>
      </c>
      <c r="EO11" s="227">
        <v>340</v>
      </c>
      <c r="EP11" s="227">
        <v>340</v>
      </c>
      <c r="EQ11" s="227">
        <v>342</v>
      </c>
      <c r="ER11" s="227">
        <v>342</v>
      </c>
      <c r="ES11" s="227">
        <v>342</v>
      </c>
      <c r="ET11" s="227">
        <v>342</v>
      </c>
      <c r="EU11" s="227">
        <v>342</v>
      </c>
      <c r="EV11" s="227">
        <v>372</v>
      </c>
      <c r="EW11" s="227">
        <v>372</v>
      </c>
      <c r="EX11" s="227">
        <v>396.5</v>
      </c>
      <c r="EY11" s="227">
        <v>396.5</v>
      </c>
      <c r="EZ11" s="227">
        <v>396.5</v>
      </c>
      <c r="FA11" s="227">
        <v>399.5</v>
      </c>
      <c r="FB11" s="227">
        <v>399.5</v>
      </c>
      <c r="FC11" s="227">
        <v>445.5</v>
      </c>
      <c r="FD11" s="227">
        <v>445.5</v>
      </c>
    </row>
    <row r="12" spans="1:160" ht="13.5" thickBot="1" x14ac:dyDescent="0.25">
      <c r="A12" s="132"/>
      <c r="B12" s="34">
        <v>14</v>
      </c>
      <c r="C12" s="10">
        <v>14</v>
      </c>
      <c r="D12" s="37" t="s">
        <v>105</v>
      </c>
      <c r="E12" s="37" t="s">
        <v>222</v>
      </c>
      <c r="F12" s="37"/>
      <c r="G12" s="43">
        <v>0.30138888888888898</v>
      </c>
      <c r="H12" s="47">
        <v>0.2951388888888889</v>
      </c>
      <c r="I12" s="58" t="s">
        <v>44</v>
      </c>
      <c r="J12" s="52">
        <v>0</v>
      </c>
      <c r="K12" s="43">
        <v>0.38472222222222202</v>
      </c>
      <c r="L12" s="47">
        <v>0.38472222222221802</v>
      </c>
      <c r="M12" s="42" t="s">
        <v>44</v>
      </c>
      <c r="N12" s="38">
        <v>0</v>
      </c>
      <c r="O12" s="73">
        <v>0.42638888888888887</v>
      </c>
      <c r="P12" s="42" t="s">
        <v>44</v>
      </c>
      <c r="Q12" s="38">
        <v>0</v>
      </c>
      <c r="R12" s="43">
        <v>0.42986111111111108</v>
      </c>
      <c r="S12" s="47">
        <v>0.42986111111111108</v>
      </c>
      <c r="T12" s="70">
        <v>35.5</v>
      </c>
      <c r="U12" s="71">
        <v>35.5</v>
      </c>
      <c r="V12" s="72"/>
      <c r="W12" s="115">
        <v>0.44722222222222219</v>
      </c>
      <c r="X12" s="42" t="s">
        <v>44</v>
      </c>
      <c r="Y12" s="38">
        <v>0</v>
      </c>
      <c r="Z12" s="49">
        <v>0.48194444444444445</v>
      </c>
      <c r="AA12" s="42" t="s">
        <v>44</v>
      </c>
      <c r="AB12" s="38">
        <v>0</v>
      </c>
      <c r="AC12" s="53">
        <v>0.48402777777777778</v>
      </c>
      <c r="AD12" s="61"/>
      <c r="AE12" s="55">
        <v>0.48782407407407408</v>
      </c>
      <c r="AF12" s="35">
        <v>3.7962962962962976E-3</v>
      </c>
      <c r="AG12" s="35">
        <v>5.7870370370369153E-5</v>
      </c>
      <c r="AH12" s="44" t="s">
        <v>45</v>
      </c>
      <c r="AI12" s="45">
        <v>5</v>
      </c>
      <c r="AJ12" s="115">
        <v>0.50486111111111109</v>
      </c>
      <c r="AK12" s="42" t="s">
        <v>44</v>
      </c>
      <c r="AL12" s="38">
        <v>0</v>
      </c>
      <c r="AM12" s="73">
        <v>0.51527777777777783</v>
      </c>
      <c r="AN12" s="42" t="s">
        <v>44</v>
      </c>
      <c r="AO12" s="38">
        <v>0</v>
      </c>
      <c r="AP12" s="53">
        <v>0.51736111111111105</v>
      </c>
      <c r="AQ12" s="61"/>
      <c r="AR12" s="55">
        <v>0.52410879629629636</v>
      </c>
      <c r="AS12" s="35">
        <v>6.7476851851853148E-3</v>
      </c>
      <c r="AT12" s="35">
        <v>1.1574074073944333E-5</v>
      </c>
      <c r="AU12" s="44" t="s">
        <v>45</v>
      </c>
      <c r="AV12" s="45">
        <v>1</v>
      </c>
      <c r="AW12" s="49">
        <v>0.54513888888888895</v>
      </c>
      <c r="AX12" s="42" t="s">
        <v>44</v>
      </c>
      <c r="AY12" s="38">
        <v>0</v>
      </c>
      <c r="AZ12" s="49">
        <v>0.54722222222222205</v>
      </c>
      <c r="BA12" s="61"/>
      <c r="BB12" s="55">
        <v>0.55229166666666674</v>
      </c>
      <c r="BC12" s="35">
        <v>5.0694444444446818E-3</v>
      </c>
      <c r="BD12" s="35">
        <v>6.9444444444681681E-5</v>
      </c>
      <c r="BE12" s="44" t="s">
        <v>223</v>
      </c>
      <c r="BF12" s="45">
        <v>6</v>
      </c>
      <c r="BG12" s="308">
        <v>0.59236111111111089</v>
      </c>
      <c r="BH12" s="42" t="s">
        <v>44</v>
      </c>
      <c r="BI12" s="38">
        <v>0</v>
      </c>
      <c r="BJ12" s="43">
        <v>0.59305555555555556</v>
      </c>
      <c r="BK12" s="47">
        <v>0.59375</v>
      </c>
      <c r="BL12" s="70">
        <v>25.2</v>
      </c>
      <c r="BM12" s="71">
        <v>25.2</v>
      </c>
      <c r="BN12" s="72"/>
      <c r="BO12" s="117" t="s">
        <v>226</v>
      </c>
      <c r="BP12" s="121"/>
      <c r="BQ12" s="124" t="s">
        <v>225</v>
      </c>
      <c r="BR12" s="125"/>
      <c r="BS12" s="49">
        <v>0.66875000000000007</v>
      </c>
      <c r="BT12" s="42" t="s">
        <v>44</v>
      </c>
      <c r="BU12" s="38">
        <v>0</v>
      </c>
      <c r="BV12" s="49">
        <v>0.67152777777777795</v>
      </c>
      <c r="BW12" s="61"/>
      <c r="BX12" s="55">
        <v>0.67393518518518514</v>
      </c>
      <c r="BY12" s="35">
        <v>2.4074074074071916E-3</v>
      </c>
      <c r="BZ12" s="35">
        <v>4.6296296296511989E-5</v>
      </c>
      <c r="CA12" s="44" t="s">
        <v>45</v>
      </c>
      <c r="CB12" s="45">
        <v>4</v>
      </c>
      <c r="CC12" s="85">
        <v>0.67708333333333337</v>
      </c>
      <c r="CD12" s="86"/>
      <c r="CE12" s="87">
        <v>0</v>
      </c>
      <c r="CF12" s="88"/>
      <c r="CG12" s="85">
        <v>0.68402777777777779</v>
      </c>
      <c r="CH12" s="86"/>
      <c r="CI12" s="87">
        <v>0</v>
      </c>
      <c r="CJ12" s="88"/>
      <c r="CK12" s="43">
        <v>0.72361111111111109</v>
      </c>
      <c r="CL12" s="47">
        <v>0.72361111111111109</v>
      </c>
      <c r="CM12" s="70">
        <v>46.6</v>
      </c>
      <c r="CN12" s="71">
        <v>46.6</v>
      </c>
      <c r="CO12" s="72"/>
      <c r="CP12" s="91">
        <v>0.72499999999999998</v>
      </c>
      <c r="CQ12" s="95">
        <v>5.5555555555555601E-2</v>
      </c>
      <c r="CR12" s="42" t="s">
        <v>44</v>
      </c>
      <c r="CS12" s="38">
        <v>0</v>
      </c>
      <c r="CT12" s="65"/>
      <c r="CU12" s="39">
        <v>123.3</v>
      </c>
      <c r="CV12" s="46">
        <v>0</v>
      </c>
      <c r="CW12" s="40"/>
      <c r="CX12" s="63">
        <v>123.3</v>
      </c>
      <c r="CY12" s="128"/>
      <c r="CZ12" s="101" t="s">
        <v>189</v>
      </c>
      <c r="DA12" s="129" t="s">
        <v>176</v>
      </c>
      <c r="DB12" s="129">
        <v>265</v>
      </c>
      <c r="DC12" s="104" t="s">
        <v>183</v>
      </c>
      <c r="DD12" s="77"/>
      <c r="DE12" s="56"/>
      <c r="DF12" s="36"/>
      <c r="DI12" s="41">
        <v>1.1499999999999999</v>
      </c>
      <c r="DJ12" s="17" t="s">
        <v>196</v>
      </c>
      <c r="DK12" s="153">
        <v>123.395</v>
      </c>
      <c r="DL12" s="41">
        <v>123.395</v>
      </c>
      <c r="DM12" s="41">
        <v>9999</v>
      </c>
      <c r="DP12" s="41">
        <v>14</v>
      </c>
      <c r="DQ12" s="227">
        <v>0</v>
      </c>
      <c r="DR12" s="227">
        <v>0</v>
      </c>
      <c r="DS12" s="228">
        <v>35.5</v>
      </c>
      <c r="DT12" s="227">
        <v>0</v>
      </c>
      <c r="DU12" s="227">
        <v>0</v>
      </c>
      <c r="DV12" s="227">
        <v>5</v>
      </c>
      <c r="DW12" s="227">
        <v>0</v>
      </c>
      <c r="DX12" s="227">
        <v>0</v>
      </c>
      <c r="DY12" s="227">
        <v>1</v>
      </c>
      <c r="DZ12" s="227">
        <v>0</v>
      </c>
      <c r="EA12" s="227">
        <v>6</v>
      </c>
      <c r="EB12" s="227">
        <v>0</v>
      </c>
      <c r="EC12" s="228">
        <v>25.2</v>
      </c>
      <c r="ED12" s="227">
        <v>0</v>
      </c>
      <c r="EE12" s="227">
        <v>0</v>
      </c>
      <c r="EF12" s="227">
        <v>4</v>
      </c>
      <c r="EG12" s="227">
        <v>0</v>
      </c>
      <c r="EH12" s="228">
        <v>46.6</v>
      </c>
      <c r="EI12" s="227">
        <v>0</v>
      </c>
      <c r="EK12" s="41">
        <v>14</v>
      </c>
      <c r="EL12" s="227">
        <v>0</v>
      </c>
      <c r="EM12" s="227">
        <v>0</v>
      </c>
      <c r="EN12" s="227">
        <v>35.5</v>
      </c>
      <c r="EO12" s="227">
        <v>35.5</v>
      </c>
      <c r="EP12" s="227">
        <v>35.5</v>
      </c>
      <c r="EQ12" s="227">
        <v>40.5</v>
      </c>
      <c r="ER12" s="227">
        <v>40.5</v>
      </c>
      <c r="ES12" s="227">
        <v>40.5</v>
      </c>
      <c r="ET12" s="227">
        <v>41.5</v>
      </c>
      <c r="EU12" s="227">
        <v>41.5</v>
      </c>
      <c r="EV12" s="227">
        <v>47.5</v>
      </c>
      <c r="EW12" s="227">
        <v>47.5</v>
      </c>
      <c r="EX12" s="227">
        <v>72.7</v>
      </c>
      <c r="EY12" s="227">
        <v>72.7</v>
      </c>
      <c r="EZ12" s="227">
        <v>72.7</v>
      </c>
      <c r="FA12" s="227">
        <v>76.7</v>
      </c>
      <c r="FB12" s="227">
        <v>76.7</v>
      </c>
      <c r="FC12" s="227">
        <v>123.3</v>
      </c>
      <c r="FD12" s="227">
        <v>123.3</v>
      </c>
    </row>
    <row r="13" spans="1:160" s="41" customFormat="1" ht="13.5" thickBot="1" x14ac:dyDescent="0.25">
      <c r="A13" s="131"/>
      <c r="B13" s="34">
        <v>4</v>
      </c>
      <c r="C13" s="10">
        <v>4</v>
      </c>
      <c r="D13" s="37" t="s">
        <v>94</v>
      </c>
      <c r="E13" s="37" t="s">
        <v>95</v>
      </c>
      <c r="F13" s="37"/>
      <c r="G13" s="43">
        <v>0.29444444444444401</v>
      </c>
      <c r="H13" s="47">
        <v>0.29444444444444445</v>
      </c>
      <c r="I13" s="58" t="s">
        <v>44</v>
      </c>
      <c r="J13" s="52">
        <v>0</v>
      </c>
      <c r="K13" s="43">
        <v>0.37777777777777799</v>
      </c>
      <c r="L13" s="47">
        <v>0.37777777777777799</v>
      </c>
      <c r="M13" s="42" t="s">
        <v>44</v>
      </c>
      <c r="N13" s="38">
        <v>0</v>
      </c>
      <c r="O13" s="73">
        <v>0.41944444444444445</v>
      </c>
      <c r="P13" s="42" t="s">
        <v>44</v>
      </c>
      <c r="Q13" s="38">
        <v>0</v>
      </c>
      <c r="R13" s="43">
        <v>0.42152777777777778</v>
      </c>
      <c r="S13" s="47">
        <v>0.42152777777777778</v>
      </c>
      <c r="T13" s="70">
        <v>41.8</v>
      </c>
      <c r="U13" s="71">
        <v>41.8</v>
      </c>
      <c r="V13" s="72"/>
      <c r="W13" s="115">
        <v>0.44027777777777777</v>
      </c>
      <c r="X13" s="42" t="s">
        <v>44</v>
      </c>
      <c r="Y13" s="38">
        <v>0</v>
      </c>
      <c r="Z13" s="49">
        <v>0.47500000000000003</v>
      </c>
      <c r="AA13" s="42" t="s">
        <v>44</v>
      </c>
      <c r="AB13" s="38">
        <v>0</v>
      </c>
      <c r="AC13" s="53">
        <v>0.4770833333333333</v>
      </c>
      <c r="AD13" s="61"/>
      <c r="AE13" s="55">
        <v>0.48118055555555556</v>
      </c>
      <c r="AF13" s="35">
        <v>4.0972222222222521E-3</v>
      </c>
      <c r="AG13" s="35">
        <v>2.4305555555558531E-4</v>
      </c>
      <c r="AH13" s="44" t="s">
        <v>223</v>
      </c>
      <c r="AI13" s="310">
        <v>21</v>
      </c>
      <c r="AJ13" s="115">
        <v>0.49791666666666662</v>
      </c>
      <c r="AK13" s="42" t="s">
        <v>44</v>
      </c>
      <c r="AL13" s="38">
        <v>0</v>
      </c>
      <c r="AM13" s="73">
        <v>0.5083333333333333</v>
      </c>
      <c r="AN13" s="42" t="s">
        <v>44</v>
      </c>
      <c r="AO13" s="38">
        <v>0</v>
      </c>
      <c r="AP13" s="53">
        <v>0.51041666666666663</v>
      </c>
      <c r="AQ13" s="61"/>
      <c r="AR13" s="55">
        <v>0.51736111111111105</v>
      </c>
      <c r="AS13" s="35">
        <v>6.9444444444444198E-3</v>
      </c>
      <c r="AT13" s="35">
        <v>1.8518518518516065E-4</v>
      </c>
      <c r="AU13" s="44" t="s">
        <v>223</v>
      </c>
      <c r="AV13" s="310">
        <v>16</v>
      </c>
      <c r="AW13" s="49">
        <v>0.53819444444444442</v>
      </c>
      <c r="AX13" s="42" t="s">
        <v>44</v>
      </c>
      <c r="AY13" s="38">
        <v>0</v>
      </c>
      <c r="AZ13" s="49">
        <v>0.54027777777777797</v>
      </c>
      <c r="BA13" s="61"/>
      <c r="BB13" s="314">
        <v>0.5449074074074074</v>
      </c>
      <c r="BC13" s="35">
        <v>4.6296296296294281E-3</v>
      </c>
      <c r="BD13" s="35">
        <v>3.7037037037057196E-4</v>
      </c>
      <c r="BE13" s="44" t="s">
        <v>45</v>
      </c>
      <c r="BF13" s="310">
        <v>32</v>
      </c>
      <c r="BG13" s="308">
        <v>0.58541666666666681</v>
      </c>
      <c r="BH13" s="42" t="s">
        <v>44</v>
      </c>
      <c r="BI13" s="38">
        <v>0</v>
      </c>
      <c r="BJ13" s="43">
        <v>0.5854166666666667</v>
      </c>
      <c r="BK13" s="47">
        <v>0.58680555555555558</v>
      </c>
      <c r="BL13" s="70">
        <v>26.7</v>
      </c>
      <c r="BM13" s="71">
        <v>26.7</v>
      </c>
      <c r="BN13" s="72"/>
      <c r="BO13" s="117" t="s">
        <v>226</v>
      </c>
      <c r="BP13" s="121"/>
      <c r="BQ13" s="124" t="s">
        <v>225</v>
      </c>
      <c r="BR13" s="125"/>
      <c r="BS13" s="49">
        <v>0.66180555555555554</v>
      </c>
      <c r="BT13" s="42" t="s">
        <v>44</v>
      </c>
      <c r="BU13" s="38">
        <v>0</v>
      </c>
      <c r="BV13" s="49">
        <v>0.66388888888888897</v>
      </c>
      <c r="BW13" s="61"/>
      <c r="BX13" s="55">
        <v>0.66641203703703711</v>
      </c>
      <c r="BY13" s="35">
        <v>2.5231481481481355E-3</v>
      </c>
      <c r="BZ13" s="35">
        <v>6.9444444444431881E-5</v>
      </c>
      <c r="CA13" s="44" t="s">
        <v>223</v>
      </c>
      <c r="CB13" s="310">
        <v>6</v>
      </c>
      <c r="CC13" s="85">
        <v>0.66736111111111107</v>
      </c>
      <c r="CD13" s="86"/>
      <c r="CE13" s="87">
        <v>60</v>
      </c>
      <c r="CF13" s="88"/>
      <c r="CG13" s="85">
        <v>0.67569444444444438</v>
      </c>
      <c r="CH13" s="86"/>
      <c r="CI13" s="87">
        <v>0</v>
      </c>
      <c r="CJ13" s="88"/>
      <c r="CK13" s="43">
        <v>0.71666666666666667</v>
      </c>
      <c r="CL13" s="47">
        <v>0.71736111111111101</v>
      </c>
      <c r="CM13" s="70">
        <v>51.9</v>
      </c>
      <c r="CN13" s="71">
        <v>51.9</v>
      </c>
      <c r="CO13" s="72"/>
      <c r="CP13" s="91">
        <v>0.71875</v>
      </c>
      <c r="CQ13" s="95">
        <v>5.5555555555555601E-2</v>
      </c>
      <c r="CR13" s="42" t="s">
        <v>44</v>
      </c>
      <c r="CS13" s="38">
        <v>0</v>
      </c>
      <c r="CT13" s="64"/>
      <c r="CU13" s="39">
        <v>195.4</v>
      </c>
      <c r="CV13" s="46">
        <v>60</v>
      </c>
      <c r="CW13" s="40"/>
      <c r="CX13" s="63">
        <v>255.4</v>
      </c>
      <c r="CY13" s="43"/>
      <c r="CZ13" s="101" t="s">
        <v>189</v>
      </c>
      <c r="DA13" s="129" t="s">
        <v>177</v>
      </c>
      <c r="DB13" s="129">
        <v>140</v>
      </c>
      <c r="DC13" s="104" t="s">
        <v>180</v>
      </c>
      <c r="DD13" s="77"/>
      <c r="DE13" s="56"/>
      <c r="DF13" s="36"/>
      <c r="DI13" s="41">
        <v>1.0900000000000001</v>
      </c>
      <c r="DJ13" s="41" t="s">
        <v>196</v>
      </c>
      <c r="DK13" s="153">
        <v>131.23600000000002</v>
      </c>
      <c r="DL13" s="41">
        <v>131.23600000000002</v>
      </c>
      <c r="DM13" s="41">
        <v>9999</v>
      </c>
      <c r="DP13" s="41">
        <v>4</v>
      </c>
      <c r="DQ13" s="227">
        <v>0</v>
      </c>
      <c r="DR13" s="227">
        <v>0</v>
      </c>
      <c r="DS13" s="228">
        <v>41.8</v>
      </c>
      <c r="DT13" s="227">
        <v>0</v>
      </c>
      <c r="DU13" s="227">
        <v>0</v>
      </c>
      <c r="DV13" s="227">
        <v>21</v>
      </c>
      <c r="DW13" s="227">
        <v>0</v>
      </c>
      <c r="DX13" s="227">
        <v>0</v>
      </c>
      <c r="DY13" s="227">
        <v>16</v>
      </c>
      <c r="DZ13" s="227">
        <v>0</v>
      </c>
      <c r="EA13" s="227">
        <v>32</v>
      </c>
      <c r="EB13" s="227">
        <v>0</v>
      </c>
      <c r="EC13" s="228">
        <v>26.7</v>
      </c>
      <c r="ED13" s="227">
        <v>0</v>
      </c>
      <c r="EE13" s="227">
        <v>0</v>
      </c>
      <c r="EF13" s="227">
        <v>6</v>
      </c>
      <c r="EG13" s="227">
        <v>60</v>
      </c>
      <c r="EH13" s="228">
        <v>51.9</v>
      </c>
      <c r="EI13" s="227">
        <v>0</v>
      </c>
      <c r="EK13" s="41">
        <v>4</v>
      </c>
      <c r="EL13" s="227">
        <v>0</v>
      </c>
      <c r="EM13" s="227">
        <v>0</v>
      </c>
      <c r="EN13" s="227">
        <v>41.8</v>
      </c>
      <c r="EO13" s="227">
        <v>41.8</v>
      </c>
      <c r="EP13" s="227">
        <v>41.8</v>
      </c>
      <c r="EQ13" s="227">
        <v>62.8</v>
      </c>
      <c r="ER13" s="227">
        <v>62.8</v>
      </c>
      <c r="ES13" s="227">
        <v>62.8</v>
      </c>
      <c r="ET13" s="227">
        <v>78.8</v>
      </c>
      <c r="EU13" s="227">
        <v>78.8</v>
      </c>
      <c r="EV13" s="227">
        <v>110.8</v>
      </c>
      <c r="EW13" s="227">
        <v>110.8</v>
      </c>
      <c r="EX13" s="227">
        <v>137.5</v>
      </c>
      <c r="EY13" s="227">
        <v>137.5</v>
      </c>
      <c r="EZ13" s="227">
        <v>137.5</v>
      </c>
      <c r="FA13" s="227">
        <v>143.5</v>
      </c>
      <c r="FB13" s="227">
        <v>203.5</v>
      </c>
      <c r="FC13" s="227">
        <v>255.4</v>
      </c>
      <c r="FD13" s="227">
        <v>255.4</v>
      </c>
    </row>
    <row r="14" spans="1:160" ht="13.5" thickBot="1" x14ac:dyDescent="0.25">
      <c r="A14" s="132"/>
      <c r="B14" s="34">
        <v>16</v>
      </c>
      <c r="C14" s="10">
        <v>16</v>
      </c>
      <c r="D14" s="37" t="s">
        <v>108</v>
      </c>
      <c r="E14" s="37" t="s">
        <v>109</v>
      </c>
      <c r="F14" s="37"/>
      <c r="G14" s="43">
        <v>0.30277777777777798</v>
      </c>
      <c r="H14" s="47">
        <v>0.30277777777777776</v>
      </c>
      <c r="I14" s="58" t="s">
        <v>44</v>
      </c>
      <c r="J14" s="52">
        <v>0</v>
      </c>
      <c r="K14" s="43">
        <v>0.38611111111111002</v>
      </c>
      <c r="L14" s="47">
        <v>0.38611111111110602</v>
      </c>
      <c r="M14" s="42" t="s">
        <v>44</v>
      </c>
      <c r="N14" s="38">
        <v>0</v>
      </c>
      <c r="O14" s="73">
        <v>0.42777777777777781</v>
      </c>
      <c r="P14" s="42" t="s">
        <v>44</v>
      </c>
      <c r="Q14" s="38">
        <v>0</v>
      </c>
      <c r="R14" s="43">
        <v>0.43124999999999997</v>
      </c>
      <c r="S14" s="47">
        <v>0.43124999999999997</v>
      </c>
      <c r="T14" s="70">
        <v>39</v>
      </c>
      <c r="U14" s="71">
        <v>39</v>
      </c>
      <c r="V14" s="72">
        <v>300</v>
      </c>
      <c r="W14" s="115">
        <v>0.44861111111111113</v>
      </c>
      <c r="X14" s="42" t="s">
        <v>44</v>
      </c>
      <c r="Y14" s="38">
        <v>0</v>
      </c>
      <c r="Z14" s="49">
        <v>0.48333333333333334</v>
      </c>
      <c r="AA14" s="42" t="s">
        <v>44</v>
      </c>
      <c r="AB14" s="38">
        <v>0</v>
      </c>
      <c r="AC14" s="53">
        <v>0.48541666666666666</v>
      </c>
      <c r="AD14" s="61"/>
      <c r="AE14" s="55">
        <v>0.48931712962962964</v>
      </c>
      <c r="AF14" s="35">
        <v>3.9004629629629806E-3</v>
      </c>
      <c r="AG14" s="35">
        <v>4.6296296296313797E-5</v>
      </c>
      <c r="AH14" s="44" t="s">
        <v>223</v>
      </c>
      <c r="AI14" s="45">
        <v>4</v>
      </c>
      <c r="AJ14" s="115">
        <v>0.50624999999999998</v>
      </c>
      <c r="AK14" s="42" t="s">
        <v>44</v>
      </c>
      <c r="AL14" s="38">
        <v>0</v>
      </c>
      <c r="AM14" s="73">
        <v>0.51666666666666672</v>
      </c>
      <c r="AN14" s="42" t="s">
        <v>44</v>
      </c>
      <c r="AO14" s="38">
        <v>0</v>
      </c>
      <c r="AP14" s="53">
        <v>0.51874999999999993</v>
      </c>
      <c r="AQ14" s="61"/>
      <c r="AR14" s="55">
        <v>0.52538194444444442</v>
      </c>
      <c r="AS14" s="35">
        <v>6.6319444444444819E-3</v>
      </c>
      <c r="AT14" s="35">
        <v>1.2731481481477718E-4</v>
      </c>
      <c r="AU14" s="44" t="s">
        <v>45</v>
      </c>
      <c r="AV14" s="45">
        <v>11</v>
      </c>
      <c r="AW14" s="49">
        <v>0.54652777777777783</v>
      </c>
      <c r="AX14" s="42" t="s">
        <v>44</v>
      </c>
      <c r="AY14" s="38">
        <v>0</v>
      </c>
      <c r="AZ14" s="49">
        <v>0.54861111111111105</v>
      </c>
      <c r="BA14" s="61"/>
      <c r="BB14" s="55">
        <v>0.55344907407407407</v>
      </c>
      <c r="BC14" s="35">
        <v>4.8379629629630161E-3</v>
      </c>
      <c r="BD14" s="35">
        <v>1.6203703703698401E-4</v>
      </c>
      <c r="BE14" s="44" t="s">
        <v>45</v>
      </c>
      <c r="BF14" s="45">
        <v>14</v>
      </c>
      <c r="BG14" s="308">
        <v>0.59375</v>
      </c>
      <c r="BH14" s="42" t="s">
        <v>44</v>
      </c>
      <c r="BI14" s="38">
        <v>0</v>
      </c>
      <c r="BJ14" s="43">
        <v>0.59444444444444444</v>
      </c>
      <c r="BK14" s="47">
        <v>0.59513888888888888</v>
      </c>
      <c r="BL14" s="70">
        <v>26.6</v>
      </c>
      <c r="BM14" s="71">
        <v>26.6</v>
      </c>
      <c r="BN14" s="72"/>
      <c r="BO14" s="117" t="s">
        <v>226</v>
      </c>
      <c r="BP14" s="121"/>
      <c r="BQ14" s="124" t="s">
        <v>225</v>
      </c>
      <c r="BR14" s="125"/>
      <c r="BS14" s="49">
        <v>0.67013888888888884</v>
      </c>
      <c r="BT14" s="42" t="s">
        <v>44</v>
      </c>
      <c r="BU14" s="38">
        <v>0</v>
      </c>
      <c r="BV14" s="49">
        <v>0.67291666666666705</v>
      </c>
      <c r="BW14" s="61"/>
      <c r="BX14" s="55">
        <v>0.67543981481481474</v>
      </c>
      <c r="BY14" s="35">
        <v>2.5231481481476914E-3</v>
      </c>
      <c r="BZ14" s="35">
        <v>6.9444444443987792E-5</v>
      </c>
      <c r="CA14" s="44" t="s">
        <v>223</v>
      </c>
      <c r="CB14" s="45">
        <v>6</v>
      </c>
      <c r="CC14" s="85">
        <v>0.67708333333333337</v>
      </c>
      <c r="CD14" s="86"/>
      <c r="CE14" s="87">
        <v>0</v>
      </c>
      <c r="CF14" s="88"/>
      <c r="CG14" s="85">
        <v>0.68402777777777779</v>
      </c>
      <c r="CH14" s="86"/>
      <c r="CI14" s="87">
        <v>60</v>
      </c>
      <c r="CJ14" s="88"/>
      <c r="CK14" s="43">
        <v>0.7270833333333333</v>
      </c>
      <c r="CL14" s="47">
        <v>0.7270833333333333</v>
      </c>
      <c r="CM14" s="70">
        <v>44.3</v>
      </c>
      <c r="CN14" s="71">
        <v>44.3</v>
      </c>
      <c r="CO14" s="72">
        <v>30</v>
      </c>
      <c r="CP14" s="91">
        <v>0.7284722222222223</v>
      </c>
      <c r="CQ14" s="95">
        <v>5.5555555555555601E-2</v>
      </c>
      <c r="CR14" s="42" t="s">
        <v>44</v>
      </c>
      <c r="CS14" s="38">
        <v>0</v>
      </c>
      <c r="CT14" s="65"/>
      <c r="CU14" s="39">
        <v>474.9</v>
      </c>
      <c r="CV14" s="46">
        <v>60</v>
      </c>
      <c r="CW14" s="40"/>
      <c r="CX14" s="63">
        <v>534.9</v>
      </c>
      <c r="CY14" s="128"/>
      <c r="CZ14" s="101" t="s">
        <v>191</v>
      </c>
      <c r="DA14" s="129" t="s">
        <v>177</v>
      </c>
      <c r="DB14" s="129">
        <v>77</v>
      </c>
      <c r="DC14" s="104" t="s">
        <v>184</v>
      </c>
      <c r="DD14" s="77"/>
      <c r="DE14" s="56"/>
      <c r="DF14" s="36"/>
      <c r="DI14" s="41">
        <v>1.06</v>
      </c>
      <c r="DJ14" s="17" t="s">
        <v>196</v>
      </c>
      <c r="DK14" s="153">
        <v>446.49400000000003</v>
      </c>
      <c r="DL14" s="41">
        <v>446.49400000000003</v>
      </c>
      <c r="DM14" s="41">
        <v>9999</v>
      </c>
      <c r="DP14" s="41">
        <v>16</v>
      </c>
      <c r="DQ14" s="227">
        <v>0</v>
      </c>
      <c r="DR14" s="227">
        <v>0</v>
      </c>
      <c r="DS14" s="228">
        <v>339</v>
      </c>
      <c r="DT14" s="227">
        <v>0</v>
      </c>
      <c r="DU14" s="227">
        <v>0</v>
      </c>
      <c r="DV14" s="227">
        <v>4</v>
      </c>
      <c r="DW14" s="227">
        <v>0</v>
      </c>
      <c r="DX14" s="227">
        <v>0</v>
      </c>
      <c r="DY14" s="227">
        <v>11</v>
      </c>
      <c r="DZ14" s="227">
        <v>0</v>
      </c>
      <c r="EA14" s="227">
        <v>14</v>
      </c>
      <c r="EB14" s="227">
        <v>0</v>
      </c>
      <c r="EC14" s="228">
        <v>26.6</v>
      </c>
      <c r="ED14" s="227">
        <v>0</v>
      </c>
      <c r="EE14" s="227">
        <v>0</v>
      </c>
      <c r="EF14" s="227">
        <v>6</v>
      </c>
      <c r="EG14" s="227">
        <v>60</v>
      </c>
      <c r="EH14" s="228">
        <v>74.3</v>
      </c>
      <c r="EI14" s="227">
        <v>0</v>
      </c>
      <c r="EK14" s="41">
        <v>16</v>
      </c>
      <c r="EL14" s="227">
        <v>0</v>
      </c>
      <c r="EM14" s="227">
        <v>0</v>
      </c>
      <c r="EN14" s="227">
        <v>339</v>
      </c>
      <c r="EO14" s="227">
        <v>339</v>
      </c>
      <c r="EP14" s="227">
        <v>339</v>
      </c>
      <c r="EQ14" s="227">
        <v>343</v>
      </c>
      <c r="ER14" s="227">
        <v>343</v>
      </c>
      <c r="ES14" s="227">
        <v>343</v>
      </c>
      <c r="ET14" s="227">
        <v>354</v>
      </c>
      <c r="EU14" s="227">
        <v>354</v>
      </c>
      <c r="EV14" s="227">
        <v>368</v>
      </c>
      <c r="EW14" s="227">
        <v>368</v>
      </c>
      <c r="EX14" s="227">
        <v>394.6</v>
      </c>
      <c r="EY14" s="227">
        <v>394.6</v>
      </c>
      <c r="EZ14" s="227">
        <v>394.6</v>
      </c>
      <c r="FA14" s="227">
        <v>400.6</v>
      </c>
      <c r="FB14" s="227">
        <v>460.6</v>
      </c>
      <c r="FC14" s="227">
        <v>534.9</v>
      </c>
      <c r="FD14" s="227">
        <v>534.9</v>
      </c>
    </row>
    <row r="15" spans="1:160" s="41" customFormat="1" ht="13.5" thickBot="1" x14ac:dyDescent="0.25">
      <c r="A15" s="131"/>
      <c r="B15" s="34">
        <v>6</v>
      </c>
      <c r="C15" s="10">
        <v>6</v>
      </c>
      <c r="D15" s="37" t="s">
        <v>29</v>
      </c>
      <c r="E15" s="37" t="s">
        <v>54</v>
      </c>
      <c r="F15" s="37"/>
      <c r="G15" s="43">
        <v>0.295833333333333</v>
      </c>
      <c r="H15" s="47">
        <v>0.29583333333333334</v>
      </c>
      <c r="I15" s="58" t="s">
        <v>44</v>
      </c>
      <c r="J15" s="52">
        <v>0</v>
      </c>
      <c r="K15" s="43">
        <v>0.37916666666666599</v>
      </c>
      <c r="L15" s="47">
        <v>0.37916666666666599</v>
      </c>
      <c r="M15" s="42" t="s">
        <v>44</v>
      </c>
      <c r="N15" s="38">
        <v>0</v>
      </c>
      <c r="O15" s="73">
        <v>0.42083333333333334</v>
      </c>
      <c r="P15" s="42" t="s">
        <v>44</v>
      </c>
      <c r="Q15" s="38">
        <v>0</v>
      </c>
      <c r="R15" s="43">
        <v>0.4236111111111111</v>
      </c>
      <c r="S15" s="47">
        <v>0.4236111111111111</v>
      </c>
      <c r="T15" s="70">
        <v>35.799999999999997</v>
      </c>
      <c r="U15" s="71">
        <v>35.799999999999997</v>
      </c>
      <c r="V15" s="72"/>
      <c r="W15" s="115">
        <v>0.44166666666666665</v>
      </c>
      <c r="X15" s="42" t="s">
        <v>44</v>
      </c>
      <c r="Y15" s="38">
        <v>0</v>
      </c>
      <c r="Z15" s="49">
        <v>0.47638888888888892</v>
      </c>
      <c r="AA15" s="42" t="s">
        <v>44</v>
      </c>
      <c r="AB15" s="38">
        <v>0</v>
      </c>
      <c r="AC15" s="53">
        <v>0.47847222222222219</v>
      </c>
      <c r="AD15" s="61"/>
      <c r="AE15" s="55">
        <v>0.48260416666666667</v>
      </c>
      <c r="AF15" s="35">
        <v>4.1319444444444797E-3</v>
      </c>
      <c r="AG15" s="35">
        <v>2.7777777777781296E-4</v>
      </c>
      <c r="AH15" s="44" t="s">
        <v>223</v>
      </c>
      <c r="AI15" s="45">
        <v>24</v>
      </c>
      <c r="AJ15" s="115">
        <v>0.4993055555555555</v>
      </c>
      <c r="AK15" s="42" t="s">
        <v>44</v>
      </c>
      <c r="AL15" s="38">
        <v>0</v>
      </c>
      <c r="AM15" s="73">
        <v>0.50972222222222219</v>
      </c>
      <c r="AN15" s="42" t="s">
        <v>44</v>
      </c>
      <c r="AO15" s="38">
        <v>0</v>
      </c>
      <c r="AP15" s="53">
        <v>0.51180555555555551</v>
      </c>
      <c r="AQ15" s="61"/>
      <c r="AR15" s="55">
        <v>0.5184375</v>
      </c>
      <c r="AS15" s="35">
        <v>6.6319444444444819E-3</v>
      </c>
      <c r="AT15" s="35">
        <v>1.2731481481477718E-4</v>
      </c>
      <c r="AU15" s="44" t="s">
        <v>45</v>
      </c>
      <c r="AV15" s="45">
        <v>11</v>
      </c>
      <c r="AW15" s="49">
        <v>0.5395833333333333</v>
      </c>
      <c r="AX15" s="42" t="s">
        <v>44</v>
      </c>
      <c r="AY15" s="38">
        <v>0</v>
      </c>
      <c r="AZ15" s="49">
        <v>0.54166666666666696</v>
      </c>
      <c r="BA15" s="61"/>
      <c r="BB15" s="55">
        <v>0.54634259259259255</v>
      </c>
      <c r="BC15" s="35">
        <v>4.6759259259255836E-3</v>
      </c>
      <c r="BD15" s="35">
        <v>3.2407407407441646E-4</v>
      </c>
      <c r="BE15" s="44" t="s">
        <v>45</v>
      </c>
      <c r="BF15" s="45">
        <v>28</v>
      </c>
      <c r="BG15" s="308">
        <v>0.5868055555555558</v>
      </c>
      <c r="BH15" s="42" t="s">
        <v>44</v>
      </c>
      <c r="BI15" s="38">
        <v>0</v>
      </c>
      <c r="BJ15" s="43">
        <v>0.58750000000000002</v>
      </c>
      <c r="BK15" s="47">
        <v>0.58819444444444446</v>
      </c>
      <c r="BL15" s="70">
        <v>27.2</v>
      </c>
      <c r="BM15" s="71">
        <v>27.2</v>
      </c>
      <c r="BN15" s="72"/>
      <c r="BO15" s="117" t="s">
        <v>226</v>
      </c>
      <c r="BP15" s="121"/>
      <c r="BQ15" s="124" t="s">
        <v>225</v>
      </c>
      <c r="BR15" s="125"/>
      <c r="BS15" s="49">
        <v>0.66319444444444442</v>
      </c>
      <c r="BT15" s="42" t="s">
        <v>44</v>
      </c>
      <c r="BU15" s="38">
        <v>0</v>
      </c>
      <c r="BV15" s="49">
        <v>0.66527777777777797</v>
      </c>
      <c r="BW15" s="61"/>
      <c r="BX15" s="55">
        <v>0.66781250000000003</v>
      </c>
      <c r="BY15" s="35">
        <v>2.5347222222220633E-3</v>
      </c>
      <c r="BZ15" s="35">
        <v>8.1018518518359735E-5</v>
      </c>
      <c r="CA15" s="44" t="s">
        <v>223</v>
      </c>
      <c r="CB15" s="45">
        <v>7</v>
      </c>
      <c r="CC15" s="85">
        <v>0.66875000000000007</v>
      </c>
      <c r="CD15" s="86"/>
      <c r="CE15" s="87">
        <v>60</v>
      </c>
      <c r="CF15" s="88"/>
      <c r="CG15" s="85">
        <v>0.6777777777777777</v>
      </c>
      <c r="CH15" s="86"/>
      <c r="CI15" s="87">
        <v>0</v>
      </c>
      <c r="CJ15" s="88"/>
      <c r="CK15" s="43">
        <v>0.72152777777777777</v>
      </c>
      <c r="CL15" s="47">
        <v>0.72152777777777777</v>
      </c>
      <c r="CM15" s="70">
        <v>49.2</v>
      </c>
      <c r="CN15" s="71">
        <v>49.2</v>
      </c>
      <c r="CO15" s="72"/>
      <c r="CP15" s="91">
        <v>0.72499999999999998</v>
      </c>
      <c r="CQ15" s="95">
        <v>5.5555555555555601E-2</v>
      </c>
      <c r="CR15" s="42" t="s">
        <v>44</v>
      </c>
      <c r="CS15" s="38">
        <v>0</v>
      </c>
      <c r="CT15" s="64"/>
      <c r="CU15" s="39">
        <v>182.2</v>
      </c>
      <c r="CV15" s="46">
        <v>60</v>
      </c>
      <c r="CW15" s="40"/>
      <c r="CX15" s="63">
        <v>242.2</v>
      </c>
      <c r="CY15" s="43"/>
      <c r="CZ15" s="101" t="s">
        <v>190</v>
      </c>
      <c r="DA15" s="129" t="s">
        <v>177</v>
      </c>
      <c r="DB15" s="129">
        <v>75</v>
      </c>
      <c r="DC15" s="104" t="s">
        <v>181</v>
      </c>
      <c r="DD15" s="77"/>
      <c r="DE15" s="56"/>
      <c r="DF15" s="36"/>
      <c r="DI15" s="41">
        <v>1.06</v>
      </c>
      <c r="DJ15" s="41" t="s">
        <v>196</v>
      </c>
      <c r="DK15" s="153">
        <v>118.932</v>
      </c>
      <c r="DL15" s="41">
        <v>118.932</v>
      </c>
      <c r="DM15" s="41">
        <v>9999</v>
      </c>
      <c r="DP15" s="41">
        <v>6</v>
      </c>
      <c r="DQ15" s="227">
        <v>0</v>
      </c>
      <c r="DR15" s="227">
        <v>0</v>
      </c>
      <c r="DS15" s="228">
        <v>35.799999999999997</v>
      </c>
      <c r="DT15" s="227">
        <v>0</v>
      </c>
      <c r="DU15" s="227">
        <v>0</v>
      </c>
      <c r="DV15" s="227">
        <v>24</v>
      </c>
      <c r="DW15" s="227">
        <v>0</v>
      </c>
      <c r="DX15" s="227">
        <v>0</v>
      </c>
      <c r="DY15" s="227">
        <v>11</v>
      </c>
      <c r="DZ15" s="227">
        <v>0</v>
      </c>
      <c r="EA15" s="227">
        <v>28</v>
      </c>
      <c r="EB15" s="227">
        <v>0</v>
      </c>
      <c r="EC15" s="228">
        <v>27.2</v>
      </c>
      <c r="ED15" s="227">
        <v>0</v>
      </c>
      <c r="EE15" s="227">
        <v>0</v>
      </c>
      <c r="EF15" s="227">
        <v>7</v>
      </c>
      <c r="EG15" s="227">
        <v>60</v>
      </c>
      <c r="EH15" s="228">
        <v>49.2</v>
      </c>
      <c r="EI15" s="227">
        <v>0</v>
      </c>
      <c r="EK15" s="41">
        <v>6</v>
      </c>
      <c r="EL15" s="227">
        <v>0</v>
      </c>
      <c r="EM15" s="227">
        <v>0</v>
      </c>
      <c r="EN15" s="227">
        <v>35.799999999999997</v>
      </c>
      <c r="EO15" s="227">
        <v>35.799999999999997</v>
      </c>
      <c r="EP15" s="227">
        <v>35.799999999999997</v>
      </c>
      <c r="EQ15" s="227">
        <v>59.8</v>
      </c>
      <c r="ER15" s="227">
        <v>59.8</v>
      </c>
      <c r="ES15" s="227">
        <v>59.8</v>
      </c>
      <c r="ET15" s="227">
        <v>70.8</v>
      </c>
      <c r="EU15" s="227">
        <v>70.8</v>
      </c>
      <c r="EV15" s="227">
        <v>98.8</v>
      </c>
      <c r="EW15" s="227">
        <v>98.8</v>
      </c>
      <c r="EX15" s="227">
        <v>126</v>
      </c>
      <c r="EY15" s="227">
        <v>126</v>
      </c>
      <c r="EZ15" s="227">
        <v>126</v>
      </c>
      <c r="FA15" s="227">
        <v>133</v>
      </c>
      <c r="FB15" s="227">
        <v>193</v>
      </c>
      <c r="FC15" s="227">
        <v>242.2</v>
      </c>
      <c r="FD15" s="227">
        <v>242.2</v>
      </c>
    </row>
    <row r="16" spans="1:160" s="41" customFormat="1" ht="13.5" collapsed="1" thickBot="1" x14ac:dyDescent="0.25">
      <c r="A16" s="131"/>
      <c r="B16" s="34">
        <v>11</v>
      </c>
      <c r="C16" s="10">
        <v>11</v>
      </c>
      <c r="D16" s="37" t="s">
        <v>100</v>
      </c>
      <c r="E16" s="37" t="s">
        <v>101</v>
      </c>
      <c r="F16" s="37"/>
      <c r="G16" s="43">
        <v>0.29930555555555599</v>
      </c>
      <c r="H16" s="47">
        <v>0.29930555555555555</v>
      </c>
      <c r="I16" s="58" t="s">
        <v>44</v>
      </c>
      <c r="J16" s="52">
        <v>0</v>
      </c>
      <c r="K16" s="43">
        <v>0.38263888888888797</v>
      </c>
      <c r="L16" s="47">
        <v>0.38263888888888598</v>
      </c>
      <c r="M16" s="42" t="s">
        <v>44</v>
      </c>
      <c r="N16" s="38">
        <v>0</v>
      </c>
      <c r="O16" s="73">
        <v>0.42430555555555555</v>
      </c>
      <c r="P16" s="42" t="s">
        <v>44</v>
      </c>
      <c r="Q16" s="38">
        <v>0</v>
      </c>
      <c r="R16" s="43">
        <v>0.42708333333333331</v>
      </c>
      <c r="S16" s="47">
        <v>0.42708333333333331</v>
      </c>
      <c r="T16" s="70">
        <v>43.6</v>
      </c>
      <c r="U16" s="71">
        <v>43.6</v>
      </c>
      <c r="V16" s="72">
        <v>300</v>
      </c>
      <c r="W16" s="115">
        <v>0.44513888888888886</v>
      </c>
      <c r="X16" s="42" t="s">
        <v>44</v>
      </c>
      <c r="Y16" s="38">
        <v>0</v>
      </c>
      <c r="Z16" s="49">
        <v>0.47986111111111113</v>
      </c>
      <c r="AA16" s="42" t="s">
        <v>44</v>
      </c>
      <c r="AB16" s="38">
        <v>0</v>
      </c>
      <c r="AC16" s="53">
        <v>0.48194444444444445</v>
      </c>
      <c r="AD16" s="61"/>
      <c r="AE16" s="55">
        <v>0.48592592592592593</v>
      </c>
      <c r="AF16" s="35">
        <v>3.9814814814814747E-3</v>
      </c>
      <c r="AG16" s="35">
        <v>1.2731481481480797E-4</v>
      </c>
      <c r="AH16" s="44" t="s">
        <v>223</v>
      </c>
      <c r="AI16" s="45">
        <v>11</v>
      </c>
      <c r="AJ16" s="115">
        <v>0.50277777777777777</v>
      </c>
      <c r="AK16" s="42" t="s">
        <v>44</v>
      </c>
      <c r="AL16" s="38">
        <v>0</v>
      </c>
      <c r="AM16" s="73">
        <v>0.5131944444444444</v>
      </c>
      <c r="AN16" s="42" t="s">
        <v>44</v>
      </c>
      <c r="AO16" s="38">
        <v>0</v>
      </c>
      <c r="AP16" s="53">
        <v>0.51527777777777783</v>
      </c>
      <c r="AQ16" s="61"/>
      <c r="AR16" s="55">
        <v>0.52187499999999998</v>
      </c>
      <c r="AS16" s="35">
        <v>6.5972222222221433E-3</v>
      </c>
      <c r="AT16" s="35">
        <v>1.6203703703711585E-4</v>
      </c>
      <c r="AU16" s="44" t="s">
        <v>45</v>
      </c>
      <c r="AV16" s="45">
        <v>14</v>
      </c>
      <c r="AW16" s="49">
        <v>0.54097222222222219</v>
      </c>
      <c r="AX16" s="42" t="s">
        <v>45</v>
      </c>
      <c r="AY16" s="38">
        <v>180</v>
      </c>
      <c r="AZ16" s="49">
        <v>0.54305555555555596</v>
      </c>
      <c r="BA16" s="61"/>
      <c r="BB16" s="55">
        <v>0.54792824074074076</v>
      </c>
      <c r="BC16" s="35">
        <v>4.8726851851847996E-3</v>
      </c>
      <c r="BD16" s="35">
        <v>1.2731481481520045E-4</v>
      </c>
      <c r="BE16" s="44" t="s">
        <v>45</v>
      </c>
      <c r="BF16" s="45">
        <v>11</v>
      </c>
      <c r="BG16" s="308">
        <v>0.5881944444444448</v>
      </c>
      <c r="BH16" s="42" t="s">
        <v>44</v>
      </c>
      <c r="BI16" s="38">
        <v>0</v>
      </c>
      <c r="BJ16" s="43">
        <v>0.59930555555555554</v>
      </c>
      <c r="BK16" s="47">
        <v>0.59930555555555554</v>
      </c>
      <c r="BL16" s="70">
        <v>27.7</v>
      </c>
      <c r="BM16" s="71">
        <v>27.7</v>
      </c>
      <c r="BN16" s="72">
        <v>10</v>
      </c>
      <c r="BO16" s="117" t="s">
        <v>226</v>
      </c>
      <c r="BP16" s="121"/>
      <c r="BQ16" s="124" t="s">
        <v>225</v>
      </c>
      <c r="BR16" s="125"/>
      <c r="BS16" s="49">
        <v>0.66736111111111107</v>
      </c>
      <c r="BT16" s="42" t="s">
        <v>223</v>
      </c>
      <c r="BU16" s="38">
        <v>240</v>
      </c>
      <c r="BV16" s="49">
        <v>0.67013888888888895</v>
      </c>
      <c r="BW16" s="61"/>
      <c r="BX16" s="55">
        <v>0.67267361111111112</v>
      </c>
      <c r="BY16" s="35">
        <v>2.5347222222221744E-3</v>
      </c>
      <c r="BZ16" s="35">
        <v>8.1018518518470757E-5</v>
      </c>
      <c r="CA16" s="44" t="s">
        <v>223</v>
      </c>
      <c r="CB16" s="45">
        <v>7</v>
      </c>
      <c r="CC16" s="85">
        <v>0.67499999999999993</v>
      </c>
      <c r="CD16" s="86"/>
      <c r="CE16" s="87">
        <v>0</v>
      </c>
      <c r="CF16" s="88"/>
      <c r="CG16" s="85">
        <v>0.68333333333333324</v>
      </c>
      <c r="CH16" s="86"/>
      <c r="CI16" s="87">
        <v>0</v>
      </c>
      <c r="CJ16" s="88"/>
      <c r="CK16" s="43">
        <v>0.72430555555555554</v>
      </c>
      <c r="CL16" s="47">
        <v>0.72430555555555554</v>
      </c>
      <c r="CM16" s="70">
        <v>48.7</v>
      </c>
      <c r="CN16" s="71">
        <v>48.7</v>
      </c>
      <c r="CO16" s="72"/>
      <c r="CP16" s="91">
        <v>0.7270833333333333</v>
      </c>
      <c r="CQ16" s="95">
        <v>5.5555555555555601E-2</v>
      </c>
      <c r="CR16" s="42" t="s">
        <v>44</v>
      </c>
      <c r="CS16" s="38">
        <v>0</v>
      </c>
      <c r="CT16" s="64"/>
      <c r="CU16" s="39">
        <v>473</v>
      </c>
      <c r="CV16" s="46">
        <v>420</v>
      </c>
      <c r="CW16" s="40"/>
      <c r="CX16" s="63">
        <v>893</v>
      </c>
      <c r="CY16" s="43"/>
      <c r="CZ16" s="101" t="s">
        <v>190</v>
      </c>
      <c r="DA16" s="129" t="s">
        <v>177</v>
      </c>
      <c r="DB16" s="129">
        <v>120</v>
      </c>
      <c r="DC16" s="104"/>
      <c r="DD16" s="77"/>
      <c r="DE16" s="56"/>
      <c r="DF16" s="36"/>
      <c r="DI16" s="41">
        <v>1.0900000000000001</v>
      </c>
      <c r="DJ16" s="41" t="s">
        <v>196</v>
      </c>
      <c r="DK16" s="153">
        <v>440.8</v>
      </c>
      <c r="DL16" s="41">
        <v>440.8</v>
      </c>
      <c r="DM16" s="41">
        <v>9999</v>
      </c>
      <c r="DP16" s="41">
        <v>11</v>
      </c>
      <c r="DQ16" s="227">
        <v>0</v>
      </c>
      <c r="DR16" s="227">
        <v>0</v>
      </c>
      <c r="DS16" s="228">
        <v>343.6</v>
      </c>
      <c r="DT16" s="227">
        <v>0</v>
      </c>
      <c r="DU16" s="227">
        <v>0</v>
      </c>
      <c r="DV16" s="227">
        <v>11</v>
      </c>
      <c r="DW16" s="227">
        <v>0</v>
      </c>
      <c r="DX16" s="227">
        <v>0</v>
      </c>
      <c r="DY16" s="227">
        <v>14</v>
      </c>
      <c r="DZ16" s="227">
        <v>180</v>
      </c>
      <c r="EA16" s="227">
        <v>11</v>
      </c>
      <c r="EB16" s="227">
        <v>0</v>
      </c>
      <c r="EC16" s="228">
        <v>37.700000000000003</v>
      </c>
      <c r="ED16" s="227">
        <v>0</v>
      </c>
      <c r="EE16" s="227">
        <v>240</v>
      </c>
      <c r="EF16" s="227">
        <v>7</v>
      </c>
      <c r="EG16" s="227">
        <v>0</v>
      </c>
      <c r="EH16" s="228">
        <v>48.7</v>
      </c>
      <c r="EI16" s="227">
        <v>0</v>
      </c>
      <c r="EK16" s="41">
        <v>11</v>
      </c>
      <c r="EL16" s="227">
        <v>0</v>
      </c>
      <c r="EM16" s="227">
        <v>0</v>
      </c>
      <c r="EN16" s="227">
        <v>343.6</v>
      </c>
      <c r="EO16" s="227">
        <v>343.6</v>
      </c>
      <c r="EP16" s="227">
        <v>343.6</v>
      </c>
      <c r="EQ16" s="227">
        <v>354.6</v>
      </c>
      <c r="ER16" s="227">
        <v>354.6</v>
      </c>
      <c r="ES16" s="227">
        <v>354.6</v>
      </c>
      <c r="ET16" s="227">
        <v>368.6</v>
      </c>
      <c r="EU16" s="227">
        <v>548.6</v>
      </c>
      <c r="EV16" s="227">
        <v>559.6</v>
      </c>
      <c r="EW16" s="227">
        <v>559.6</v>
      </c>
      <c r="EX16" s="227">
        <v>597.29999999999995</v>
      </c>
      <c r="EY16" s="227">
        <v>597.29999999999995</v>
      </c>
      <c r="EZ16" s="227">
        <v>837.3</v>
      </c>
      <c r="FA16" s="227">
        <v>844.3</v>
      </c>
      <c r="FB16" s="227">
        <v>844.3</v>
      </c>
      <c r="FC16" s="227">
        <v>893</v>
      </c>
      <c r="FD16" s="227">
        <v>893</v>
      </c>
    </row>
    <row r="17" spans="1:160" s="41" customFormat="1" ht="13.5" thickBot="1" x14ac:dyDescent="0.25">
      <c r="A17" s="131"/>
      <c r="B17" s="34">
        <v>9</v>
      </c>
      <c r="C17" s="10">
        <v>9</v>
      </c>
      <c r="D17" s="37" t="s">
        <v>35</v>
      </c>
      <c r="E17" s="37" t="s">
        <v>99</v>
      </c>
      <c r="F17" s="37"/>
      <c r="G17" s="43">
        <v>0.297916666666667</v>
      </c>
      <c r="H17" s="47">
        <v>0.29791666666666666</v>
      </c>
      <c r="I17" s="58" t="s">
        <v>44</v>
      </c>
      <c r="J17" s="52">
        <v>0</v>
      </c>
      <c r="K17" s="43">
        <v>0.38124999999999998</v>
      </c>
      <c r="L17" s="47">
        <v>0.38124999999999798</v>
      </c>
      <c r="M17" s="42" t="s">
        <v>44</v>
      </c>
      <c r="N17" s="38">
        <v>0</v>
      </c>
      <c r="O17" s="73">
        <v>0.42291666666666666</v>
      </c>
      <c r="P17" s="42" t="s">
        <v>44</v>
      </c>
      <c r="Q17" s="38">
        <v>0</v>
      </c>
      <c r="R17" s="43">
        <v>0.42499999999999999</v>
      </c>
      <c r="S17" s="47">
        <v>0.42499999999999999</v>
      </c>
      <c r="T17" s="70">
        <v>38.5</v>
      </c>
      <c r="U17" s="71">
        <v>38.5</v>
      </c>
      <c r="V17" s="72"/>
      <c r="W17" s="115">
        <v>0.44374999999999998</v>
      </c>
      <c r="X17" s="42" t="s">
        <v>44</v>
      </c>
      <c r="Y17" s="38">
        <v>0</v>
      </c>
      <c r="Z17" s="49">
        <v>0.47847222222222219</v>
      </c>
      <c r="AA17" s="42" t="s">
        <v>44</v>
      </c>
      <c r="AB17" s="38">
        <v>0</v>
      </c>
      <c r="AC17" s="53">
        <v>0.48055555555555557</v>
      </c>
      <c r="AD17" s="61"/>
      <c r="AE17" s="55">
        <v>0.48440972222222217</v>
      </c>
      <c r="AF17" s="35">
        <v>3.854166666666603E-3</v>
      </c>
      <c r="AG17" s="35">
        <v>6.3751087742147661E-17</v>
      </c>
      <c r="AH17" s="44" t="s">
        <v>44</v>
      </c>
      <c r="AI17" s="45">
        <v>0</v>
      </c>
      <c r="AJ17" s="115">
        <v>0.50138888888888888</v>
      </c>
      <c r="AK17" s="42" t="s">
        <v>44</v>
      </c>
      <c r="AL17" s="38">
        <v>0</v>
      </c>
      <c r="AM17" s="73">
        <v>0.51180555555555551</v>
      </c>
      <c r="AN17" s="42" t="s">
        <v>44</v>
      </c>
      <c r="AO17" s="38">
        <v>0</v>
      </c>
      <c r="AP17" s="53">
        <v>0.51388888888888895</v>
      </c>
      <c r="AQ17" s="61"/>
      <c r="AR17" s="55">
        <v>0.52239583333333328</v>
      </c>
      <c r="AS17" s="35">
        <v>8.506944444444331E-3</v>
      </c>
      <c r="AT17" s="35">
        <v>1.7476851851850718E-3</v>
      </c>
      <c r="AU17" s="44" t="s">
        <v>223</v>
      </c>
      <c r="AV17" s="45">
        <v>151</v>
      </c>
      <c r="AW17" s="49">
        <v>0.54166666666666663</v>
      </c>
      <c r="AX17" s="42" t="s">
        <v>44</v>
      </c>
      <c r="AY17" s="38">
        <v>0</v>
      </c>
      <c r="AZ17" s="49">
        <v>0.54374999999999996</v>
      </c>
      <c r="BA17" s="61"/>
      <c r="BB17" s="55">
        <v>0.54880787037037038</v>
      </c>
      <c r="BC17" s="35">
        <v>5.0578703703704209E-3</v>
      </c>
      <c r="BD17" s="35">
        <v>5.7870370370420761E-5</v>
      </c>
      <c r="BE17" s="44" t="s">
        <v>223</v>
      </c>
      <c r="BF17" s="45">
        <v>5</v>
      </c>
      <c r="BG17" s="308">
        <v>0.5888888888888888</v>
      </c>
      <c r="BH17" s="42" t="s">
        <v>44</v>
      </c>
      <c r="BI17" s="38">
        <v>0</v>
      </c>
      <c r="BJ17" s="43">
        <v>0.58958333333333335</v>
      </c>
      <c r="BK17" s="47">
        <v>0.59027777777777779</v>
      </c>
      <c r="BL17" s="70">
        <v>27.8</v>
      </c>
      <c r="BM17" s="71">
        <v>27.8</v>
      </c>
      <c r="BN17" s="72"/>
      <c r="BO17" s="117" t="s">
        <v>226</v>
      </c>
      <c r="BP17" s="121"/>
      <c r="BQ17" s="124" t="s">
        <v>225</v>
      </c>
      <c r="BR17" s="125"/>
      <c r="BS17" s="49">
        <v>0.66527777777777775</v>
      </c>
      <c r="BT17" s="42" t="s">
        <v>44</v>
      </c>
      <c r="BU17" s="38">
        <v>0</v>
      </c>
      <c r="BV17" s="49">
        <v>0.66736111111111096</v>
      </c>
      <c r="BW17" s="61"/>
      <c r="BX17" s="55">
        <v>0.66990740740740751</v>
      </c>
      <c r="BY17" s="35">
        <v>2.5462962962965463E-3</v>
      </c>
      <c r="BZ17" s="35">
        <v>9.25925925928427E-5</v>
      </c>
      <c r="CA17" s="44" t="s">
        <v>223</v>
      </c>
      <c r="CB17" s="45">
        <v>8</v>
      </c>
      <c r="CC17" s="85">
        <v>0.67083333333333339</v>
      </c>
      <c r="CD17" s="86"/>
      <c r="CE17" s="87">
        <v>60</v>
      </c>
      <c r="CF17" s="88"/>
      <c r="CG17" s="85">
        <v>0.6791666666666667</v>
      </c>
      <c r="CH17" s="86"/>
      <c r="CI17" s="87">
        <v>0</v>
      </c>
      <c r="CJ17" s="88"/>
      <c r="CK17" s="43">
        <v>0.72291666666666676</v>
      </c>
      <c r="CL17" s="47">
        <v>0.72291666666666676</v>
      </c>
      <c r="CM17" s="70">
        <v>42.8</v>
      </c>
      <c r="CN17" s="71">
        <v>42.8</v>
      </c>
      <c r="CO17" s="72"/>
      <c r="CP17" s="91">
        <v>0.72291666666666676</v>
      </c>
      <c r="CQ17" s="95">
        <v>5.5555555555555601E-2</v>
      </c>
      <c r="CR17" s="42" t="s">
        <v>44</v>
      </c>
      <c r="CS17" s="38">
        <v>0</v>
      </c>
      <c r="CT17" s="64"/>
      <c r="CU17" s="39">
        <v>273.10000000000002</v>
      </c>
      <c r="CV17" s="46">
        <v>60</v>
      </c>
      <c r="CW17" s="40"/>
      <c r="CX17" s="63">
        <v>333.1</v>
      </c>
      <c r="CY17" s="43"/>
      <c r="CZ17" s="101" t="s">
        <v>189</v>
      </c>
      <c r="DA17" s="129" t="s">
        <v>177</v>
      </c>
      <c r="DB17" s="129">
        <v>78</v>
      </c>
      <c r="DC17" s="104" t="s">
        <v>182</v>
      </c>
      <c r="DD17" s="77"/>
      <c r="DE17" s="56"/>
      <c r="DF17" s="36"/>
      <c r="DI17" s="41">
        <v>1.06</v>
      </c>
      <c r="DJ17" s="41" t="s">
        <v>196</v>
      </c>
      <c r="DK17" s="153">
        <v>115.646</v>
      </c>
      <c r="DL17" s="41">
        <v>115.646</v>
      </c>
      <c r="DM17" s="41">
        <v>9999</v>
      </c>
      <c r="DP17" s="41">
        <v>9</v>
      </c>
      <c r="DQ17" s="227">
        <v>0</v>
      </c>
      <c r="DR17" s="227">
        <v>0</v>
      </c>
      <c r="DS17" s="228">
        <v>38.5</v>
      </c>
      <c r="DT17" s="227">
        <v>0</v>
      </c>
      <c r="DU17" s="227">
        <v>0</v>
      </c>
      <c r="DV17" s="227">
        <v>0</v>
      </c>
      <c r="DW17" s="227">
        <v>0</v>
      </c>
      <c r="DX17" s="227">
        <v>0</v>
      </c>
      <c r="DY17" s="227">
        <v>151</v>
      </c>
      <c r="DZ17" s="227">
        <v>0</v>
      </c>
      <c r="EA17" s="227">
        <v>5</v>
      </c>
      <c r="EB17" s="227">
        <v>0</v>
      </c>
      <c r="EC17" s="228">
        <v>27.8</v>
      </c>
      <c r="ED17" s="227">
        <v>0</v>
      </c>
      <c r="EE17" s="227">
        <v>0</v>
      </c>
      <c r="EF17" s="227">
        <v>8</v>
      </c>
      <c r="EG17" s="227">
        <v>60</v>
      </c>
      <c r="EH17" s="228">
        <v>42.8</v>
      </c>
      <c r="EI17" s="227">
        <v>0</v>
      </c>
      <c r="EK17" s="41">
        <v>9</v>
      </c>
      <c r="EL17" s="227">
        <v>0</v>
      </c>
      <c r="EM17" s="227">
        <v>0</v>
      </c>
      <c r="EN17" s="227">
        <v>38.5</v>
      </c>
      <c r="EO17" s="227">
        <v>38.5</v>
      </c>
      <c r="EP17" s="227">
        <v>38.5</v>
      </c>
      <c r="EQ17" s="227">
        <v>38.5</v>
      </c>
      <c r="ER17" s="227">
        <v>38.5</v>
      </c>
      <c r="ES17" s="227">
        <v>38.5</v>
      </c>
      <c r="ET17" s="227">
        <v>189.5</v>
      </c>
      <c r="EU17" s="227">
        <v>189.5</v>
      </c>
      <c r="EV17" s="227">
        <v>194.5</v>
      </c>
      <c r="EW17" s="227">
        <v>194.5</v>
      </c>
      <c r="EX17" s="227">
        <v>222.3</v>
      </c>
      <c r="EY17" s="227">
        <v>222.3</v>
      </c>
      <c r="EZ17" s="227">
        <v>222.3</v>
      </c>
      <c r="FA17" s="227">
        <v>230.3</v>
      </c>
      <c r="FB17" s="227">
        <v>290.3</v>
      </c>
      <c r="FC17" s="227">
        <v>333.1</v>
      </c>
      <c r="FD17" s="227">
        <v>333.1</v>
      </c>
    </row>
    <row r="18" spans="1:160" s="41" customFormat="1" ht="13.5" collapsed="1" thickBot="1" x14ac:dyDescent="0.25">
      <c r="A18" s="131"/>
      <c r="B18" s="34">
        <v>12</v>
      </c>
      <c r="C18" s="10">
        <v>12</v>
      </c>
      <c r="D18" s="37" t="s">
        <v>102</v>
      </c>
      <c r="E18" s="37" t="s">
        <v>103</v>
      </c>
      <c r="F18" s="37"/>
      <c r="G18" s="43">
        <v>0.3</v>
      </c>
      <c r="H18" s="47">
        <v>0.3</v>
      </c>
      <c r="I18" s="58" t="s">
        <v>44</v>
      </c>
      <c r="J18" s="52">
        <v>0</v>
      </c>
      <c r="K18" s="43">
        <v>0.38333333333333303</v>
      </c>
      <c r="L18" s="47">
        <v>0.38333333333332997</v>
      </c>
      <c r="M18" s="42" t="s">
        <v>44</v>
      </c>
      <c r="N18" s="38">
        <v>0</v>
      </c>
      <c r="O18" s="73">
        <v>0.42499999999999999</v>
      </c>
      <c r="P18" s="42" t="s">
        <v>44</v>
      </c>
      <c r="Q18" s="38">
        <v>0</v>
      </c>
      <c r="R18" s="43">
        <v>0.42777777777777781</v>
      </c>
      <c r="S18" s="47">
        <v>0.42777777777777781</v>
      </c>
      <c r="T18" s="70">
        <v>44</v>
      </c>
      <c r="U18" s="71">
        <v>44</v>
      </c>
      <c r="V18" s="72"/>
      <c r="W18" s="115">
        <v>0.4458333333333333</v>
      </c>
      <c r="X18" s="42" t="s">
        <v>44</v>
      </c>
      <c r="Y18" s="38">
        <v>0</v>
      </c>
      <c r="Z18" s="49">
        <v>0.48055555555555557</v>
      </c>
      <c r="AA18" s="42" t="s">
        <v>44</v>
      </c>
      <c r="AB18" s="38">
        <v>0</v>
      </c>
      <c r="AC18" s="53">
        <v>0.4826388888888889</v>
      </c>
      <c r="AD18" s="61"/>
      <c r="AE18" s="55">
        <v>0.48674768518518513</v>
      </c>
      <c r="AF18" s="35">
        <v>4.1087962962962354E-3</v>
      </c>
      <c r="AG18" s="35">
        <v>2.5462962962956867E-4</v>
      </c>
      <c r="AH18" s="44" t="s">
        <v>223</v>
      </c>
      <c r="AI18" s="45">
        <v>22</v>
      </c>
      <c r="AJ18" s="115">
        <v>0.50347222222222221</v>
      </c>
      <c r="AK18" s="42" t="s">
        <v>44</v>
      </c>
      <c r="AL18" s="38">
        <v>0</v>
      </c>
      <c r="AM18" s="73">
        <v>0.51388888888888895</v>
      </c>
      <c r="AN18" s="42" t="s">
        <v>44</v>
      </c>
      <c r="AO18" s="38">
        <v>0</v>
      </c>
      <c r="AP18" s="53">
        <v>0.51597222222222217</v>
      </c>
      <c r="AQ18" s="61"/>
      <c r="AR18" s="55">
        <v>0.52298611111111104</v>
      </c>
      <c r="AS18" s="35">
        <v>7.0138888888888751E-3</v>
      </c>
      <c r="AT18" s="35">
        <v>2.5462962962961595E-4</v>
      </c>
      <c r="AU18" s="44" t="s">
        <v>223</v>
      </c>
      <c r="AV18" s="45">
        <v>22</v>
      </c>
      <c r="AW18" s="49">
        <v>0.54375000000000007</v>
      </c>
      <c r="AX18" s="42" t="s">
        <v>44</v>
      </c>
      <c r="AY18" s="38">
        <v>0</v>
      </c>
      <c r="AZ18" s="49">
        <v>0.54583333333333295</v>
      </c>
      <c r="BA18" s="61"/>
      <c r="BB18" s="55">
        <v>0.55104166666666665</v>
      </c>
      <c r="BC18" s="35">
        <v>5.2083333333337034E-3</v>
      </c>
      <c r="BD18" s="35">
        <v>2.083333333337033E-4</v>
      </c>
      <c r="BE18" s="44" t="s">
        <v>223</v>
      </c>
      <c r="BF18" s="45">
        <v>18</v>
      </c>
      <c r="BG18" s="308">
        <v>0.59097222222222179</v>
      </c>
      <c r="BH18" s="42" t="s">
        <v>44</v>
      </c>
      <c r="BI18" s="38">
        <v>0</v>
      </c>
      <c r="BJ18" s="43">
        <v>0.59097222222222223</v>
      </c>
      <c r="BK18" s="47">
        <v>0.59166666666666667</v>
      </c>
      <c r="BL18" s="70">
        <v>29.4</v>
      </c>
      <c r="BM18" s="71">
        <v>29.4</v>
      </c>
      <c r="BN18" s="72"/>
      <c r="BO18" s="117" t="s">
        <v>226</v>
      </c>
      <c r="BP18" s="121"/>
      <c r="BQ18" s="124" t="s">
        <v>225</v>
      </c>
      <c r="BR18" s="125"/>
      <c r="BS18" s="49">
        <v>0.66736111111111107</v>
      </c>
      <c r="BT18" s="42" t="s">
        <v>44</v>
      </c>
      <c r="BU18" s="38">
        <v>0</v>
      </c>
      <c r="BV18" s="49">
        <v>0.66944444444444395</v>
      </c>
      <c r="BW18" s="61"/>
      <c r="BX18" s="55">
        <v>0.67207175925925933</v>
      </c>
      <c r="BY18" s="35">
        <v>2.6273148148153735E-3</v>
      </c>
      <c r="BZ18" s="35">
        <v>1.7361111111166994E-4</v>
      </c>
      <c r="CA18" s="44" t="s">
        <v>223</v>
      </c>
      <c r="CB18" s="45">
        <v>15</v>
      </c>
      <c r="CC18" s="85">
        <v>0.67499999999999993</v>
      </c>
      <c r="CD18" s="86"/>
      <c r="CE18" s="87">
        <v>0</v>
      </c>
      <c r="CF18" s="88"/>
      <c r="CG18" s="85">
        <v>0.68194444444444446</v>
      </c>
      <c r="CH18" s="86"/>
      <c r="CI18" s="87">
        <v>0</v>
      </c>
      <c r="CJ18" s="88"/>
      <c r="CK18" s="43">
        <v>0.72569444444444453</v>
      </c>
      <c r="CL18" s="47">
        <v>0.72569444444444453</v>
      </c>
      <c r="CM18" s="70">
        <v>57</v>
      </c>
      <c r="CN18" s="71">
        <v>57</v>
      </c>
      <c r="CO18" s="72"/>
      <c r="CP18" s="91">
        <v>0.7270833333333333</v>
      </c>
      <c r="CQ18" s="95">
        <v>5.5555555555555601E-2</v>
      </c>
      <c r="CR18" s="42" t="s">
        <v>44</v>
      </c>
      <c r="CS18" s="38">
        <v>0</v>
      </c>
      <c r="CT18" s="64"/>
      <c r="CU18" s="39">
        <v>207.4</v>
      </c>
      <c r="CV18" s="46">
        <v>0</v>
      </c>
      <c r="CW18" s="40"/>
      <c r="CX18" s="63">
        <v>207.4</v>
      </c>
      <c r="CY18" s="43"/>
      <c r="CZ18" s="101" t="s">
        <v>189</v>
      </c>
      <c r="DA18" s="129" t="s">
        <v>177</v>
      </c>
      <c r="DB18" s="129">
        <v>77</v>
      </c>
      <c r="DC18" s="104" t="s">
        <v>182</v>
      </c>
      <c r="DD18" s="77"/>
      <c r="DE18" s="56"/>
      <c r="DF18" s="36"/>
      <c r="DI18" s="41">
        <v>1.06</v>
      </c>
      <c r="DJ18" s="41" t="s">
        <v>196</v>
      </c>
      <c r="DK18" s="153">
        <v>138.22400000000002</v>
      </c>
      <c r="DL18" s="41">
        <v>138.22400000000002</v>
      </c>
      <c r="DM18" s="41">
        <v>9999</v>
      </c>
      <c r="DP18" s="41">
        <v>12</v>
      </c>
      <c r="DQ18" s="227">
        <v>0</v>
      </c>
      <c r="DR18" s="227">
        <v>0</v>
      </c>
      <c r="DS18" s="228">
        <v>44</v>
      </c>
      <c r="DT18" s="227">
        <v>0</v>
      </c>
      <c r="DU18" s="227">
        <v>0</v>
      </c>
      <c r="DV18" s="227">
        <v>22</v>
      </c>
      <c r="DW18" s="227">
        <v>0</v>
      </c>
      <c r="DX18" s="227">
        <v>0</v>
      </c>
      <c r="DY18" s="227">
        <v>22</v>
      </c>
      <c r="DZ18" s="227">
        <v>0</v>
      </c>
      <c r="EA18" s="227">
        <v>18</v>
      </c>
      <c r="EB18" s="227">
        <v>0</v>
      </c>
      <c r="EC18" s="228">
        <v>29.4</v>
      </c>
      <c r="ED18" s="227">
        <v>0</v>
      </c>
      <c r="EE18" s="227">
        <v>0</v>
      </c>
      <c r="EF18" s="227">
        <v>15</v>
      </c>
      <c r="EG18" s="227">
        <v>0</v>
      </c>
      <c r="EH18" s="228">
        <v>57</v>
      </c>
      <c r="EI18" s="227">
        <v>0</v>
      </c>
      <c r="EK18" s="41">
        <v>12</v>
      </c>
      <c r="EL18" s="227">
        <v>0</v>
      </c>
      <c r="EM18" s="227">
        <v>0</v>
      </c>
      <c r="EN18" s="227">
        <v>44</v>
      </c>
      <c r="EO18" s="227">
        <v>44</v>
      </c>
      <c r="EP18" s="227">
        <v>44</v>
      </c>
      <c r="EQ18" s="227">
        <v>66</v>
      </c>
      <c r="ER18" s="227">
        <v>66</v>
      </c>
      <c r="ES18" s="227">
        <v>66</v>
      </c>
      <c r="ET18" s="227">
        <v>88</v>
      </c>
      <c r="EU18" s="227">
        <v>88</v>
      </c>
      <c r="EV18" s="227">
        <v>106</v>
      </c>
      <c r="EW18" s="227">
        <v>106</v>
      </c>
      <c r="EX18" s="227">
        <v>135.4</v>
      </c>
      <c r="EY18" s="227">
        <v>135.4</v>
      </c>
      <c r="EZ18" s="227">
        <v>135.4</v>
      </c>
      <c r="FA18" s="227">
        <v>150.4</v>
      </c>
      <c r="FB18" s="227">
        <v>150.4</v>
      </c>
      <c r="FC18" s="227">
        <v>207.4</v>
      </c>
      <c r="FD18" s="227">
        <v>207.4</v>
      </c>
    </row>
    <row r="19" spans="1:160" ht="13.5" thickBot="1" x14ac:dyDescent="0.25">
      <c r="A19" s="132"/>
      <c r="B19" s="34">
        <v>13</v>
      </c>
      <c r="C19" s="10">
        <v>13</v>
      </c>
      <c r="D19" s="37" t="s">
        <v>104</v>
      </c>
      <c r="E19" s="37" t="s">
        <v>41</v>
      </c>
      <c r="F19" s="37"/>
      <c r="G19" s="43">
        <v>0.30069444444444399</v>
      </c>
      <c r="H19" s="47">
        <v>0.30069444444444443</v>
      </c>
      <c r="I19" s="58" t="s">
        <v>44</v>
      </c>
      <c r="J19" s="52">
        <v>0</v>
      </c>
      <c r="K19" s="43">
        <v>0.38402777777777702</v>
      </c>
      <c r="L19" s="47">
        <v>0.38402777777777403</v>
      </c>
      <c r="M19" s="42" t="s">
        <v>44</v>
      </c>
      <c r="N19" s="38">
        <v>0</v>
      </c>
      <c r="O19" s="73">
        <v>0.42569444444444443</v>
      </c>
      <c r="P19" s="42" t="s">
        <v>44</v>
      </c>
      <c r="Q19" s="38">
        <v>0</v>
      </c>
      <c r="R19" s="43">
        <v>0.4291666666666667</v>
      </c>
      <c r="S19" s="47">
        <v>0.4291666666666667</v>
      </c>
      <c r="T19" s="70">
        <v>39</v>
      </c>
      <c r="U19" s="71">
        <v>39</v>
      </c>
      <c r="V19" s="72"/>
      <c r="W19" s="115">
        <v>0.44652777777777775</v>
      </c>
      <c r="X19" s="42" t="s">
        <v>44</v>
      </c>
      <c r="Y19" s="38">
        <v>0</v>
      </c>
      <c r="Z19" s="49">
        <v>0.48125000000000001</v>
      </c>
      <c r="AA19" s="42" t="s">
        <v>44</v>
      </c>
      <c r="AB19" s="38">
        <v>0</v>
      </c>
      <c r="AC19" s="53">
        <v>0.48333333333333334</v>
      </c>
      <c r="AD19" s="61"/>
      <c r="AE19" s="55">
        <v>0.4871180555555556</v>
      </c>
      <c r="AF19" s="35">
        <v>3.7847222222222587E-3</v>
      </c>
      <c r="AG19" s="35">
        <v>6.9444444444408029E-5</v>
      </c>
      <c r="AH19" s="44" t="s">
        <v>45</v>
      </c>
      <c r="AI19" s="45">
        <v>6</v>
      </c>
      <c r="AJ19" s="115">
        <v>0.50416666666666665</v>
      </c>
      <c r="AK19" s="42" t="s">
        <v>44</v>
      </c>
      <c r="AL19" s="38">
        <v>0</v>
      </c>
      <c r="AM19" s="73">
        <v>0.51458333333333328</v>
      </c>
      <c r="AN19" s="42" t="s">
        <v>44</v>
      </c>
      <c r="AO19" s="38">
        <v>0</v>
      </c>
      <c r="AP19" s="53">
        <v>0.51666666666666672</v>
      </c>
      <c r="AQ19" s="61"/>
      <c r="AR19" s="55">
        <v>0.5272916666666666</v>
      </c>
      <c r="AS19" s="35">
        <v>1.0624999999999885E-2</v>
      </c>
      <c r="AT19" s="35">
        <v>3.8657407407406254E-3</v>
      </c>
      <c r="AU19" s="44" t="s">
        <v>223</v>
      </c>
      <c r="AV19" s="45">
        <v>334</v>
      </c>
      <c r="AW19" s="49">
        <v>0.5444444444444444</v>
      </c>
      <c r="AX19" s="42" t="s">
        <v>44</v>
      </c>
      <c r="AY19" s="38">
        <v>0</v>
      </c>
      <c r="AZ19" s="49">
        <v>0.54652777777777795</v>
      </c>
      <c r="BA19" s="61"/>
      <c r="BB19" s="55">
        <v>0.55143518518518519</v>
      </c>
      <c r="BC19" s="35">
        <v>4.9074074074072493E-3</v>
      </c>
      <c r="BD19" s="35">
        <v>9.259259259275076E-5</v>
      </c>
      <c r="BE19" s="44" t="s">
        <v>45</v>
      </c>
      <c r="BF19" s="45">
        <v>8</v>
      </c>
      <c r="BG19" s="308">
        <v>0.59166666666666679</v>
      </c>
      <c r="BH19" s="42" t="s">
        <v>44</v>
      </c>
      <c r="BI19" s="38">
        <v>0</v>
      </c>
      <c r="BJ19" s="43">
        <v>0.59236111111111112</v>
      </c>
      <c r="BK19" s="47">
        <v>0.59305555555555556</v>
      </c>
      <c r="BL19" s="70">
        <v>27.6</v>
      </c>
      <c r="BM19" s="71">
        <v>27.6</v>
      </c>
      <c r="BN19" s="72"/>
      <c r="BO19" s="117" t="s">
        <v>226</v>
      </c>
      <c r="BP19" s="121"/>
      <c r="BQ19" s="124" t="s">
        <v>225</v>
      </c>
      <c r="BR19" s="125"/>
      <c r="BS19" s="49">
        <v>0.66805555555555562</v>
      </c>
      <c r="BT19" s="42" t="s">
        <v>44</v>
      </c>
      <c r="BU19" s="38">
        <v>0</v>
      </c>
      <c r="BV19" s="49">
        <v>0.67083333333333295</v>
      </c>
      <c r="BW19" s="61"/>
      <c r="BX19" s="55">
        <v>0.67347222222222225</v>
      </c>
      <c r="BY19" s="35">
        <v>2.6388888888893014E-3</v>
      </c>
      <c r="BZ19" s="35">
        <v>1.851851851855978E-4</v>
      </c>
      <c r="CA19" s="44" t="s">
        <v>223</v>
      </c>
      <c r="CB19" s="45">
        <v>16</v>
      </c>
      <c r="CC19" s="85">
        <v>0.67569444444444438</v>
      </c>
      <c r="CD19" s="86"/>
      <c r="CE19" s="87">
        <v>0</v>
      </c>
      <c r="CF19" s="88"/>
      <c r="CG19" s="85">
        <v>0.68472222222222223</v>
      </c>
      <c r="CH19" s="86"/>
      <c r="CI19" s="87">
        <v>0</v>
      </c>
      <c r="CJ19" s="88"/>
      <c r="CK19" s="43">
        <v>0.73055555555555562</v>
      </c>
      <c r="CL19" s="47">
        <v>0.73055555555555562</v>
      </c>
      <c r="CM19" s="70">
        <v>48.6</v>
      </c>
      <c r="CN19" s="71">
        <v>48.6</v>
      </c>
      <c r="CO19" s="72"/>
      <c r="CP19" s="91">
        <v>0.7319444444444444</v>
      </c>
      <c r="CQ19" s="95">
        <v>5.5555555555555601E-2</v>
      </c>
      <c r="CR19" s="42" t="s">
        <v>44</v>
      </c>
      <c r="CS19" s="38">
        <v>0</v>
      </c>
      <c r="CT19" s="65"/>
      <c r="CU19" s="39">
        <v>479.2</v>
      </c>
      <c r="CV19" s="46">
        <v>0</v>
      </c>
      <c r="CW19" s="40"/>
      <c r="CX19" s="63">
        <v>479.2</v>
      </c>
      <c r="CY19" s="128"/>
      <c r="CZ19" s="101" t="s">
        <v>189</v>
      </c>
      <c r="DA19" s="129" t="s">
        <v>177</v>
      </c>
      <c r="DB19" s="129">
        <v>102</v>
      </c>
      <c r="DC19" s="104" t="s">
        <v>181</v>
      </c>
      <c r="DD19" s="77"/>
      <c r="DE19" s="56"/>
      <c r="DF19" s="36"/>
      <c r="DI19" s="41">
        <v>1.0900000000000001</v>
      </c>
      <c r="DJ19" s="17" t="s">
        <v>196</v>
      </c>
      <c r="DK19" s="153">
        <v>125.568</v>
      </c>
      <c r="DL19" s="41">
        <v>125.568</v>
      </c>
      <c r="DM19" s="41">
        <v>9999</v>
      </c>
      <c r="DP19" s="41">
        <v>13</v>
      </c>
      <c r="DQ19" s="227">
        <v>0</v>
      </c>
      <c r="DR19" s="227">
        <v>0</v>
      </c>
      <c r="DS19" s="228">
        <v>39</v>
      </c>
      <c r="DT19" s="227">
        <v>0</v>
      </c>
      <c r="DU19" s="227">
        <v>0</v>
      </c>
      <c r="DV19" s="227">
        <v>6</v>
      </c>
      <c r="DW19" s="227">
        <v>0</v>
      </c>
      <c r="DX19" s="227">
        <v>0</v>
      </c>
      <c r="DY19" s="227">
        <v>334</v>
      </c>
      <c r="DZ19" s="227">
        <v>0</v>
      </c>
      <c r="EA19" s="227">
        <v>8</v>
      </c>
      <c r="EB19" s="227">
        <v>0</v>
      </c>
      <c r="EC19" s="228">
        <v>27.6</v>
      </c>
      <c r="ED19" s="227">
        <v>0</v>
      </c>
      <c r="EE19" s="227">
        <v>0</v>
      </c>
      <c r="EF19" s="227">
        <v>16</v>
      </c>
      <c r="EG19" s="227">
        <v>0</v>
      </c>
      <c r="EH19" s="228">
        <v>48.6</v>
      </c>
      <c r="EI19" s="227">
        <v>0</v>
      </c>
      <c r="EK19" s="41">
        <v>13</v>
      </c>
      <c r="EL19" s="227">
        <v>0</v>
      </c>
      <c r="EM19" s="227">
        <v>0</v>
      </c>
      <c r="EN19" s="227">
        <v>39</v>
      </c>
      <c r="EO19" s="227">
        <v>39</v>
      </c>
      <c r="EP19" s="227">
        <v>39</v>
      </c>
      <c r="EQ19" s="227">
        <v>45</v>
      </c>
      <c r="ER19" s="227">
        <v>45</v>
      </c>
      <c r="ES19" s="227">
        <v>45</v>
      </c>
      <c r="ET19" s="227">
        <v>379</v>
      </c>
      <c r="EU19" s="227">
        <v>379</v>
      </c>
      <c r="EV19" s="227">
        <v>387</v>
      </c>
      <c r="EW19" s="227">
        <v>387</v>
      </c>
      <c r="EX19" s="227">
        <v>414.6</v>
      </c>
      <c r="EY19" s="227">
        <v>414.6</v>
      </c>
      <c r="EZ19" s="227">
        <v>414.6</v>
      </c>
      <c r="FA19" s="227">
        <v>430.6</v>
      </c>
      <c r="FB19" s="227">
        <v>430.6</v>
      </c>
      <c r="FC19" s="227">
        <v>479.2</v>
      </c>
      <c r="FD19" s="227">
        <v>479.2</v>
      </c>
    </row>
    <row r="20" spans="1:160" ht="13.5" thickBot="1" x14ac:dyDescent="0.25">
      <c r="A20" s="132"/>
      <c r="B20" s="34">
        <v>57</v>
      </c>
      <c r="C20" s="10">
        <v>60</v>
      </c>
      <c r="D20" s="37" t="s">
        <v>170</v>
      </c>
      <c r="E20" s="37" t="s">
        <v>171</v>
      </c>
      <c r="F20" s="37"/>
      <c r="G20" s="43">
        <v>0.33124999999999999</v>
      </c>
      <c r="H20" s="47">
        <v>0.33124999999999999</v>
      </c>
      <c r="I20" s="58" t="s">
        <v>44</v>
      </c>
      <c r="J20" s="52">
        <v>0</v>
      </c>
      <c r="K20" s="43">
        <v>0.41458333333332997</v>
      </c>
      <c r="L20" s="47">
        <v>0.41458333333330999</v>
      </c>
      <c r="M20" s="42" t="s">
        <v>44</v>
      </c>
      <c r="N20" s="38">
        <v>0</v>
      </c>
      <c r="O20" s="73">
        <v>0.45624999999999999</v>
      </c>
      <c r="P20" s="42" t="s">
        <v>44</v>
      </c>
      <c r="Q20" s="38">
        <v>0</v>
      </c>
      <c r="R20" s="43">
        <v>0.46597222222222223</v>
      </c>
      <c r="S20" s="47">
        <v>0.46597222222222223</v>
      </c>
      <c r="T20" s="70">
        <v>51.1</v>
      </c>
      <c r="U20" s="71">
        <v>51.1</v>
      </c>
      <c r="V20" s="72">
        <v>300</v>
      </c>
      <c r="W20" s="115">
        <v>0.4770833333333333</v>
      </c>
      <c r="X20" s="42" t="s">
        <v>44</v>
      </c>
      <c r="Y20" s="38">
        <v>0</v>
      </c>
      <c r="Z20" s="49">
        <v>0.51180555555555551</v>
      </c>
      <c r="AA20" s="42" t="s">
        <v>44</v>
      </c>
      <c r="AB20" s="38">
        <v>0</v>
      </c>
      <c r="AC20" s="53">
        <v>0.51527777777777783</v>
      </c>
      <c r="AD20" s="61"/>
      <c r="AE20" s="55">
        <v>0.51914351851851859</v>
      </c>
      <c r="AF20" s="35">
        <v>3.8657407407407529E-3</v>
      </c>
      <c r="AG20" s="35">
        <v>1.1574074074086147E-5</v>
      </c>
      <c r="AH20" s="44" t="s">
        <v>223</v>
      </c>
      <c r="AI20" s="45">
        <v>1</v>
      </c>
      <c r="AJ20" s="115">
        <v>0.5361111111111112</v>
      </c>
      <c r="AK20" s="42" t="s">
        <v>44</v>
      </c>
      <c r="AL20" s="38">
        <v>0</v>
      </c>
      <c r="AM20" s="73">
        <v>0.54652777777777783</v>
      </c>
      <c r="AN20" s="42" t="s">
        <v>44</v>
      </c>
      <c r="AO20" s="38">
        <v>0</v>
      </c>
      <c r="AP20" s="53">
        <v>0.54861111111111105</v>
      </c>
      <c r="AQ20" s="61"/>
      <c r="AR20" s="55">
        <v>0.55482638888888891</v>
      </c>
      <c r="AS20" s="35">
        <v>6.2152777777778612E-3</v>
      </c>
      <c r="AT20" s="35">
        <v>5.4398148148139796E-4</v>
      </c>
      <c r="AU20" s="44" t="s">
        <v>45</v>
      </c>
      <c r="AV20" s="45">
        <v>47</v>
      </c>
      <c r="AW20" s="49">
        <v>0.57638888888888895</v>
      </c>
      <c r="AX20" s="42" t="s">
        <v>44</v>
      </c>
      <c r="AY20" s="38">
        <v>0</v>
      </c>
      <c r="AZ20" s="49">
        <v>0.57847222222222205</v>
      </c>
      <c r="BA20" s="61"/>
      <c r="BB20" s="55">
        <v>0.58346064814814813</v>
      </c>
      <c r="BC20" s="35">
        <v>4.9884259259260766E-3</v>
      </c>
      <c r="BD20" s="35">
        <v>1.1574074073923517E-5</v>
      </c>
      <c r="BE20" s="44" t="s">
        <v>45</v>
      </c>
      <c r="BF20" s="45">
        <v>1</v>
      </c>
      <c r="BG20" s="308">
        <v>0.62361111111111089</v>
      </c>
      <c r="BH20" s="42" t="s">
        <v>44</v>
      </c>
      <c r="BI20" s="38">
        <v>0</v>
      </c>
      <c r="BJ20" s="43">
        <v>0.63402777777777775</v>
      </c>
      <c r="BK20" s="47">
        <v>0.63402777777777775</v>
      </c>
      <c r="BL20" s="70">
        <v>29.3</v>
      </c>
      <c r="BM20" s="71">
        <v>29.3</v>
      </c>
      <c r="BN20" s="72"/>
      <c r="BO20" s="117" t="s">
        <v>226</v>
      </c>
      <c r="BP20" s="121"/>
      <c r="BQ20" s="124" t="s">
        <v>225</v>
      </c>
      <c r="BR20" s="125"/>
      <c r="BS20" s="49">
        <v>0.70138888888888884</v>
      </c>
      <c r="BT20" s="42" t="s">
        <v>223</v>
      </c>
      <c r="BU20" s="38">
        <v>120</v>
      </c>
      <c r="BV20" s="49">
        <v>0.70347222222222205</v>
      </c>
      <c r="BW20" s="61"/>
      <c r="BX20" s="55">
        <v>0.70618055555555559</v>
      </c>
      <c r="BY20" s="35">
        <v>2.7083333333335347E-3</v>
      </c>
      <c r="BZ20" s="35">
        <v>2.5462962962983105E-4</v>
      </c>
      <c r="CA20" s="44" t="s">
        <v>223</v>
      </c>
      <c r="CB20" s="45">
        <v>22</v>
      </c>
      <c r="CC20" s="85">
        <v>0.70694444444444438</v>
      </c>
      <c r="CD20" s="86"/>
      <c r="CE20" s="87">
        <v>60</v>
      </c>
      <c r="CF20" s="88"/>
      <c r="CG20" s="85">
        <v>0.71875</v>
      </c>
      <c r="CH20" s="86"/>
      <c r="CI20" s="87">
        <v>0</v>
      </c>
      <c r="CJ20" s="88"/>
      <c r="CK20" s="43">
        <v>0.76180555555555562</v>
      </c>
      <c r="CL20" s="47">
        <v>0.76180555555555562</v>
      </c>
      <c r="CM20" s="70">
        <v>55</v>
      </c>
      <c r="CN20" s="71">
        <v>55</v>
      </c>
      <c r="CO20" s="72"/>
      <c r="CP20" s="91">
        <v>0.76388888888888884</v>
      </c>
      <c r="CQ20" s="95">
        <v>5.5555555555555601E-2</v>
      </c>
      <c r="CR20" s="42" t="s">
        <v>44</v>
      </c>
      <c r="CS20" s="38">
        <v>0</v>
      </c>
      <c r="CT20" s="65"/>
      <c r="CU20" s="39">
        <v>506.4</v>
      </c>
      <c r="CV20" s="46">
        <v>180</v>
      </c>
      <c r="CW20" s="40"/>
      <c r="CX20" s="63">
        <v>686.4</v>
      </c>
      <c r="CY20" s="128"/>
      <c r="CZ20" s="101" t="s">
        <v>189</v>
      </c>
      <c r="DA20" s="129" t="s">
        <v>177</v>
      </c>
      <c r="DB20" s="129">
        <v>98</v>
      </c>
      <c r="DC20" s="104" t="s">
        <v>183</v>
      </c>
      <c r="DD20" s="77"/>
      <c r="DE20" s="56"/>
      <c r="DF20" s="36"/>
      <c r="DI20" s="41">
        <v>1.06</v>
      </c>
      <c r="DJ20" s="17" t="s">
        <v>196</v>
      </c>
      <c r="DK20" s="153">
        <v>443.524</v>
      </c>
      <c r="DL20" s="41">
        <v>443.524</v>
      </c>
      <c r="DM20" s="41">
        <v>9999</v>
      </c>
      <c r="DP20" s="41">
        <v>60</v>
      </c>
      <c r="DQ20" s="227">
        <v>0</v>
      </c>
      <c r="DR20" s="227">
        <v>0</v>
      </c>
      <c r="DS20" s="228">
        <v>351.1</v>
      </c>
      <c r="DT20" s="227">
        <v>0</v>
      </c>
      <c r="DU20" s="227">
        <v>0</v>
      </c>
      <c r="DV20" s="227">
        <v>1</v>
      </c>
      <c r="DW20" s="227">
        <v>0</v>
      </c>
      <c r="DX20" s="227">
        <v>0</v>
      </c>
      <c r="DY20" s="227">
        <v>47</v>
      </c>
      <c r="DZ20" s="227">
        <v>0</v>
      </c>
      <c r="EA20" s="227">
        <v>1</v>
      </c>
      <c r="EB20" s="227">
        <v>0</v>
      </c>
      <c r="EC20" s="228">
        <v>29.3</v>
      </c>
      <c r="ED20" s="227">
        <v>0</v>
      </c>
      <c r="EE20" s="227">
        <v>120</v>
      </c>
      <c r="EF20" s="227">
        <v>22</v>
      </c>
      <c r="EG20" s="227">
        <v>60</v>
      </c>
      <c r="EH20" s="228">
        <v>55</v>
      </c>
      <c r="EI20" s="227">
        <v>0</v>
      </c>
      <c r="EK20" s="41">
        <v>60</v>
      </c>
      <c r="EL20" s="227">
        <v>0</v>
      </c>
      <c r="EM20" s="227">
        <v>0</v>
      </c>
      <c r="EN20" s="227">
        <v>351.1</v>
      </c>
      <c r="EO20" s="227">
        <v>351.1</v>
      </c>
      <c r="EP20" s="227">
        <v>351.1</v>
      </c>
      <c r="EQ20" s="227">
        <v>352.1</v>
      </c>
      <c r="ER20" s="227">
        <v>352.1</v>
      </c>
      <c r="ES20" s="227">
        <v>352.1</v>
      </c>
      <c r="ET20" s="227">
        <v>399.1</v>
      </c>
      <c r="EU20" s="227">
        <v>399.1</v>
      </c>
      <c r="EV20" s="227">
        <v>400.1</v>
      </c>
      <c r="EW20" s="227">
        <v>400.1</v>
      </c>
      <c r="EX20" s="227">
        <v>429.4</v>
      </c>
      <c r="EY20" s="227">
        <v>429.4</v>
      </c>
      <c r="EZ20" s="227">
        <v>549.4</v>
      </c>
      <c r="FA20" s="227">
        <v>571.4</v>
      </c>
      <c r="FB20" s="227">
        <v>631.4</v>
      </c>
      <c r="FC20" s="227">
        <v>686.4</v>
      </c>
      <c r="FD20" s="227">
        <v>686.4</v>
      </c>
    </row>
    <row r="21" spans="1:160" ht="13.5" thickBot="1" x14ac:dyDescent="0.25">
      <c r="A21" s="132"/>
      <c r="B21" s="34">
        <v>38</v>
      </c>
      <c r="C21" s="10">
        <v>38</v>
      </c>
      <c r="D21" s="37" t="s">
        <v>52</v>
      </c>
      <c r="E21" s="37" t="s">
        <v>143</v>
      </c>
      <c r="F21" s="37"/>
      <c r="G21" s="43">
        <v>0.31805555555555598</v>
      </c>
      <c r="H21" s="47">
        <v>0.31805555555555554</v>
      </c>
      <c r="I21" s="58" t="s">
        <v>44</v>
      </c>
      <c r="J21" s="52">
        <v>0</v>
      </c>
      <c r="K21" s="43">
        <v>0.40138888888888702</v>
      </c>
      <c r="L21" s="47">
        <v>0.40138888888887397</v>
      </c>
      <c r="M21" s="42" t="s">
        <v>44</v>
      </c>
      <c r="N21" s="38">
        <v>0</v>
      </c>
      <c r="O21" s="73">
        <v>0.44305555555555554</v>
      </c>
      <c r="P21" s="42" t="s">
        <v>44</v>
      </c>
      <c r="Q21" s="38">
        <v>0</v>
      </c>
      <c r="R21" s="43">
        <v>0.44375000000000003</v>
      </c>
      <c r="S21" s="47">
        <v>0.45069444444444445</v>
      </c>
      <c r="T21" s="70">
        <v>41.3</v>
      </c>
      <c r="U21" s="71">
        <v>41.3</v>
      </c>
      <c r="V21" s="72">
        <v>30</v>
      </c>
      <c r="W21" s="115">
        <v>0.46388888888888885</v>
      </c>
      <c r="X21" s="42" t="s">
        <v>44</v>
      </c>
      <c r="Y21" s="38">
        <v>0</v>
      </c>
      <c r="Z21" s="49">
        <v>0.49861111111111112</v>
      </c>
      <c r="AA21" s="42" t="s">
        <v>44</v>
      </c>
      <c r="AB21" s="38">
        <v>0</v>
      </c>
      <c r="AC21" s="53">
        <v>0.50138888888888888</v>
      </c>
      <c r="AD21" s="61"/>
      <c r="AE21" s="55">
        <v>0.50518518518518518</v>
      </c>
      <c r="AF21" s="35">
        <v>3.7962962962962976E-3</v>
      </c>
      <c r="AG21" s="35">
        <v>5.7870370370369153E-5</v>
      </c>
      <c r="AH21" s="44" t="s">
        <v>45</v>
      </c>
      <c r="AI21" s="45">
        <v>5</v>
      </c>
      <c r="AJ21" s="115">
        <v>0.52222222222222225</v>
      </c>
      <c r="AK21" s="42" t="s">
        <v>44</v>
      </c>
      <c r="AL21" s="38">
        <v>0</v>
      </c>
      <c r="AM21" s="73">
        <v>0.53263888888888888</v>
      </c>
      <c r="AN21" s="42" t="s">
        <v>44</v>
      </c>
      <c r="AO21" s="38">
        <v>0</v>
      </c>
      <c r="AP21" s="53">
        <v>0.53541666666666665</v>
      </c>
      <c r="AQ21" s="61"/>
      <c r="AR21" s="55">
        <v>0.5420949074074074</v>
      </c>
      <c r="AS21" s="35">
        <v>6.6782407407407485E-3</v>
      </c>
      <c r="AT21" s="35">
        <v>8.1018518518510656E-5</v>
      </c>
      <c r="AU21" s="44" t="s">
        <v>45</v>
      </c>
      <c r="AV21" s="45">
        <v>7</v>
      </c>
      <c r="AW21" s="49">
        <v>0.56319444444444444</v>
      </c>
      <c r="AX21" s="42" t="s">
        <v>44</v>
      </c>
      <c r="AY21" s="38">
        <v>0</v>
      </c>
      <c r="AZ21" s="49">
        <v>0.56527777777777799</v>
      </c>
      <c r="BA21" s="61"/>
      <c r="BB21" s="55">
        <v>0.57084490740740745</v>
      </c>
      <c r="BC21" s="35">
        <v>5.5671296296294637E-3</v>
      </c>
      <c r="BD21" s="35">
        <v>5.6712962962946357E-4</v>
      </c>
      <c r="BE21" s="44" t="s">
        <v>223</v>
      </c>
      <c r="BF21" s="45">
        <v>49</v>
      </c>
      <c r="BG21" s="308">
        <v>0.61041666666666683</v>
      </c>
      <c r="BH21" s="42" t="s">
        <v>44</v>
      </c>
      <c r="BI21" s="38">
        <v>0</v>
      </c>
      <c r="BJ21" s="43">
        <v>0.61111111111111105</v>
      </c>
      <c r="BK21" s="47">
        <v>0.61875000000000002</v>
      </c>
      <c r="BL21" s="70">
        <v>26.2</v>
      </c>
      <c r="BM21" s="71">
        <v>26.2</v>
      </c>
      <c r="BN21" s="72">
        <v>30</v>
      </c>
      <c r="BO21" s="117" t="s">
        <v>226</v>
      </c>
      <c r="BP21" s="121"/>
      <c r="BQ21" s="124" t="s">
        <v>225</v>
      </c>
      <c r="BR21" s="125"/>
      <c r="BS21" s="49">
        <v>0.68680555555555556</v>
      </c>
      <c r="BT21" s="42" t="s">
        <v>44</v>
      </c>
      <c r="BU21" s="38">
        <v>0</v>
      </c>
      <c r="BV21" s="49">
        <v>0.68888888888888899</v>
      </c>
      <c r="BW21" s="61"/>
      <c r="BX21" s="55">
        <v>0.69160879629629635</v>
      </c>
      <c r="BY21" s="35">
        <v>2.7199074074073515E-3</v>
      </c>
      <c r="BZ21" s="35">
        <v>2.6620370370364788E-4</v>
      </c>
      <c r="CA21" s="44" t="s">
        <v>223</v>
      </c>
      <c r="CB21" s="45">
        <v>23</v>
      </c>
      <c r="CC21" s="85"/>
      <c r="CD21" s="86"/>
      <c r="CE21" s="87">
        <v>1800</v>
      </c>
      <c r="CF21" s="88"/>
      <c r="CG21" s="85">
        <v>0.70000000000000007</v>
      </c>
      <c r="CH21" s="86"/>
      <c r="CI21" s="87">
        <v>60</v>
      </c>
      <c r="CJ21" s="88"/>
      <c r="CK21" s="43">
        <v>0.74375000000000002</v>
      </c>
      <c r="CL21" s="47">
        <v>0.74444444444444446</v>
      </c>
      <c r="CM21" s="70">
        <v>61</v>
      </c>
      <c r="CN21" s="71">
        <v>61</v>
      </c>
      <c r="CO21" s="72"/>
      <c r="CP21" s="91">
        <v>0.74583333333333324</v>
      </c>
      <c r="CQ21" s="95">
        <v>5.5555555555555601E-2</v>
      </c>
      <c r="CR21" s="42" t="s">
        <v>44</v>
      </c>
      <c r="CS21" s="38">
        <v>0</v>
      </c>
      <c r="CT21" s="65"/>
      <c r="CU21" s="39">
        <v>272.5</v>
      </c>
      <c r="CV21" s="46">
        <v>1860</v>
      </c>
      <c r="CW21" s="40"/>
      <c r="CX21" s="63">
        <v>2132.5</v>
      </c>
      <c r="CY21" s="128"/>
      <c r="CZ21" s="101" t="s">
        <v>191</v>
      </c>
      <c r="DA21" s="129" t="s">
        <v>177</v>
      </c>
      <c r="DB21" s="129">
        <v>114</v>
      </c>
      <c r="DC21" s="104" t="s">
        <v>187</v>
      </c>
      <c r="DD21" s="77"/>
      <c r="DE21" s="56"/>
      <c r="DF21" s="36"/>
      <c r="DI21" s="41">
        <v>1.0900000000000001</v>
      </c>
      <c r="DJ21" s="17" t="s">
        <v>196</v>
      </c>
      <c r="DK21" s="153">
        <v>200.065</v>
      </c>
      <c r="DL21" s="41">
        <v>200.065</v>
      </c>
      <c r="DM21" s="41">
        <v>9999</v>
      </c>
      <c r="DP21" s="41">
        <v>38</v>
      </c>
      <c r="DQ21" s="227">
        <v>0</v>
      </c>
      <c r="DR21" s="227">
        <v>0</v>
      </c>
      <c r="DS21" s="228">
        <v>71.3</v>
      </c>
      <c r="DT21" s="227">
        <v>0</v>
      </c>
      <c r="DU21" s="227">
        <v>0</v>
      </c>
      <c r="DV21" s="227">
        <v>5</v>
      </c>
      <c r="DW21" s="227">
        <v>0</v>
      </c>
      <c r="DX21" s="227">
        <v>0</v>
      </c>
      <c r="DY21" s="227">
        <v>7</v>
      </c>
      <c r="DZ21" s="227">
        <v>0</v>
      </c>
      <c r="EA21" s="227">
        <v>49</v>
      </c>
      <c r="EB21" s="227">
        <v>0</v>
      </c>
      <c r="EC21" s="228">
        <v>56.2</v>
      </c>
      <c r="ED21" s="227">
        <v>0</v>
      </c>
      <c r="EE21" s="227">
        <v>0</v>
      </c>
      <c r="EF21" s="227">
        <v>23</v>
      </c>
      <c r="EG21" s="227">
        <v>1860</v>
      </c>
      <c r="EH21" s="228">
        <v>61</v>
      </c>
      <c r="EI21" s="227">
        <v>0</v>
      </c>
      <c r="EK21" s="41">
        <v>38</v>
      </c>
      <c r="EL21" s="227">
        <v>0</v>
      </c>
      <c r="EM21" s="227">
        <v>0</v>
      </c>
      <c r="EN21" s="227">
        <v>71.3</v>
      </c>
      <c r="EO21" s="227">
        <v>71.3</v>
      </c>
      <c r="EP21" s="227">
        <v>71.3</v>
      </c>
      <c r="EQ21" s="227">
        <v>76.3</v>
      </c>
      <c r="ER21" s="227">
        <v>76.3</v>
      </c>
      <c r="ES21" s="227">
        <v>76.3</v>
      </c>
      <c r="ET21" s="227">
        <v>83.3</v>
      </c>
      <c r="EU21" s="227">
        <v>83.3</v>
      </c>
      <c r="EV21" s="227">
        <v>132.30000000000001</v>
      </c>
      <c r="EW21" s="227">
        <v>132.30000000000001</v>
      </c>
      <c r="EX21" s="227">
        <v>188.5</v>
      </c>
      <c r="EY21" s="227">
        <v>188.5</v>
      </c>
      <c r="EZ21" s="227">
        <v>188.5</v>
      </c>
      <c r="FA21" s="227">
        <v>211.5</v>
      </c>
      <c r="FB21" s="227">
        <v>2071.5</v>
      </c>
      <c r="FC21" s="227">
        <v>2132.5</v>
      </c>
      <c r="FD21" s="227">
        <v>2132.5</v>
      </c>
    </row>
    <row r="22" spans="1:160" ht="13.5" thickBot="1" x14ac:dyDescent="0.25">
      <c r="A22" s="132"/>
      <c r="B22" s="34">
        <v>18</v>
      </c>
      <c r="C22" s="10">
        <v>18</v>
      </c>
      <c r="D22" s="37" t="s">
        <v>110</v>
      </c>
      <c r="E22" s="37" t="s">
        <v>111</v>
      </c>
      <c r="F22" s="37"/>
      <c r="G22" s="43">
        <v>0.30416666666666697</v>
      </c>
      <c r="H22" s="47">
        <v>0.30416666666666664</v>
      </c>
      <c r="I22" s="58" t="s">
        <v>44</v>
      </c>
      <c r="J22" s="52">
        <v>0</v>
      </c>
      <c r="K22" s="43">
        <v>0.38749999999999901</v>
      </c>
      <c r="L22" s="47">
        <v>0.38749999999999402</v>
      </c>
      <c r="M22" s="42" t="s">
        <v>44</v>
      </c>
      <c r="N22" s="38">
        <v>0</v>
      </c>
      <c r="O22" s="73">
        <v>0.4291666666666667</v>
      </c>
      <c r="P22" s="42" t="s">
        <v>44</v>
      </c>
      <c r="Q22" s="38">
        <v>0</v>
      </c>
      <c r="R22" s="43">
        <v>0.43333333333333335</v>
      </c>
      <c r="S22" s="47">
        <v>0.43333333333333335</v>
      </c>
      <c r="T22" s="70">
        <v>40.299999999999997</v>
      </c>
      <c r="U22" s="71">
        <v>40.299999999999997</v>
      </c>
      <c r="V22" s="72"/>
      <c r="W22" s="115">
        <v>0.45</v>
      </c>
      <c r="X22" s="42" t="s">
        <v>44</v>
      </c>
      <c r="Y22" s="38">
        <v>0</v>
      </c>
      <c r="Z22" s="49">
        <v>0.48472222222222222</v>
      </c>
      <c r="AA22" s="42" t="s">
        <v>44</v>
      </c>
      <c r="AB22" s="38">
        <v>0</v>
      </c>
      <c r="AC22" s="53">
        <v>0.48680555555555555</v>
      </c>
      <c r="AD22" s="61"/>
      <c r="AE22" s="55">
        <v>0.49076388888888894</v>
      </c>
      <c r="AF22" s="35">
        <v>3.958333333333397E-3</v>
      </c>
      <c r="AG22" s="35">
        <v>1.0416666666673022E-4</v>
      </c>
      <c r="AH22" s="44" t="s">
        <v>223</v>
      </c>
      <c r="AI22" s="45">
        <v>9</v>
      </c>
      <c r="AJ22" s="115">
        <v>0.50763888888888886</v>
      </c>
      <c r="AK22" s="42" t="s">
        <v>44</v>
      </c>
      <c r="AL22" s="38">
        <v>0</v>
      </c>
      <c r="AM22" s="73">
        <v>0.5180555555555556</v>
      </c>
      <c r="AN22" s="42" t="s">
        <v>44</v>
      </c>
      <c r="AO22" s="38">
        <v>0</v>
      </c>
      <c r="AP22" s="53">
        <v>0.52013888888888882</v>
      </c>
      <c r="AQ22" s="61"/>
      <c r="AR22" s="55">
        <v>0.52681712962962968</v>
      </c>
      <c r="AS22" s="35">
        <v>6.6782407407408595E-3</v>
      </c>
      <c r="AT22" s="35">
        <v>8.1018518518399633E-5</v>
      </c>
      <c r="AU22" s="44" t="s">
        <v>45</v>
      </c>
      <c r="AV22" s="45">
        <v>7</v>
      </c>
      <c r="AW22" s="49">
        <v>0.54791666666666672</v>
      </c>
      <c r="AX22" s="42" t="s">
        <v>44</v>
      </c>
      <c r="AY22" s="38">
        <v>0</v>
      </c>
      <c r="AZ22" s="49">
        <v>0.55000000000000004</v>
      </c>
      <c r="BA22" s="61"/>
      <c r="BB22" s="55">
        <v>0.55533564814814818</v>
      </c>
      <c r="BC22" s="35">
        <v>5.335648148148131E-3</v>
      </c>
      <c r="BD22" s="35">
        <v>3.3564814814813094E-4</v>
      </c>
      <c r="BE22" s="44" t="s">
        <v>223</v>
      </c>
      <c r="BF22" s="45">
        <v>29</v>
      </c>
      <c r="BG22" s="308">
        <v>0.59513888888888888</v>
      </c>
      <c r="BH22" s="42" t="s">
        <v>44</v>
      </c>
      <c r="BI22" s="38">
        <v>0</v>
      </c>
      <c r="BJ22" s="43">
        <v>0.59652777777777777</v>
      </c>
      <c r="BK22" s="47">
        <v>0.59722222222222221</v>
      </c>
      <c r="BL22" s="70">
        <v>30.3</v>
      </c>
      <c r="BM22" s="71">
        <v>30.3</v>
      </c>
      <c r="BN22" s="72"/>
      <c r="BO22" s="117" t="s">
        <v>226</v>
      </c>
      <c r="BP22" s="121"/>
      <c r="BQ22" s="124" t="s">
        <v>225</v>
      </c>
      <c r="BR22" s="125"/>
      <c r="BS22" s="49">
        <v>0.67152777777777783</v>
      </c>
      <c r="BT22" s="42" t="s">
        <v>44</v>
      </c>
      <c r="BU22" s="38">
        <v>0</v>
      </c>
      <c r="BV22" s="49">
        <v>0.67430555555555505</v>
      </c>
      <c r="BW22" s="61"/>
      <c r="BX22" s="55">
        <v>0.67703703703703699</v>
      </c>
      <c r="BY22" s="35">
        <v>2.7314814814819455E-3</v>
      </c>
      <c r="BZ22" s="35">
        <v>2.7777777777824187E-4</v>
      </c>
      <c r="CA22" s="44" t="s">
        <v>223</v>
      </c>
      <c r="CB22" s="45">
        <v>24</v>
      </c>
      <c r="CC22" s="85">
        <v>0.67847222222222225</v>
      </c>
      <c r="CD22" s="86"/>
      <c r="CE22" s="87">
        <v>0</v>
      </c>
      <c r="CF22" s="88"/>
      <c r="CG22" s="85">
        <v>0.68680555555555556</v>
      </c>
      <c r="CH22" s="86"/>
      <c r="CI22" s="87">
        <v>0</v>
      </c>
      <c r="CJ22" s="88"/>
      <c r="CK22" s="43">
        <v>0.72777777777777775</v>
      </c>
      <c r="CL22" s="47">
        <v>0.72777777777777775</v>
      </c>
      <c r="CM22" s="70">
        <v>46.1</v>
      </c>
      <c r="CN22" s="71">
        <v>46.1</v>
      </c>
      <c r="CO22" s="72"/>
      <c r="CP22" s="91">
        <v>0.73333333333333339</v>
      </c>
      <c r="CQ22" s="95">
        <v>5.5555555555555601E-2</v>
      </c>
      <c r="CR22" s="42" t="s">
        <v>44</v>
      </c>
      <c r="CS22" s="38">
        <v>0</v>
      </c>
      <c r="CT22" s="65"/>
      <c r="CU22" s="39">
        <v>185.7</v>
      </c>
      <c r="CV22" s="46">
        <v>0</v>
      </c>
      <c r="CW22" s="40"/>
      <c r="CX22" s="63">
        <v>185.7</v>
      </c>
      <c r="CY22" s="132"/>
      <c r="CZ22" s="101" t="s">
        <v>189</v>
      </c>
      <c r="DA22" s="129" t="s">
        <v>178</v>
      </c>
      <c r="DB22" s="129">
        <v>177</v>
      </c>
      <c r="DC22" s="104"/>
      <c r="DD22" s="77"/>
      <c r="DE22" s="56"/>
      <c r="DF22" s="36"/>
      <c r="DI22" s="41">
        <v>1.03</v>
      </c>
      <c r="DJ22" s="17" t="s">
        <v>196</v>
      </c>
      <c r="DK22" s="153">
        <v>120.20099999999999</v>
      </c>
      <c r="DL22" s="41">
        <v>120.20099999999999</v>
      </c>
      <c r="DM22" s="41">
        <v>9999</v>
      </c>
      <c r="DP22" s="41">
        <v>18</v>
      </c>
      <c r="DQ22" s="227">
        <v>0</v>
      </c>
      <c r="DR22" s="227">
        <v>0</v>
      </c>
      <c r="DS22" s="228">
        <v>40.299999999999997</v>
      </c>
      <c r="DT22" s="227">
        <v>0</v>
      </c>
      <c r="DU22" s="227">
        <v>0</v>
      </c>
      <c r="DV22" s="227">
        <v>9</v>
      </c>
      <c r="DW22" s="227">
        <v>0</v>
      </c>
      <c r="DX22" s="227">
        <v>0</v>
      </c>
      <c r="DY22" s="227">
        <v>7</v>
      </c>
      <c r="DZ22" s="227">
        <v>0</v>
      </c>
      <c r="EA22" s="227">
        <v>29</v>
      </c>
      <c r="EB22" s="227">
        <v>0</v>
      </c>
      <c r="EC22" s="228">
        <v>30.3</v>
      </c>
      <c r="ED22" s="227">
        <v>0</v>
      </c>
      <c r="EE22" s="227">
        <v>0</v>
      </c>
      <c r="EF22" s="227">
        <v>24</v>
      </c>
      <c r="EG22" s="227">
        <v>0</v>
      </c>
      <c r="EH22" s="228">
        <v>46.1</v>
      </c>
      <c r="EI22" s="227">
        <v>0</v>
      </c>
      <c r="EK22" s="41">
        <v>18</v>
      </c>
      <c r="EL22" s="227">
        <v>0</v>
      </c>
      <c r="EM22" s="227">
        <v>0</v>
      </c>
      <c r="EN22" s="227">
        <v>40.299999999999997</v>
      </c>
      <c r="EO22" s="227">
        <v>40.299999999999997</v>
      </c>
      <c r="EP22" s="227">
        <v>40.299999999999997</v>
      </c>
      <c r="EQ22" s="227">
        <v>49.3</v>
      </c>
      <c r="ER22" s="227">
        <v>49.3</v>
      </c>
      <c r="ES22" s="227">
        <v>49.3</v>
      </c>
      <c r="ET22" s="227">
        <v>56.3</v>
      </c>
      <c r="EU22" s="227">
        <v>56.3</v>
      </c>
      <c r="EV22" s="227">
        <v>85.3</v>
      </c>
      <c r="EW22" s="227">
        <v>85.3</v>
      </c>
      <c r="EX22" s="227">
        <v>115.6</v>
      </c>
      <c r="EY22" s="227">
        <v>115.6</v>
      </c>
      <c r="EZ22" s="227">
        <v>115.6</v>
      </c>
      <c r="FA22" s="227">
        <v>139.6</v>
      </c>
      <c r="FB22" s="227">
        <v>139.6</v>
      </c>
      <c r="FC22" s="227">
        <v>185.7</v>
      </c>
      <c r="FD22" s="227">
        <v>185.7</v>
      </c>
    </row>
    <row r="23" spans="1:160" ht="13.5" thickBot="1" x14ac:dyDescent="0.25">
      <c r="A23" s="132"/>
      <c r="B23" s="34">
        <v>41</v>
      </c>
      <c r="C23" s="10">
        <v>41</v>
      </c>
      <c r="D23" s="37" t="s">
        <v>146</v>
      </c>
      <c r="E23" s="37" t="s">
        <v>147</v>
      </c>
      <c r="F23" s="37"/>
      <c r="G23" s="43">
        <v>0.32013888888888897</v>
      </c>
      <c r="H23" s="47">
        <v>0.31875000000000003</v>
      </c>
      <c r="I23" s="58" t="s">
        <v>44</v>
      </c>
      <c r="J23" s="52">
        <v>0</v>
      </c>
      <c r="K23" s="43">
        <v>0.40347222222222001</v>
      </c>
      <c r="L23" s="47">
        <v>0.40347222222220602</v>
      </c>
      <c r="M23" s="42" t="s">
        <v>44</v>
      </c>
      <c r="N23" s="38">
        <v>0</v>
      </c>
      <c r="O23" s="73">
        <v>0.44513888888888892</v>
      </c>
      <c r="P23" s="42" t="s">
        <v>44</v>
      </c>
      <c r="Q23" s="38">
        <v>0</v>
      </c>
      <c r="R23" s="43">
        <v>0.45347222222222222</v>
      </c>
      <c r="S23" s="47">
        <v>0.45347222222222222</v>
      </c>
      <c r="T23" s="70">
        <v>41.2</v>
      </c>
      <c r="U23" s="71">
        <v>41.2</v>
      </c>
      <c r="V23" s="72">
        <v>30</v>
      </c>
      <c r="W23" s="115">
        <v>0.46597222222222223</v>
      </c>
      <c r="X23" s="42" t="s">
        <v>44</v>
      </c>
      <c r="Y23" s="38">
        <v>0</v>
      </c>
      <c r="Z23" s="49">
        <v>0.50069444444444444</v>
      </c>
      <c r="AA23" s="42" t="s">
        <v>44</v>
      </c>
      <c r="AB23" s="38">
        <v>0</v>
      </c>
      <c r="AC23" s="53">
        <v>0.50347222222222221</v>
      </c>
      <c r="AD23" s="61"/>
      <c r="AE23" s="55">
        <v>0.50777777777777777</v>
      </c>
      <c r="AF23" s="35">
        <v>4.3055555555555625E-3</v>
      </c>
      <c r="AG23" s="35">
        <v>4.513888888888957E-4</v>
      </c>
      <c r="AH23" s="44" t="s">
        <v>223</v>
      </c>
      <c r="AI23" s="45">
        <v>39</v>
      </c>
      <c r="AJ23" s="115">
        <v>0.52430555555555558</v>
      </c>
      <c r="AK23" s="42" t="s">
        <v>44</v>
      </c>
      <c r="AL23" s="38">
        <v>0</v>
      </c>
      <c r="AM23" s="73">
        <v>0.53402777777777777</v>
      </c>
      <c r="AN23" s="42" t="s">
        <v>45</v>
      </c>
      <c r="AO23" s="38">
        <v>60</v>
      </c>
      <c r="AP23" s="53">
        <v>0.53749999999999998</v>
      </c>
      <c r="AQ23" s="61"/>
      <c r="AR23" s="55">
        <v>0.54849537037037044</v>
      </c>
      <c r="AS23" s="35">
        <v>1.0995370370370461E-2</v>
      </c>
      <c r="AT23" s="35">
        <v>4.2361111111112017E-3</v>
      </c>
      <c r="AU23" s="44" t="s">
        <v>223</v>
      </c>
      <c r="AV23" s="45">
        <v>366</v>
      </c>
      <c r="AW23" s="49">
        <v>0.56527777777777777</v>
      </c>
      <c r="AX23" s="42" t="s">
        <v>44</v>
      </c>
      <c r="AY23" s="38">
        <v>0</v>
      </c>
      <c r="AZ23" s="49">
        <v>0.56736111111111098</v>
      </c>
      <c r="BA23" s="61"/>
      <c r="BB23" s="55">
        <v>0.57233796296296291</v>
      </c>
      <c r="BC23" s="35">
        <v>4.9768518518519267E-3</v>
      </c>
      <c r="BD23" s="35">
        <v>2.3148148148073415E-5</v>
      </c>
      <c r="BE23" s="44" t="s">
        <v>45</v>
      </c>
      <c r="BF23" s="45">
        <v>2</v>
      </c>
      <c r="BG23" s="308">
        <v>0.61250000000000004</v>
      </c>
      <c r="BH23" s="42" t="s">
        <v>44</v>
      </c>
      <c r="BI23" s="38">
        <v>0</v>
      </c>
      <c r="BJ23" s="43">
        <v>0.61249999999999993</v>
      </c>
      <c r="BK23" s="47">
        <v>0.62152777777777779</v>
      </c>
      <c r="BL23" s="70">
        <v>27.4</v>
      </c>
      <c r="BM23" s="71">
        <v>27.4</v>
      </c>
      <c r="BN23" s="72"/>
      <c r="BO23" s="117" t="s">
        <v>226</v>
      </c>
      <c r="BP23" s="121"/>
      <c r="BQ23" s="124" t="s">
        <v>225</v>
      </c>
      <c r="BR23" s="125"/>
      <c r="BS23" s="49">
        <v>0.69791666666666663</v>
      </c>
      <c r="BT23" s="42" t="s">
        <v>44</v>
      </c>
      <c r="BU23" s="38">
        <v>0</v>
      </c>
      <c r="BV23" s="49">
        <v>0.70069444444444395</v>
      </c>
      <c r="BW23" s="61"/>
      <c r="BX23" s="55">
        <v>0.70343750000000005</v>
      </c>
      <c r="BY23" s="35">
        <v>2.7430555555560954E-3</v>
      </c>
      <c r="BZ23" s="35">
        <v>2.8935185185239177E-4</v>
      </c>
      <c r="CA23" s="44" t="s">
        <v>223</v>
      </c>
      <c r="CB23" s="45">
        <v>25</v>
      </c>
      <c r="CC23" s="85">
        <v>0.70486111111111116</v>
      </c>
      <c r="CD23" s="86"/>
      <c r="CE23" s="87">
        <v>0</v>
      </c>
      <c r="CF23" s="88"/>
      <c r="CG23" s="85">
        <v>0.71388888888888891</v>
      </c>
      <c r="CH23" s="86"/>
      <c r="CI23" s="87">
        <v>0</v>
      </c>
      <c r="CJ23" s="88"/>
      <c r="CK23" s="43">
        <v>0.7597222222222223</v>
      </c>
      <c r="CL23" s="47">
        <v>0.76111111111111107</v>
      </c>
      <c r="CM23" s="70">
        <v>49</v>
      </c>
      <c r="CN23" s="71">
        <v>49</v>
      </c>
      <c r="CO23" s="72"/>
      <c r="CP23" s="91">
        <v>0.7631944444444444</v>
      </c>
      <c r="CQ23" s="95">
        <v>5.5555555555555601E-2</v>
      </c>
      <c r="CR23" s="42" t="s">
        <v>44</v>
      </c>
      <c r="CS23" s="38">
        <v>0</v>
      </c>
      <c r="CT23" s="65"/>
      <c r="CU23" s="39">
        <v>579.6</v>
      </c>
      <c r="CV23" s="46">
        <v>60</v>
      </c>
      <c r="CW23" s="40"/>
      <c r="CX23" s="63">
        <v>639.6</v>
      </c>
      <c r="CZ23" s="101" t="s">
        <v>190</v>
      </c>
      <c r="DA23" s="129" t="s">
        <v>176</v>
      </c>
      <c r="DB23" s="129">
        <v>160</v>
      </c>
      <c r="DC23" s="104"/>
      <c r="DD23" s="77"/>
      <c r="DE23" s="56"/>
      <c r="DF23" s="36"/>
      <c r="DI23" s="41">
        <v>1.1499999999999999</v>
      </c>
      <c r="DJ23" s="17" t="s">
        <v>196</v>
      </c>
      <c r="DK23" s="153">
        <v>165.24</v>
      </c>
      <c r="DL23" s="41">
        <v>165.24</v>
      </c>
      <c r="DM23" s="41">
        <v>9999</v>
      </c>
      <c r="DP23" s="41">
        <v>41</v>
      </c>
      <c r="DQ23" s="227">
        <v>0</v>
      </c>
      <c r="DR23" s="227">
        <v>0</v>
      </c>
      <c r="DS23" s="228">
        <v>71.2</v>
      </c>
      <c r="DT23" s="227">
        <v>0</v>
      </c>
      <c r="DU23" s="227">
        <v>0</v>
      </c>
      <c r="DV23" s="227">
        <v>39</v>
      </c>
      <c r="DW23" s="227">
        <v>0</v>
      </c>
      <c r="DX23" s="227">
        <v>60</v>
      </c>
      <c r="DY23" s="227">
        <v>366</v>
      </c>
      <c r="DZ23" s="227">
        <v>0</v>
      </c>
      <c r="EA23" s="227">
        <v>2</v>
      </c>
      <c r="EB23" s="227">
        <v>0</v>
      </c>
      <c r="EC23" s="228">
        <v>27.4</v>
      </c>
      <c r="ED23" s="227">
        <v>0</v>
      </c>
      <c r="EE23" s="227">
        <v>0</v>
      </c>
      <c r="EF23" s="227">
        <v>25</v>
      </c>
      <c r="EG23" s="227">
        <v>0</v>
      </c>
      <c r="EH23" s="228">
        <v>49</v>
      </c>
      <c r="EI23" s="227">
        <v>0</v>
      </c>
      <c r="EK23" s="41">
        <v>41</v>
      </c>
      <c r="EL23" s="227">
        <v>0</v>
      </c>
      <c r="EM23" s="227">
        <v>0</v>
      </c>
      <c r="EN23" s="227">
        <v>71.2</v>
      </c>
      <c r="EO23" s="227">
        <v>71.2</v>
      </c>
      <c r="EP23" s="227">
        <v>71.2</v>
      </c>
      <c r="EQ23" s="227">
        <v>110.2</v>
      </c>
      <c r="ER23" s="227">
        <v>110.2</v>
      </c>
      <c r="ES23" s="227">
        <v>170.2</v>
      </c>
      <c r="ET23" s="227">
        <v>536.20000000000005</v>
      </c>
      <c r="EU23" s="227">
        <v>536.20000000000005</v>
      </c>
      <c r="EV23" s="227">
        <v>538.20000000000005</v>
      </c>
      <c r="EW23" s="227">
        <v>538.20000000000005</v>
      </c>
      <c r="EX23" s="227">
        <v>565.6</v>
      </c>
      <c r="EY23" s="227">
        <v>565.6</v>
      </c>
      <c r="EZ23" s="227">
        <v>565.6</v>
      </c>
      <c r="FA23" s="227">
        <v>590.6</v>
      </c>
      <c r="FB23" s="227">
        <v>590.6</v>
      </c>
      <c r="FC23" s="227">
        <v>639.6</v>
      </c>
      <c r="FD23" s="227">
        <v>639.6</v>
      </c>
    </row>
    <row r="24" spans="1:160" ht="13.5" thickBot="1" x14ac:dyDescent="0.25">
      <c r="A24" s="132"/>
      <c r="B24" s="34">
        <v>45</v>
      </c>
      <c r="C24" s="10">
        <v>45</v>
      </c>
      <c r="D24" s="37" t="s">
        <v>151</v>
      </c>
      <c r="E24" s="37" t="s">
        <v>152</v>
      </c>
      <c r="F24" s="37"/>
      <c r="G24" s="43">
        <v>0.32291666666666702</v>
      </c>
      <c r="H24" s="47">
        <v>0.32291666666666669</v>
      </c>
      <c r="I24" s="58" t="s">
        <v>44</v>
      </c>
      <c r="J24" s="52">
        <v>0</v>
      </c>
      <c r="K24" s="43">
        <v>0.406249999999998</v>
      </c>
      <c r="L24" s="47">
        <v>0.40624999999998201</v>
      </c>
      <c r="M24" s="42" t="s">
        <v>44</v>
      </c>
      <c r="N24" s="38">
        <v>0</v>
      </c>
      <c r="O24" s="73">
        <v>0.44791666666666669</v>
      </c>
      <c r="P24" s="42" t="s">
        <v>44</v>
      </c>
      <c r="Q24" s="38">
        <v>0</v>
      </c>
      <c r="R24" s="43">
        <v>0.45694444444444443</v>
      </c>
      <c r="S24" s="47">
        <v>0.45694444444444443</v>
      </c>
      <c r="T24" s="70">
        <v>45.9</v>
      </c>
      <c r="U24" s="71">
        <v>45.9</v>
      </c>
      <c r="V24" s="72"/>
      <c r="W24" s="115">
        <v>0.46875</v>
      </c>
      <c r="X24" s="42" t="s">
        <v>44</v>
      </c>
      <c r="Y24" s="38">
        <v>0</v>
      </c>
      <c r="Z24" s="49">
        <v>0.50347222222222221</v>
      </c>
      <c r="AA24" s="42" t="s">
        <v>44</v>
      </c>
      <c r="AB24" s="38">
        <v>0</v>
      </c>
      <c r="AC24" s="53">
        <v>0.50624999999999998</v>
      </c>
      <c r="AD24" s="61"/>
      <c r="AE24" s="55">
        <v>0.50998842592592586</v>
      </c>
      <c r="AF24" s="35">
        <v>3.7384259259258812E-3</v>
      </c>
      <c r="AG24" s="35">
        <v>1.1574074074078558E-4</v>
      </c>
      <c r="AH24" s="44" t="s">
        <v>45</v>
      </c>
      <c r="AI24" s="45">
        <v>10</v>
      </c>
      <c r="AJ24" s="115">
        <v>0.52708333333333335</v>
      </c>
      <c r="AK24" s="42" t="s">
        <v>44</v>
      </c>
      <c r="AL24" s="38">
        <v>0</v>
      </c>
      <c r="AM24" s="73">
        <v>0.53749999999999998</v>
      </c>
      <c r="AN24" s="42" t="s">
        <v>44</v>
      </c>
      <c r="AO24" s="38">
        <v>0</v>
      </c>
      <c r="AP24" s="53">
        <v>0.54097222222222219</v>
      </c>
      <c r="AQ24" s="61"/>
      <c r="AR24" s="55">
        <v>0.5496064814814815</v>
      </c>
      <c r="AS24" s="35">
        <v>8.6342592592593137E-3</v>
      </c>
      <c r="AT24" s="35">
        <v>1.8750000000000546E-3</v>
      </c>
      <c r="AU24" s="44" t="s">
        <v>223</v>
      </c>
      <c r="AV24" s="45">
        <v>162</v>
      </c>
      <c r="AW24" s="49">
        <v>0.56874999999999998</v>
      </c>
      <c r="AX24" s="42" t="s">
        <v>44</v>
      </c>
      <c r="AY24" s="38">
        <v>0</v>
      </c>
      <c r="AZ24" s="49">
        <v>0.57083333333333297</v>
      </c>
      <c r="BA24" s="61"/>
      <c r="BB24" s="55">
        <v>0.57596064814814818</v>
      </c>
      <c r="BC24" s="35">
        <v>5.1273148148152092E-3</v>
      </c>
      <c r="BD24" s="35">
        <v>1.2731481481520913E-4</v>
      </c>
      <c r="BE24" s="44" t="s">
        <v>223</v>
      </c>
      <c r="BF24" s="45">
        <v>11</v>
      </c>
      <c r="BG24" s="308">
        <v>0.61597222222222181</v>
      </c>
      <c r="BH24" s="42" t="s">
        <v>44</v>
      </c>
      <c r="BI24" s="38">
        <v>0</v>
      </c>
      <c r="BJ24" s="43">
        <v>0.61597222222222225</v>
      </c>
      <c r="BK24" s="47">
        <v>0.62638888888888888</v>
      </c>
      <c r="BL24" s="70">
        <v>27.4</v>
      </c>
      <c r="BM24" s="71">
        <v>27.4</v>
      </c>
      <c r="BN24" s="72"/>
      <c r="BO24" s="117" t="s">
        <v>226</v>
      </c>
      <c r="BP24" s="121"/>
      <c r="BQ24" s="124" t="s">
        <v>225</v>
      </c>
      <c r="BR24" s="125"/>
      <c r="BS24" s="49">
        <v>0.69236111111111109</v>
      </c>
      <c r="BT24" s="42" t="s">
        <v>44</v>
      </c>
      <c r="BU24" s="38">
        <v>0</v>
      </c>
      <c r="BV24" s="49">
        <v>0.69513888888888897</v>
      </c>
      <c r="BW24" s="61"/>
      <c r="BX24" s="55">
        <v>0.69788194444444451</v>
      </c>
      <c r="BY24" s="35">
        <v>2.7430555555555403E-3</v>
      </c>
      <c r="BZ24" s="35">
        <v>2.8935185185183666E-4</v>
      </c>
      <c r="CA24" s="44" t="s">
        <v>223</v>
      </c>
      <c r="CB24" s="45">
        <v>25</v>
      </c>
      <c r="CC24" s="85">
        <v>0.70000000000000007</v>
      </c>
      <c r="CD24" s="86"/>
      <c r="CE24" s="87">
        <v>0</v>
      </c>
      <c r="CF24" s="88"/>
      <c r="CG24" s="85">
        <v>0.70833333333333337</v>
      </c>
      <c r="CH24" s="86"/>
      <c r="CI24" s="87">
        <v>0</v>
      </c>
      <c r="CJ24" s="88"/>
      <c r="CK24" s="43">
        <v>0.75347222222222221</v>
      </c>
      <c r="CL24" s="47">
        <v>0.75486111111111109</v>
      </c>
      <c r="CM24" s="70">
        <v>59.4</v>
      </c>
      <c r="CN24" s="71">
        <v>59.4</v>
      </c>
      <c r="CO24" s="72">
        <v>30</v>
      </c>
      <c r="CP24" s="91">
        <v>0.75694444444444453</v>
      </c>
      <c r="CQ24" s="95">
        <v>5.5555555555555601E-2</v>
      </c>
      <c r="CR24" s="42" t="s">
        <v>44</v>
      </c>
      <c r="CS24" s="38">
        <v>0</v>
      </c>
      <c r="CU24" s="39">
        <v>370.7</v>
      </c>
      <c r="CV24" s="46">
        <v>0</v>
      </c>
      <c r="CW24" s="40"/>
      <c r="CX24" s="63">
        <v>370.7</v>
      </c>
      <c r="CZ24" s="101" t="s">
        <v>189</v>
      </c>
      <c r="DA24" s="129" t="s">
        <v>177</v>
      </c>
      <c r="DB24" s="129">
        <v>115</v>
      </c>
      <c r="DC24" s="104"/>
      <c r="DD24" s="77"/>
      <c r="DE24" s="56"/>
      <c r="DF24" s="36"/>
      <c r="DI24" s="41">
        <v>1.0900000000000001</v>
      </c>
      <c r="DJ24" s="17" t="s">
        <v>196</v>
      </c>
      <c r="DK24" s="153">
        <v>174.643</v>
      </c>
      <c r="DL24" s="41">
        <v>174.643</v>
      </c>
      <c r="DM24" s="41">
        <v>9999</v>
      </c>
      <c r="DP24" s="41">
        <v>45</v>
      </c>
      <c r="DQ24" s="227">
        <v>0</v>
      </c>
      <c r="DR24" s="227">
        <v>0</v>
      </c>
      <c r="DS24" s="228">
        <v>45.9</v>
      </c>
      <c r="DT24" s="227">
        <v>0</v>
      </c>
      <c r="DU24" s="227">
        <v>0</v>
      </c>
      <c r="DV24" s="227">
        <v>10</v>
      </c>
      <c r="DW24" s="227">
        <v>0</v>
      </c>
      <c r="DX24" s="227">
        <v>0</v>
      </c>
      <c r="DY24" s="227">
        <v>162</v>
      </c>
      <c r="DZ24" s="227">
        <v>0</v>
      </c>
      <c r="EA24" s="227">
        <v>11</v>
      </c>
      <c r="EB24" s="227">
        <v>0</v>
      </c>
      <c r="EC24" s="228">
        <v>27.4</v>
      </c>
      <c r="ED24" s="227">
        <v>0</v>
      </c>
      <c r="EE24" s="227">
        <v>0</v>
      </c>
      <c r="EF24" s="227">
        <v>25</v>
      </c>
      <c r="EG24" s="227">
        <v>0</v>
      </c>
      <c r="EH24" s="228">
        <v>89.4</v>
      </c>
      <c r="EI24" s="227">
        <v>0</v>
      </c>
      <c r="EK24" s="41">
        <v>45</v>
      </c>
      <c r="EL24" s="227">
        <v>0</v>
      </c>
      <c r="EM24" s="227">
        <v>0</v>
      </c>
      <c r="EN24" s="227">
        <v>45.9</v>
      </c>
      <c r="EO24" s="227">
        <v>45.9</v>
      </c>
      <c r="EP24" s="227">
        <v>45.9</v>
      </c>
      <c r="EQ24" s="227">
        <v>55.9</v>
      </c>
      <c r="ER24" s="227">
        <v>55.9</v>
      </c>
      <c r="ES24" s="227">
        <v>55.9</v>
      </c>
      <c r="ET24" s="227">
        <v>217.9</v>
      </c>
      <c r="EU24" s="227">
        <v>217.9</v>
      </c>
      <c r="EV24" s="227">
        <v>228.9</v>
      </c>
      <c r="EW24" s="227">
        <v>228.9</v>
      </c>
      <c r="EX24" s="227">
        <v>256.3</v>
      </c>
      <c r="EY24" s="227">
        <v>256.3</v>
      </c>
      <c r="EZ24" s="227">
        <v>256.3</v>
      </c>
      <c r="FA24" s="227">
        <v>281.3</v>
      </c>
      <c r="FB24" s="227">
        <v>281.3</v>
      </c>
      <c r="FC24" s="227">
        <v>370.7</v>
      </c>
      <c r="FD24" s="227">
        <v>370.7</v>
      </c>
    </row>
    <row r="25" spans="1:160" ht="13.5" thickBot="1" x14ac:dyDescent="0.25">
      <c r="A25" s="132"/>
      <c r="B25" s="34">
        <v>33</v>
      </c>
      <c r="C25" s="10">
        <v>33</v>
      </c>
      <c r="D25" s="37" t="s">
        <v>36</v>
      </c>
      <c r="E25" s="37" t="s">
        <v>37</v>
      </c>
      <c r="F25" s="37"/>
      <c r="G25" s="43">
        <v>0.31458333333333299</v>
      </c>
      <c r="H25" s="47">
        <v>0.31458333333333333</v>
      </c>
      <c r="I25" s="58" t="s">
        <v>44</v>
      </c>
      <c r="J25" s="52">
        <v>0</v>
      </c>
      <c r="K25" s="43">
        <v>0.39791666666666498</v>
      </c>
      <c r="L25" s="47">
        <v>0.39791666666665398</v>
      </c>
      <c r="M25" s="42" t="s">
        <v>44</v>
      </c>
      <c r="N25" s="38">
        <v>0</v>
      </c>
      <c r="O25" s="73">
        <v>0.43958333333333338</v>
      </c>
      <c r="P25" s="42" t="s">
        <v>44</v>
      </c>
      <c r="Q25" s="38">
        <v>0</v>
      </c>
      <c r="R25" s="43">
        <v>0.4458333333333333</v>
      </c>
      <c r="S25" s="47">
        <v>0.4458333333333333</v>
      </c>
      <c r="T25" s="70">
        <v>44.7</v>
      </c>
      <c r="U25" s="71">
        <v>44.7</v>
      </c>
      <c r="V25" s="72"/>
      <c r="W25" s="115">
        <v>0.4604166666666667</v>
      </c>
      <c r="X25" s="42" t="s">
        <v>44</v>
      </c>
      <c r="Y25" s="38">
        <v>0</v>
      </c>
      <c r="Z25" s="49">
        <v>0.49513888888888885</v>
      </c>
      <c r="AA25" s="42" t="s">
        <v>44</v>
      </c>
      <c r="AB25" s="38">
        <v>0</v>
      </c>
      <c r="AC25" s="53">
        <v>0.49722222222222223</v>
      </c>
      <c r="AD25" s="61"/>
      <c r="AE25" s="55">
        <v>0.50094907407407407</v>
      </c>
      <c r="AF25" s="35">
        <v>3.7268518518518423E-3</v>
      </c>
      <c r="AG25" s="35">
        <v>1.2731481481482445E-4</v>
      </c>
      <c r="AH25" s="44" t="s">
        <v>45</v>
      </c>
      <c r="AI25" s="45">
        <v>11</v>
      </c>
      <c r="AJ25" s="115">
        <v>0.5180555555555556</v>
      </c>
      <c r="AK25" s="42" t="s">
        <v>44</v>
      </c>
      <c r="AL25" s="38">
        <v>0</v>
      </c>
      <c r="AM25" s="73">
        <v>0.52847222222222223</v>
      </c>
      <c r="AN25" s="42" t="s">
        <v>44</v>
      </c>
      <c r="AO25" s="38">
        <v>0</v>
      </c>
      <c r="AP25" s="53">
        <v>0.53055555555555556</v>
      </c>
      <c r="AQ25" s="61"/>
      <c r="AR25" s="55">
        <v>0.53733796296296299</v>
      </c>
      <c r="AS25" s="35">
        <v>6.7824074074074314E-3</v>
      </c>
      <c r="AT25" s="35">
        <v>2.3148148148172294E-5</v>
      </c>
      <c r="AU25" s="44" t="s">
        <v>223</v>
      </c>
      <c r="AV25" s="45">
        <v>2</v>
      </c>
      <c r="AW25" s="49">
        <v>0.55833333333333335</v>
      </c>
      <c r="AX25" s="42" t="s">
        <v>44</v>
      </c>
      <c r="AY25" s="38">
        <v>0</v>
      </c>
      <c r="AZ25" s="49">
        <v>0.561805555555555</v>
      </c>
      <c r="BA25" s="61"/>
      <c r="BB25" s="55">
        <v>0.5665972222222222</v>
      </c>
      <c r="BC25" s="35">
        <v>4.7916666666671937E-3</v>
      </c>
      <c r="BD25" s="35">
        <v>2.0833333333280645E-4</v>
      </c>
      <c r="BE25" s="44" t="s">
        <v>45</v>
      </c>
      <c r="BF25" s="45">
        <v>18</v>
      </c>
      <c r="BG25" s="308">
        <v>0.60694444444444384</v>
      </c>
      <c r="BH25" s="42" t="s">
        <v>44</v>
      </c>
      <c r="BI25" s="38">
        <v>0</v>
      </c>
      <c r="BJ25" s="43">
        <v>0.6069444444444444</v>
      </c>
      <c r="BK25" s="47">
        <v>0.6166666666666667</v>
      </c>
      <c r="BL25" s="70">
        <v>27.9</v>
      </c>
      <c r="BM25" s="71">
        <v>27.9</v>
      </c>
      <c r="BN25" s="72"/>
      <c r="BO25" s="117" t="s">
        <v>226</v>
      </c>
      <c r="BP25" s="121"/>
      <c r="BQ25" s="124" t="s">
        <v>225</v>
      </c>
      <c r="BR25" s="125"/>
      <c r="BS25" s="49">
        <v>0.6958333333333333</v>
      </c>
      <c r="BT25" s="42" t="s">
        <v>223</v>
      </c>
      <c r="BU25" s="38">
        <v>240</v>
      </c>
      <c r="BV25" s="49">
        <v>0.69791666666666696</v>
      </c>
      <c r="BW25" s="61"/>
      <c r="BX25" s="55">
        <v>0.70072916666666663</v>
      </c>
      <c r="BY25" s="35">
        <v>2.8124999999996625E-3</v>
      </c>
      <c r="BZ25" s="35">
        <v>3.5879629629595889E-4</v>
      </c>
      <c r="CA25" s="44" t="s">
        <v>223</v>
      </c>
      <c r="CB25" s="45">
        <v>31</v>
      </c>
      <c r="CC25" s="85">
        <v>0.70208333333333339</v>
      </c>
      <c r="CD25" s="86"/>
      <c r="CE25" s="87">
        <v>0</v>
      </c>
      <c r="CF25" s="88"/>
      <c r="CG25" s="85">
        <v>0.7104166666666667</v>
      </c>
      <c r="CH25" s="86"/>
      <c r="CI25" s="87">
        <v>0</v>
      </c>
      <c r="CJ25" s="88"/>
      <c r="CK25" s="43">
        <v>0.7583333333333333</v>
      </c>
      <c r="CL25" s="47">
        <v>0.7583333333333333</v>
      </c>
      <c r="CM25" s="70">
        <v>48.6</v>
      </c>
      <c r="CN25" s="71">
        <v>48.6</v>
      </c>
      <c r="CO25" s="72"/>
      <c r="CP25" s="91">
        <v>0.7597222222222223</v>
      </c>
      <c r="CQ25" s="95">
        <v>5.5555555555555601E-2</v>
      </c>
      <c r="CR25" s="42" t="s">
        <v>44</v>
      </c>
      <c r="CS25" s="38">
        <v>0</v>
      </c>
      <c r="CU25" s="39">
        <v>183.2</v>
      </c>
      <c r="CV25" s="46">
        <v>240</v>
      </c>
      <c r="CW25" s="40"/>
      <c r="CX25" s="63">
        <v>423.2</v>
      </c>
      <c r="CZ25" s="101" t="s">
        <v>190</v>
      </c>
      <c r="DA25" s="129" t="s">
        <v>177</v>
      </c>
      <c r="DB25" s="129">
        <v>68</v>
      </c>
      <c r="DC25" s="104" t="s">
        <v>185</v>
      </c>
      <c r="DD25" s="77"/>
      <c r="DE25" s="56"/>
      <c r="DF25" s="36"/>
      <c r="DI25" s="41">
        <v>1.06</v>
      </c>
      <c r="DJ25" s="17" t="s">
        <v>196</v>
      </c>
      <c r="DK25" s="153">
        <v>128.47200000000001</v>
      </c>
      <c r="DL25" s="41">
        <v>128.47200000000001</v>
      </c>
      <c r="DM25" s="41">
        <v>9999</v>
      </c>
      <c r="DP25" s="41">
        <v>33</v>
      </c>
      <c r="DQ25" s="227">
        <v>0</v>
      </c>
      <c r="DR25" s="227">
        <v>0</v>
      </c>
      <c r="DS25" s="228">
        <v>44.7</v>
      </c>
      <c r="DT25" s="227">
        <v>0</v>
      </c>
      <c r="DU25" s="227">
        <v>0</v>
      </c>
      <c r="DV25" s="227">
        <v>11</v>
      </c>
      <c r="DW25" s="227">
        <v>0</v>
      </c>
      <c r="DX25" s="227">
        <v>0</v>
      </c>
      <c r="DY25" s="227">
        <v>2</v>
      </c>
      <c r="DZ25" s="227">
        <v>0</v>
      </c>
      <c r="EA25" s="227">
        <v>18</v>
      </c>
      <c r="EB25" s="227">
        <v>0</v>
      </c>
      <c r="EC25" s="228">
        <v>27.9</v>
      </c>
      <c r="ED25" s="227">
        <v>0</v>
      </c>
      <c r="EE25" s="227">
        <v>240</v>
      </c>
      <c r="EF25" s="227">
        <v>31</v>
      </c>
      <c r="EG25" s="227">
        <v>0</v>
      </c>
      <c r="EH25" s="228">
        <v>48.6</v>
      </c>
      <c r="EI25" s="227">
        <v>0</v>
      </c>
      <c r="EK25" s="41">
        <v>33</v>
      </c>
      <c r="EL25" s="227">
        <v>0</v>
      </c>
      <c r="EM25" s="227">
        <v>0</v>
      </c>
      <c r="EN25" s="227">
        <v>44.7</v>
      </c>
      <c r="EO25" s="227">
        <v>44.7</v>
      </c>
      <c r="EP25" s="227">
        <v>44.7</v>
      </c>
      <c r="EQ25" s="227">
        <v>55.7</v>
      </c>
      <c r="ER25" s="227">
        <v>55.7</v>
      </c>
      <c r="ES25" s="227">
        <v>55.7</v>
      </c>
      <c r="ET25" s="227">
        <v>57.7</v>
      </c>
      <c r="EU25" s="227">
        <v>57.7</v>
      </c>
      <c r="EV25" s="227">
        <v>75.7</v>
      </c>
      <c r="EW25" s="227">
        <v>75.7</v>
      </c>
      <c r="EX25" s="227">
        <v>103.6</v>
      </c>
      <c r="EY25" s="227">
        <v>103.6</v>
      </c>
      <c r="EZ25" s="227">
        <v>343.6</v>
      </c>
      <c r="FA25" s="227">
        <v>374.6</v>
      </c>
      <c r="FB25" s="227">
        <v>374.6</v>
      </c>
      <c r="FC25" s="227">
        <v>423.2</v>
      </c>
      <c r="FD25" s="227">
        <v>423.2</v>
      </c>
    </row>
    <row r="26" spans="1:160" s="41" customFormat="1" ht="13.5" collapsed="1" thickBot="1" x14ac:dyDescent="0.25">
      <c r="A26" s="131"/>
      <c r="B26" s="34">
        <v>10</v>
      </c>
      <c r="C26" s="10">
        <v>10</v>
      </c>
      <c r="D26" s="37" t="s">
        <v>70</v>
      </c>
      <c r="E26" s="37" t="s">
        <v>55</v>
      </c>
      <c r="F26" s="37"/>
      <c r="G26" s="43">
        <v>0.29861111111111099</v>
      </c>
      <c r="H26" s="47">
        <v>0.2986111111111111</v>
      </c>
      <c r="I26" s="58" t="s">
        <v>44</v>
      </c>
      <c r="J26" s="52">
        <v>0</v>
      </c>
      <c r="K26" s="43">
        <v>0.38194444444444398</v>
      </c>
      <c r="L26" s="47">
        <v>0.38194444444444198</v>
      </c>
      <c r="M26" s="42" t="s">
        <v>44</v>
      </c>
      <c r="N26" s="38">
        <v>0</v>
      </c>
      <c r="O26" s="73">
        <v>0.4236111111111111</v>
      </c>
      <c r="P26" s="42" t="s">
        <v>44</v>
      </c>
      <c r="Q26" s="38">
        <v>0</v>
      </c>
      <c r="R26" s="43">
        <v>0.42638888888888887</v>
      </c>
      <c r="S26" s="47">
        <v>0.42638888888888887</v>
      </c>
      <c r="T26" s="70">
        <v>36.5</v>
      </c>
      <c r="U26" s="71">
        <v>36.5</v>
      </c>
      <c r="V26" s="72">
        <v>30</v>
      </c>
      <c r="W26" s="115">
        <v>0.44444444444444442</v>
      </c>
      <c r="X26" s="42" t="s">
        <v>44</v>
      </c>
      <c r="Y26" s="38">
        <v>0</v>
      </c>
      <c r="Z26" s="49">
        <v>0.47916666666666669</v>
      </c>
      <c r="AA26" s="42" t="s">
        <v>44</v>
      </c>
      <c r="AB26" s="38">
        <v>0</v>
      </c>
      <c r="AC26" s="53">
        <v>0.48125000000000001</v>
      </c>
      <c r="AD26" s="61"/>
      <c r="AE26" s="55">
        <v>0.48515046296296299</v>
      </c>
      <c r="AF26" s="35">
        <v>3.9004629629629806E-3</v>
      </c>
      <c r="AG26" s="35">
        <v>4.6296296296313797E-5</v>
      </c>
      <c r="AH26" s="44" t="s">
        <v>223</v>
      </c>
      <c r="AI26" s="45">
        <v>4</v>
      </c>
      <c r="AJ26" s="115">
        <v>0.50208333333333333</v>
      </c>
      <c r="AK26" s="42" t="s">
        <v>44</v>
      </c>
      <c r="AL26" s="38">
        <v>0</v>
      </c>
      <c r="AM26" s="73">
        <v>0.51250000000000007</v>
      </c>
      <c r="AN26" s="42" t="s">
        <v>44</v>
      </c>
      <c r="AO26" s="38">
        <v>0</v>
      </c>
      <c r="AP26" s="53">
        <v>0.51458333333333328</v>
      </c>
      <c r="AQ26" s="61"/>
      <c r="AR26" s="55">
        <v>0.52209490740740738</v>
      </c>
      <c r="AS26" s="35">
        <v>7.511574074074101E-3</v>
      </c>
      <c r="AT26" s="35">
        <v>7.5231481481484192E-4</v>
      </c>
      <c r="AU26" s="44" t="s">
        <v>223</v>
      </c>
      <c r="AV26" s="45">
        <v>65</v>
      </c>
      <c r="AW26" s="49">
        <v>0.54236111111111118</v>
      </c>
      <c r="AX26" s="42" t="s">
        <v>44</v>
      </c>
      <c r="AY26" s="38">
        <v>0</v>
      </c>
      <c r="AZ26" s="49">
        <v>0.54444444444444395</v>
      </c>
      <c r="BA26" s="61"/>
      <c r="BB26" s="55">
        <v>0.54953703703703705</v>
      </c>
      <c r="BC26" s="35">
        <v>5.0925925925930926E-3</v>
      </c>
      <c r="BD26" s="35">
        <v>9.25925925930925E-5</v>
      </c>
      <c r="BE26" s="44" t="s">
        <v>223</v>
      </c>
      <c r="BF26" s="45">
        <v>8</v>
      </c>
      <c r="BG26" s="308">
        <v>0.58958333333333279</v>
      </c>
      <c r="BH26" s="42" t="s">
        <v>44</v>
      </c>
      <c r="BI26" s="38">
        <v>0</v>
      </c>
      <c r="BJ26" s="43">
        <v>0.59027777777777779</v>
      </c>
      <c r="BK26" s="47">
        <v>0.59097222222222223</v>
      </c>
      <c r="BL26" s="70">
        <v>26.7</v>
      </c>
      <c r="BM26" s="71">
        <v>26.7</v>
      </c>
      <c r="BN26" s="72"/>
      <c r="BO26" s="117" t="s">
        <v>226</v>
      </c>
      <c r="BP26" s="121"/>
      <c r="BQ26" s="124" t="s">
        <v>225</v>
      </c>
      <c r="BR26" s="125"/>
      <c r="BS26" s="49">
        <v>0.66597222222222219</v>
      </c>
      <c r="BT26" s="42" t="s">
        <v>44</v>
      </c>
      <c r="BU26" s="38">
        <v>0</v>
      </c>
      <c r="BV26" s="49">
        <v>0.66805555555555596</v>
      </c>
      <c r="BW26" s="61"/>
      <c r="BX26" s="55">
        <v>0.67087962962962966</v>
      </c>
      <c r="BY26" s="35">
        <v>2.8240740740737014E-3</v>
      </c>
      <c r="BZ26" s="35">
        <v>3.7037037036999777E-4</v>
      </c>
      <c r="CA26" s="44" t="s">
        <v>223</v>
      </c>
      <c r="CB26" s="45">
        <v>32</v>
      </c>
      <c r="CC26" s="85">
        <v>0.67222222222222217</v>
      </c>
      <c r="CD26" s="86"/>
      <c r="CE26" s="87">
        <v>0</v>
      </c>
      <c r="CF26" s="88"/>
      <c r="CG26" s="85">
        <v>0.67986111111111114</v>
      </c>
      <c r="CH26" s="86"/>
      <c r="CI26" s="87">
        <v>0</v>
      </c>
      <c r="CJ26" s="88"/>
      <c r="CK26" s="43">
        <v>0.72638888888888886</v>
      </c>
      <c r="CL26" s="47">
        <v>0.7284722222222223</v>
      </c>
      <c r="CM26" s="70">
        <v>46.5</v>
      </c>
      <c r="CN26" s="71">
        <v>46.5</v>
      </c>
      <c r="CO26" s="72"/>
      <c r="CP26" s="91">
        <v>0.73055555555555562</v>
      </c>
      <c r="CQ26" s="95">
        <v>5.5555555555555601E-2</v>
      </c>
      <c r="CR26" s="42" t="s">
        <v>44</v>
      </c>
      <c r="CS26" s="38">
        <v>0</v>
      </c>
      <c r="CT26" s="284"/>
      <c r="CU26" s="39">
        <v>248.7</v>
      </c>
      <c r="CV26" s="46">
        <v>0</v>
      </c>
      <c r="CW26" s="40"/>
      <c r="CX26" s="63">
        <v>248.7</v>
      </c>
      <c r="CY26" s="284"/>
      <c r="CZ26" s="101" t="s">
        <v>191</v>
      </c>
      <c r="DA26" s="129" t="s">
        <v>177</v>
      </c>
      <c r="DB26" s="129">
        <v>89</v>
      </c>
      <c r="DC26" s="104" t="s">
        <v>182</v>
      </c>
      <c r="DD26" s="77"/>
      <c r="DE26" s="56"/>
      <c r="DF26" s="36"/>
      <c r="DI26" s="41">
        <v>1.06</v>
      </c>
      <c r="DJ26" s="41" t="s">
        <v>196</v>
      </c>
      <c r="DK26" s="153">
        <v>146.28200000000001</v>
      </c>
      <c r="DL26" s="41">
        <v>146.28200000000001</v>
      </c>
      <c r="DM26" s="41">
        <v>9999</v>
      </c>
      <c r="DP26" s="41">
        <v>10</v>
      </c>
      <c r="DQ26" s="227">
        <v>0</v>
      </c>
      <c r="DR26" s="227">
        <v>0</v>
      </c>
      <c r="DS26" s="228">
        <v>66.5</v>
      </c>
      <c r="DT26" s="227">
        <v>0</v>
      </c>
      <c r="DU26" s="227">
        <v>0</v>
      </c>
      <c r="DV26" s="227">
        <v>4</v>
      </c>
      <c r="DW26" s="227">
        <v>0</v>
      </c>
      <c r="DX26" s="227">
        <v>0</v>
      </c>
      <c r="DY26" s="227">
        <v>65</v>
      </c>
      <c r="DZ26" s="227">
        <v>0</v>
      </c>
      <c r="EA26" s="227">
        <v>8</v>
      </c>
      <c r="EB26" s="227">
        <v>0</v>
      </c>
      <c r="EC26" s="228">
        <v>26.7</v>
      </c>
      <c r="ED26" s="227">
        <v>0</v>
      </c>
      <c r="EE26" s="227">
        <v>0</v>
      </c>
      <c r="EF26" s="227">
        <v>32</v>
      </c>
      <c r="EG26" s="227">
        <v>0</v>
      </c>
      <c r="EH26" s="228">
        <v>46.5</v>
      </c>
      <c r="EI26" s="227">
        <v>0</v>
      </c>
      <c r="EK26" s="41">
        <v>10</v>
      </c>
      <c r="EL26" s="227">
        <v>0</v>
      </c>
      <c r="EM26" s="227">
        <v>0</v>
      </c>
      <c r="EN26" s="227">
        <v>66.5</v>
      </c>
      <c r="EO26" s="227">
        <v>66.5</v>
      </c>
      <c r="EP26" s="227">
        <v>66.5</v>
      </c>
      <c r="EQ26" s="227">
        <v>70.5</v>
      </c>
      <c r="ER26" s="227">
        <v>70.5</v>
      </c>
      <c r="ES26" s="227">
        <v>70.5</v>
      </c>
      <c r="ET26" s="227">
        <v>135.5</v>
      </c>
      <c r="EU26" s="227">
        <v>135.5</v>
      </c>
      <c r="EV26" s="227">
        <v>143.5</v>
      </c>
      <c r="EW26" s="227">
        <v>143.5</v>
      </c>
      <c r="EX26" s="227">
        <v>170.2</v>
      </c>
      <c r="EY26" s="227">
        <v>170.2</v>
      </c>
      <c r="EZ26" s="227">
        <v>170.2</v>
      </c>
      <c r="FA26" s="227">
        <v>202.2</v>
      </c>
      <c r="FB26" s="227">
        <v>202.2</v>
      </c>
      <c r="FC26" s="227">
        <v>248.7</v>
      </c>
      <c r="FD26" s="227">
        <v>248.7</v>
      </c>
    </row>
    <row r="27" spans="1:160" ht="13.5" thickBot="1" x14ac:dyDescent="0.25">
      <c r="A27" s="132"/>
      <c r="B27" s="34">
        <v>25</v>
      </c>
      <c r="C27" s="10">
        <v>25</v>
      </c>
      <c r="D27" s="37" t="s">
        <v>123</v>
      </c>
      <c r="E27" s="37" t="s">
        <v>124</v>
      </c>
      <c r="F27" s="37"/>
      <c r="G27" s="43">
        <v>0.30902777777777801</v>
      </c>
      <c r="H27" s="47">
        <v>0.30902777777777779</v>
      </c>
      <c r="I27" s="58" t="s">
        <v>44</v>
      </c>
      <c r="J27" s="52">
        <v>0</v>
      </c>
      <c r="K27" s="43">
        <v>0.39236111111110999</v>
      </c>
      <c r="L27" s="47">
        <v>0.392361111111102</v>
      </c>
      <c r="M27" s="42" t="s">
        <v>44</v>
      </c>
      <c r="N27" s="38">
        <v>0</v>
      </c>
      <c r="O27" s="73">
        <v>0.43402777777777773</v>
      </c>
      <c r="P27" s="42" t="s">
        <v>44</v>
      </c>
      <c r="Q27" s="38">
        <v>0</v>
      </c>
      <c r="R27" s="43">
        <v>0.4375</v>
      </c>
      <c r="S27" s="47">
        <v>0.4375</v>
      </c>
      <c r="T27" s="70">
        <v>58.6</v>
      </c>
      <c r="U27" s="71">
        <v>58.6</v>
      </c>
      <c r="V27" s="72"/>
      <c r="W27" s="115">
        <v>0.45486111111111105</v>
      </c>
      <c r="X27" s="42" t="s">
        <v>44</v>
      </c>
      <c r="Y27" s="38">
        <v>0</v>
      </c>
      <c r="Z27" s="49">
        <v>0.48958333333333331</v>
      </c>
      <c r="AA27" s="42" t="s">
        <v>44</v>
      </c>
      <c r="AB27" s="38">
        <v>0</v>
      </c>
      <c r="AC27" s="53">
        <v>0.4916666666666667</v>
      </c>
      <c r="AD27" s="61"/>
      <c r="AE27" s="55">
        <v>0.49557870370370366</v>
      </c>
      <c r="AF27" s="35">
        <v>3.9120370370369639E-3</v>
      </c>
      <c r="AG27" s="35">
        <v>5.7870370370297162E-5</v>
      </c>
      <c r="AH27" s="44" t="s">
        <v>223</v>
      </c>
      <c r="AI27" s="310">
        <v>5</v>
      </c>
      <c r="AJ27" s="115">
        <v>0.51249999999999996</v>
      </c>
      <c r="AK27" s="42" t="s">
        <v>44</v>
      </c>
      <c r="AL27" s="38">
        <v>0</v>
      </c>
      <c r="AM27" s="73">
        <v>0.5229166666666667</v>
      </c>
      <c r="AN27" s="42" t="s">
        <v>44</v>
      </c>
      <c r="AO27" s="38">
        <v>0</v>
      </c>
      <c r="AP27" s="53">
        <v>0.52569444444444446</v>
      </c>
      <c r="AQ27" s="61"/>
      <c r="AR27" s="55">
        <v>0.53209490740740739</v>
      </c>
      <c r="AS27" s="35">
        <v>6.4004629629629273E-3</v>
      </c>
      <c r="AT27" s="35">
        <v>3.5879629629633186E-4</v>
      </c>
      <c r="AU27" s="44" t="s">
        <v>45</v>
      </c>
      <c r="AV27" s="310">
        <v>31</v>
      </c>
      <c r="AW27" s="49">
        <v>0.55347222222222225</v>
      </c>
      <c r="AX27" s="42" t="s">
        <v>44</v>
      </c>
      <c r="AY27" s="38">
        <v>0</v>
      </c>
      <c r="AZ27" s="49">
        <v>0.55625000000000002</v>
      </c>
      <c r="BA27" s="61"/>
      <c r="BB27" s="314">
        <v>0.56098379629629636</v>
      </c>
      <c r="BC27" s="35">
        <v>4.7337962962963331E-3</v>
      </c>
      <c r="BD27" s="35">
        <v>2.6620370370366696E-4</v>
      </c>
      <c r="BE27" s="44" t="s">
        <v>45</v>
      </c>
      <c r="BF27" s="310">
        <v>23</v>
      </c>
      <c r="BG27" s="308">
        <v>0.60138888888888886</v>
      </c>
      <c r="BH27" s="42" t="s">
        <v>44</v>
      </c>
      <c r="BI27" s="38">
        <v>0</v>
      </c>
      <c r="BJ27" s="43">
        <v>0.60138888888888886</v>
      </c>
      <c r="BK27" s="47">
        <v>0.60416666666666663</v>
      </c>
      <c r="BL27" s="70">
        <v>32</v>
      </c>
      <c r="BM27" s="71">
        <v>32</v>
      </c>
      <c r="BN27" s="72"/>
      <c r="BO27" s="117" t="s">
        <v>226</v>
      </c>
      <c r="BP27" s="121"/>
      <c r="BQ27" s="124" t="s">
        <v>225</v>
      </c>
      <c r="BR27" s="125"/>
      <c r="BS27" s="49">
        <v>0.6791666666666667</v>
      </c>
      <c r="BT27" s="42" t="s">
        <v>44</v>
      </c>
      <c r="BU27" s="38">
        <v>0</v>
      </c>
      <c r="BV27" s="49">
        <v>0.68194444444444402</v>
      </c>
      <c r="BW27" s="61"/>
      <c r="BX27" s="55">
        <v>0.68481481481481488</v>
      </c>
      <c r="BY27" s="35">
        <v>2.8703703703708561E-3</v>
      </c>
      <c r="BZ27" s="35">
        <v>4.1666666666715247E-4</v>
      </c>
      <c r="CA27" s="44" t="s">
        <v>223</v>
      </c>
      <c r="CB27" s="310">
        <v>36</v>
      </c>
      <c r="CC27" s="85">
        <v>0.68819444444444444</v>
      </c>
      <c r="CD27" s="86"/>
      <c r="CE27" s="87">
        <v>0</v>
      </c>
      <c r="CF27" s="88"/>
      <c r="CG27" s="85">
        <v>0.69444444444444453</v>
      </c>
      <c r="CH27" s="86"/>
      <c r="CI27" s="87">
        <v>0</v>
      </c>
      <c r="CJ27" s="88"/>
      <c r="CK27" s="43">
        <v>0.73958333333333337</v>
      </c>
      <c r="CL27" s="47">
        <v>0.73958333333333337</v>
      </c>
      <c r="CM27" s="70">
        <v>55.7</v>
      </c>
      <c r="CN27" s="71">
        <v>55.7</v>
      </c>
      <c r="CO27" s="72"/>
      <c r="CP27" s="91">
        <v>0.7416666666666667</v>
      </c>
      <c r="CQ27" s="95">
        <v>5.5555555555555601E-2</v>
      </c>
      <c r="CR27" s="42" t="s">
        <v>44</v>
      </c>
      <c r="CS27" s="38">
        <v>0</v>
      </c>
      <c r="CU27" s="39">
        <v>241.3</v>
      </c>
      <c r="CV27" s="46">
        <v>0</v>
      </c>
      <c r="CW27" s="40"/>
      <c r="CX27" s="63">
        <v>241.3</v>
      </c>
      <c r="CZ27" s="101" t="s">
        <v>189</v>
      </c>
      <c r="DA27" s="129" t="s">
        <v>177</v>
      </c>
      <c r="DB27" s="129">
        <v>152</v>
      </c>
      <c r="DC27" s="104"/>
      <c r="DD27" s="77"/>
      <c r="DE27" s="56"/>
      <c r="DF27" s="36"/>
      <c r="DI27" s="41">
        <v>1.0900000000000001</v>
      </c>
      <c r="DJ27" s="17" t="s">
        <v>196</v>
      </c>
      <c r="DK27" s="153">
        <v>159.46700000000001</v>
      </c>
      <c r="DL27" s="41">
        <v>159.46700000000001</v>
      </c>
      <c r="DM27" s="41">
        <v>9999</v>
      </c>
      <c r="DP27" s="41">
        <v>25</v>
      </c>
      <c r="DQ27" s="227">
        <v>0</v>
      </c>
      <c r="DR27" s="227">
        <v>0</v>
      </c>
      <c r="DS27" s="228">
        <v>58.6</v>
      </c>
      <c r="DT27" s="227">
        <v>0</v>
      </c>
      <c r="DU27" s="227">
        <v>0</v>
      </c>
      <c r="DV27" s="227">
        <v>5</v>
      </c>
      <c r="DW27" s="227">
        <v>0</v>
      </c>
      <c r="DX27" s="227">
        <v>0</v>
      </c>
      <c r="DY27" s="227">
        <v>31</v>
      </c>
      <c r="DZ27" s="227">
        <v>0</v>
      </c>
      <c r="EA27" s="227">
        <v>23</v>
      </c>
      <c r="EB27" s="227">
        <v>0</v>
      </c>
      <c r="EC27" s="228">
        <v>32</v>
      </c>
      <c r="ED27" s="227">
        <v>0</v>
      </c>
      <c r="EE27" s="227">
        <v>0</v>
      </c>
      <c r="EF27" s="227">
        <v>36</v>
      </c>
      <c r="EG27" s="227">
        <v>0</v>
      </c>
      <c r="EH27" s="228">
        <v>55.7</v>
      </c>
      <c r="EI27" s="227">
        <v>0</v>
      </c>
      <c r="EK27" s="41">
        <v>25</v>
      </c>
      <c r="EL27" s="227">
        <v>0</v>
      </c>
      <c r="EM27" s="227">
        <v>0</v>
      </c>
      <c r="EN27" s="227">
        <v>58.6</v>
      </c>
      <c r="EO27" s="227">
        <v>58.6</v>
      </c>
      <c r="EP27" s="227">
        <v>58.6</v>
      </c>
      <c r="EQ27" s="227">
        <v>63.6</v>
      </c>
      <c r="ER27" s="227">
        <v>63.6</v>
      </c>
      <c r="ES27" s="227">
        <v>63.6</v>
      </c>
      <c r="ET27" s="227">
        <v>94.6</v>
      </c>
      <c r="EU27" s="227">
        <v>94.6</v>
      </c>
      <c r="EV27" s="227">
        <v>117.6</v>
      </c>
      <c r="EW27" s="227">
        <v>117.6</v>
      </c>
      <c r="EX27" s="227">
        <v>149.6</v>
      </c>
      <c r="EY27" s="227">
        <v>149.6</v>
      </c>
      <c r="EZ27" s="227">
        <v>149.6</v>
      </c>
      <c r="FA27" s="227">
        <v>185.6</v>
      </c>
      <c r="FB27" s="227">
        <v>185.6</v>
      </c>
      <c r="FC27" s="227">
        <v>241.3</v>
      </c>
      <c r="FD27" s="227">
        <v>241.3</v>
      </c>
    </row>
    <row r="28" spans="1:160" ht="13.5" thickBot="1" x14ac:dyDescent="0.25">
      <c r="A28" s="132"/>
      <c r="B28" s="34">
        <v>43</v>
      </c>
      <c r="C28" s="10">
        <v>43</v>
      </c>
      <c r="D28" s="37" t="s">
        <v>60</v>
      </c>
      <c r="E28" s="37" t="s">
        <v>51</v>
      </c>
      <c r="F28" s="37"/>
      <c r="G28" s="43">
        <v>0.32152777777777802</v>
      </c>
      <c r="H28" s="47">
        <v>0.33819444444444446</v>
      </c>
      <c r="I28" s="58" t="s">
        <v>44</v>
      </c>
      <c r="J28" s="52">
        <v>0</v>
      </c>
      <c r="K28" s="43">
        <v>0.40486111111110901</v>
      </c>
      <c r="L28" s="47">
        <v>0.40486111111109402</v>
      </c>
      <c r="M28" s="42" t="s">
        <v>44</v>
      </c>
      <c r="N28" s="38">
        <v>0</v>
      </c>
      <c r="O28" s="73">
        <v>0.4465277777777778</v>
      </c>
      <c r="P28" s="42" t="s">
        <v>44</v>
      </c>
      <c r="Q28" s="38">
        <v>0</v>
      </c>
      <c r="R28" s="43">
        <v>0.4548611111111111</v>
      </c>
      <c r="S28" s="47">
        <v>0.4548611111111111</v>
      </c>
      <c r="T28" s="70">
        <v>43.2</v>
      </c>
      <c r="U28" s="71">
        <v>43.2</v>
      </c>
      <c r="V28" s="72"/>
      <c r="W28" s="115">
        <v>0.46736111111111112</v>
      </c>
      <c r="X28" s="42" t="s">
        <v>44</v>
      </c>
      <c r="Y28" s="38">
        <v>0</v>
      </c>
      <c r="Z28" s="49">
        <v>0.50208333333333333</v>
      </c>
      <c r="AA28" s="42" t="s">
        <v>44</v>
      </c>
      <c r="AB28" s="38">
        <v>0</v>
      </c>
      <c r="AC28" s="53">
        <v>0.50486111111111109</v>
      </c>
      <c r="AD28" s="61"/>
      <c r="AE28" s="55">
        <v>0.5088773148148148</v>
      </c>
      <c r="AF28" s="35">
        <v>4.0162037037037024E-3</v>
      </c>
      <c r="AG28" s="35">
        <v>1.6203703703703562E-4</v>
      </c>
      <c r="AH28" s="44" t="s">
        <v>223</v>
      </c>
      <c r="AI28" s="45">
        <v>14</v>
      </c>
      <c r="AJ28" s="115">
        <v>0.52569444444444446</v>
      </c>
      <c r="AK28" s="42" t="s">
        <v>44</v>
      </c>
      <c r="AL28" s="38">
        <v>0</v>
      </c>
      <c r="AM28" s="73">
        <v>0.53611111111111109</v>
      </c>
      <c r="AN28" s="42" t="s">
        <v>44</v>
      </c>
      <c r="AO28" s="38">
        <v>0</v>
      </c>
      <c r="AP28" s="53">
        <v>0.53888888888888886</v>
      </c>
      <c r="AQ28" s="61"/>
      <c r="AR28" s="55">
        <v>0.54547453703703697</v>
      </c>
      <c r="AS28" s="35">
        <v>6.5856481481481044E-3</v>
      </c>
      <c r="AT28" s="35">
        <v>1.7361111111115473E-4</v>
      </c>
      <c r="AU28" s="44" t="s">
        <v>45</v>
      </c>
      <c r="AV28" s="45">
        <v>15</v>
      </c>
      <c r="AW28" s="49">
        <v>0.56666666666666665</v>
      </c>
      <c r="AX28" s="42" t="s">
        <v>44</v>
      </c>
      <c r="AY28" s="38">
        <v>0</v>
      </c>
      <c r="AZ28" s="49">
        <v>0.56944444444444398</v>
      </c>
      <c r="BA28" s="61"/>
      <c r="BB28" s="55">
        <v>0.57453703703703707</v>
      </c>
      <c r="BC28" s="35">
        <v>5.0925925925930926E-3</v>
      </c>
      <c r="BD28" s="35">
        <v>9.25925925930925E-5</v>
      </c>
      <c r="BE28" s="44" t="s">
        <v>223</v>
      </c>
      <c r="BF28" s="45">
        <v>8</v>
      </c>
      <c r="BG28" s="308">
        <v>0.61458333333333282</v>
      </c>
      <c r="BH28" s="42" t="s">
        <v>44</v>
      </c>
      <c r="BI28" s="38">
        <v>0</v>
      </c>
      <c r="BJ28" s="43">
        <v>0.61805555555555558</v>
      </c>
      <c r="BK28" s="47">
        <v>0.62569444444444444</v>
      </c>
      <c r="BL28" s="70">
        <v>28.7</v>
      </c>
      <c r="BM28" s="71">
        <v>28.7</v>
      </c>
      <c r="BN28" s="72"/>
      <c r="BO28" s="117" t="s">
        <v>226</v>
      </c>
      <c r="BP28" s="121"/>
      <c r="BQ28" s="124" t="s">
        <v>225</v>
      </c>
      <c r="BR28" s="125"/>
      <c r="BS28" s="49">
        <v>0.69097222222222221</v>
      </c>
      <c r="BT28" s="42" t="s">
        <v>44</v>
      </c>
      <c r="BU28" s="38">
        <v>0</v>
      </c>
      <c r="BV28" s="49">
        <v>0.69305555555555498</v>
      </c>
      <c r="BW28" s="61"/>
      <c r="BX28" s="55">
        <v>0.69598379629629636</v>
      </c>
      <c r="BY28" s="35">
        <v>2.9282407407413835E-3</v>
      </c>
      <c r="BZ28" s="35">
        <v>4.7453703703767992E-4</v>
      </c>
      <c r="CA28" s="44" t="s">
        <v>223</v>
      </c>
      <c r="CB28" s="45">
        <v>41</v>
      </c>
      <c r="CC28" s="85">
        <v>0.69861111111111107</v>
      </c>
      <c r="CD28" s="86"/>
      <c r="CE28" s="87">
        <v>0</v>
      </c>
      <c r="CF28" s="88"/>
      <c r="CG28" s="85">
        <v>0.7055555555555556</v>
      </c>
      <c r="CH28" s="86"/>
      <c r="CI28" s="87">
        <v>0</v>
      </c>
      <c r="CJ28" s="88"/>
      <c r="CK28" s="43">
        <v>0.74513888888888891</v>
      </c>
      <c r="CL28" s="47">
        <v>0.74930555555555556</v>
      </c>
      <c r="CM28" s="70">
        <v>46.9</v>
      </c>
      <c r="CN28" s="71">
        <v>46.9</v>
      </c>
      <c r="CO28" s="72"/>
      <c r="CP28" s="91">
        <v>0.75208333333333333</v>
      </c>
      <c r="CQ28" s="95">
        <v>5.5555555555555601E-2</v>
      </c>
      <c r="CR28" s="42" t="s">
        <v>44</v>
      </c>
      <c r="CS28" s="38">
        <v>0</v>
      </c>
      <c r="CU28" s="39">
        <v>196.8</v>
      </c>
      <c r="CV28" s="46">
        <v>0</v>
      </c>
      <c r="CW28" s="40"/>
      <c r="CX28" s="63">
        <v>196.8</v>
      </c>
      <c r="CZ28" s="101" t="s">
        <v>191</v>
      </c>
      <c r="DA28" s="129" t="s">
        <v>177</v>
      </c>
      <c r="DB28" s="129">
        <v>140</v>
      </c>
      <c r="DC28" s="104" t="s">
        <v>183</v>
      </c>
      <c r="DD28" s="77"/>
      <c r="DE28" s="56"/>
      <c r="DF28" s="36"/>
      <c r="DI28" s="41">
        <v>1.0900000000000001</v>
      </c>
      <c r="DJ28" s="17" t="s">
        <v>196</v>
      </c>
      <c r="DK28" s="153">
        <v>129.49200000000002</v>
      </c>
      <c r="DL28" s="41">
        <v>129.49200000000002</v>
      </c>
      <c r="DM28" s="41">
        <v>9999</v>
      </c>
      <c r="DP28" s="41">
        <v>43</v>
      </c>
      <c r="DQ28" s="227">
        <v>0</v>
      </c>
      <c r="DR28" s="227">
        <v>0</v>
      </c>
      <c r="DS28" s="228">
        <v>43.2</v>
      </c>
      <c r="DT28" s="227">
        <v>0</v>
      </c>
      <c r="DU28" s="227">
        <v>0</v>
      </c>
      <c r="DV28" s="227">
        <v>14</v>
      </c>
      <c r="DW28" s="227">
        <v>0</v>
      </c>
      <c r="DX28" s="227">
        <v>0</v>
      </c>
      <c r="DY28" s="227">
        <v>15</v>
      </c>
      <c r="DZ28" s="227">
        <v>0</v>
      </c>
      <c r="EA28" s="227">
        <v>8</v>
      </c>
      <c r="EB28" s="227">
        <v>0</v>
      </c>
      <c r="EC28" s="228">
        <v>28.7</v>
      </c>
      <c r="ED28" s="227">
        <v>0</v>
      </c>
      <c r="EE28" s="227">
        <v>0</v>
      </c>
      <c r="EF28" s="227">
        <v>41</v>
      </c>
      <c r="EG28" s="227">
        <v>0</v>
      </c>
      <c r="EH28" s="228">
        <v>46.9</v>
      </c>
      <c r="EI28" s="227">
        <v>0</v>
      </c>
      <c r="EK28" s="41">
        <v>43</v>
      </c>
      <c r="EL28" s="227">
        <v>0</v>
      </c>
      <c r="EM28" s="227">
        <v>0</v>
      </c>
      <c r="EN28" s="227">
        <v>43.2</v>
      </c>
      <c r="EO28" s="227">
        <v>43.2</v>
      </c>
      <c r="EP28" s="227">
        <v>43.2</v>
      </c>
      <c r="EQ28" s="227">
        <v>57.2</v>
      </c>
      <c r="ER28" s="227">
        <v>57.2</v>
      </c>
      <c r="ES28" s="227">
        <v>57.2</v>
      </c>
      <c r="ET28" s="227">
        <v>72.2</v>
      </c>
      <c r="EU28" s="227">
        <v>72.2</v>
      </c>
      <c r="EV28" s="227">
        <v>80.2</v>
      </c>
      <c r="EW28" s="227">
        <v>80.2</v>
      </c>
      <c r="EX28" s="227">
        <v>108.9</v>
      </c>
      <c r="EY28" s="227">
        <v>108.9</v>
      </c>
      <c r="EZ28" s="227">
        <v>108.9</v>
      </c>
      <c r="FA28" s="227">
        <v>149.9</v>
      </c>
      <c r="FB28" s="227">
        <v>149.9</v>
      </c>
      <c r="FC28" s="227">
        <v>196.8</v>
      </c>
      <c r="FD28" s="227">
        <v>196.8</v>
      </c>
    </row>
    <row r="29" spans="1:160" ht="13.5" thickBot="1" x14ac:dyDescent="0.25">
      <c r="A29" s="132"/>
      <c r="B29" s="34">
        <v>28</v>
      </c>
      <c r="C29" s="10">
        <v>28</v>
      </c>
      <c r="D29" s="37" t="s">
        <v>129</v>
      </c>
      <c r="E29" s="37" t="s">
        <v>130</v>
      </c>
      <c r="F29" s="37"/>
      <c r="G29" s="43">
        <v>0.31111111111111101</v>
      </c>
      <c r="H29" s="47">
        <v>0.30069444444444443</v>
      </c>
      <c r="I29" s="58" t="s">
        <v>44</v>
      </c>
      <c r="J29" s="52">
        <v>0</v>
      </c>
      <c r="K29" s="43">
        <v>0.39444444444444299</v>
      </c>
      <c r="L29" s="47">
        <v>0.39444444444443399</v>
      </c>
      <c r="M29" s="42" t="s">
        <v>44</v>
      </c>
      <c r="N29" s="38">
        <v>0</v>
      </c>
      <c r="O29" s="73">
        <v>0.43611111111111112</v>
      </c>
      <c r="P29" s="42" t="s">
        <v>44</v>
      </c>
      <c r="Q29" s="38">
        <v>0</v>
      </c>
      <c r="R29" s="43">
        <v>0.44166666666666665</v>
      </c>
      <c r="S29" s="47">
        <v>0.44166666666666665</v>
      </c>
      <c r="T29" s="70">
        <v>45.3</v>
      </c>
      <c r="U29" s="71">
        <v>45.3</v>
      </c>
      <c r="V29" s="72"/>
      <c r="W29" s="115">
        <v>0.45694444444444443</v>
      </c>
      <c r="X29" s="42" t="s">
        <v>44</v>
      </c>
      <c r="Y29" s="38">
        <v>0</v>
      </c>
      <c r="Z29" s="49">
        <v>0.4916666666666667</v>
      </c>
      <c r="AA29" s="42" t="s">
        <v>44</v>
      </c>
      <c r="AB29" s="38">
        <v>0</v>
      </c>
      <c r="AC29" s="53">
        <v>0.49374999999999997</v>
      </c>
      <c r="AD29" s="61"/>
      <c r="AE29" s="55">
        <v>0.49734953703703705</v>
      </c>
      <c r="AF29" s="35">
        <v>3.5995370370370816E-3</v>
      </c>
      <c r="AG29" s="35">
        <v>2.5462962962958515E-4</v>
      </c>
      <c r="AH29" s="44" t="s">
        <v>45</v>
      </c>
      <c r="AI29" s="45">
        <v>22</v>
      </c>
      <c r="AJ29" s="115">
        <v>0.51458333333333328</v>
      </c>
      <c r="AK29" s="42" t="s">
        <v>44</v>
      </c>
      <c r="AL29" s="38">
        <v>0</v>
      </c>
      <c r="AM29" s="73">
        <v>0.52430555555555558</v>
      </c>
      <c r="AN29" s="42" t="s">
        <v>45</v>
      </c>
      <c r="AO29" s="38">
        <v>60</v>
      </c>
      <c r="AP29" s="53">
        <v>0.52777777777777779</v>
      </c>
      <c r="AQ29" s="61"/>
      <c r="AR29" s="55">
        <v>0.53440972222222227</v>
      </c>
      <c r="AS29" s="35">
        <v>6.6319444444444819E-3</v>
      </c>
      <c r="AT29" s="35">
        <v>1.2731481481477718E-4</v>
      </c>
      <c r="AU29" s="44" t="s">
        <v>45</v>
      </c>
      <c r="AV29" s="45">
        <v>11</v>
      </c>
      <c r="AW29" s="49">
        <v>0.55555555555555558</v>
      </c>
      <c r="AX29" s="42" t="s">
        <v>44</v>
      </c>
      <c r="AY29" s="38">
        <v>0</v>
      </c>
      <c r="AZ29" s="49">
        <v>0.55833333333333302</v>
      </c>
      <c r="BA29" s="61"/>
      <c r="BB29" s="55">
        <v>0.56550925925925932</v>
      </c>
      <c r="BC29" s="35">
        <v>7.1759259259263075E-3</v>
      </c>
      <c r="BD29" s="35">
        <v>2.1759259259263074E-3</v>
      </c>
      <c r="BE29" s="44" t="s">
        <v>223</v>
      </c>
      <c r="BF29" s="45">
        <v>188</v>
      </c>
      <c r="BG29" s="308">
        <v>0.60347222222222185</v>
      </c>
      <c r="BH29" s="42" t="s">
        <v>44</v>
      </c>
      <c r="BI29" s="38">
        <v>0</v>
      </c>
      <c r="BJ29" s="43">
        <v>0.60347222222222219</v>
      </c>
      <c r="BK29" s="47">
        <v>0.6118055555555556</v>
      </c>
      <c r="BL29" s="70">
        <v>31</v>
      </c>
      <c r="BM29" s="71">
        <v>31</v>
      </c>
      <c r="BN29" s="72"/>
      <c r="BO29" s="117" t="s">
        <v>226</v>
      </c>
      <c r="BP29" s="121"/>
      <c r="BQ29" s="124" t="s">
        <v>225</v>
      </c>
      <c r="BR29" s="125"/>
      <c r="BS29" s="49">
        <v>0.67986111111111114</v>
      </c>
      <c r="BT29" s="42" t="s">
        <v>44</v>
      </c>
      <c r="BU29" s="38">
        <v>0</v>
      </c>
      <c r="BV29" s="49">
        <v>0.68263888888888902</v>
      </c>
      <c r="BW29" s="61"/>
      <c r="BX29" s="55">
        <v>0.6855902777777777</v>
      </c>
      <c r="BY29" s="35">
        <v>2.9513888888886841E-3</v>
      </c>
      <c r="BZ29" s="35">
        <v>4.9768518518498051E-4</v>
      </c>
      <c r="CA29" s="44" t="s">
        <v>223</v>
      </c>
      <c r="CB29" s="45">
        <v>43</v>
      </c>
      <c r="CC29" s="85">
        <v>0.6875</v>
      </c>
      <c r="CD29" s="86"/>
      <c r="CE29" s="87">
        <v>0</v>
      </c>
      <c r="CF29" s="88"/>
      <c r="CG29" s="85">
        <v>0.69513888888888886</v>
      </c>
      <c r="CH29" s="86"/>
      <c r="CI29" s="87">
        <v>0</v>
      </c>
      <c r="CJ29" s="88"/>
      <c r="CK29" s="43">
        <v>0.7416666666666667</v>
      </c>
      <c r="CL29" s="47">
        <v>0.74513888888888891</v>
      </c>
      <c r="CM29" s="70">
        <v>52.9</v>
      </c>
      <c r="CN29" s="71">
        <v>52.9</v>
      </c>
      <c r="CO29" s="72"/>
      <c r="CP29" s="91">
        <v>0.74652777777777779</v>
      </c>
      <c r="CQ29" s="95">
        <v>5.5555555555555601E-2</v>
      </c>
      <c r="CR29" s="42" t="s">
        <v>44</v>
      </c>
      <c r="CS29" s="38">
        <v>0</v>
      </c>
      <c r="CU29" s="39">
        <v>393.2</v>
      </c>
      <c r="CV29" s="46">
        <v>60</v>
      </c>
      <c r="CW29" s="40"/>
      <c r="CX29" s="63">
        <v>453.2</v>
      </c>
      <c r="CZ29" s="101" t="s">
        <v>189</v>
      </c>
      <c r="DA29" s="129" t="s">
        <v>176</v>
      </c>
      <c r="DB29" s="129">
        <v>79</v>
      </c>
      <c r="DC29" s="104" t="s">
        <v>182</v>
      </c>
      <c r="DD29" s="77"/>
      <c r="DE29" s="56"/>
      <c r="DF29" s="36"/>
      <c r="DI29" s="41">
        <v>1.1200000000000001</v>
      </c>
      <c r="DJ29" s="17" t="s">
        <v>196</v>
      </c>
      <c r="DK29" s="153">
        <v>144.70400000000001</v>
      </c>
      <c r="DL29" s="41">
        <v>144.70400000000001</v>
      </c>
      <c r="DM29" s="41">
        <v>9999</v>
      </c>
      <c r="DP29" s="41">
        <v>28</v>
      </c>
      <c r="DQ29" s="227">
        <v>0</v>
      </c>
      <c r="DR29" s="227">
        <v>0</v>
      </c>
      <c r="DS29" s="228">
        <v>45.3</v>
      </c>
      <c r="DT29" s="227">
        <v>0</v>
      </c>
      <c r="DU29" s="227">
        <v>0</v>
      </c>
      <c r="DV29" s="227">
        <v>22</v>
      </c>
      <c r="DW29" s="227">
        <v>0</v>
      </c>
      <c r="DX29" s="227">
        <v>60</v>
      </c>
      <c r="DY29" s="227">
        <v>11</v>
      </c>
      <c r="DZ29" s="227">
        <v>0</v>
      </c>
      <c r="EA29" s="227">
        <v>188</v>
      </c>
      <c r="EB29" s="227">
        <v>0</v>
      </c>
      <c r="EC29" s="228">
        <v>31</v>
      </c>
      <c r="ED29" s="227">
        <v>0</v>
      </c>
      <c r="EE29" s="227">
        <v>0</v>
      </c>
      <c r="EF29" s="227">
        <v>43</v>
      </c>
      <c r="EG29" s="227">
        <v>0</v>
      </c>
      <c r="EH29" s="228">
        <v>52.9</v>
      </c>
      <c r="EI29" s="227">
        <v>0</v>
      </c>
      <c r="EK29" s="41">
        <v>28</v>
      </c>
      <c r="EL29" s="227">
        <v>0</v>
      </c>
      <c r="EM29" s="227">
        <v>0</v>
      </c>
      <c r="EN29" s="227">
        <v>45.3</v>
      </c>
      <c r="EO29" s="227">
        <v>45.3</v>
      </c>
      <c r="EP29" s="227">
        <v>45.3</v>
      </c>
      <c r="EQ29" s="227">
        <v>67.3</v>
      </c>
      <c r="ER29" s="227">
        <v>67.3</v>
      </c>
      <c r="ES29" s="227">
        <v>127.3</v>
      </c>
      <c r="ET29" s="227">
        <v>138.30000000000001</v>
      </c>
      <c r="EU29" s="227">
        <v>138.30000000000001</v>
      </c>
      <c r="EV29" s="227">
        <v>326.3</v>
      </c>
      <c r="EW29" s="227">
        <v>326.3</v>
      </c>
      <c r="EX29" s="227">
        <v>357.3</v>
      </c>
      <c r="EY29" s="227">
        <v>357.3</v>
      </c>
      <c r="EZ29" s="227">
        <v>357.3</v>
      </c>
      <c r="FA29" s="227">
        <v>400.3</v>
      </c>
      <c r="FB29" s="227">
        <v>400.3</v>
      </c>
      <c r="FC29" s="227">
        <v>453.2</v>
      </c>
      <c r="FD29" s="227">
        <v>453.2</v>
      </c>
    </row>
    <row r="30" spans="1:160" ht="13.5" thickBot="1" x14ac:dyDescent="0.25">
      <c r="A30" s="132"/>
      <c r="B30" s="34">
        <v>42</v>
      </c>
      <c r="C30" s="10">
        <v>42</v>
      </c>
      <c r="D30" s="37" t="s">
        <v>148</v>
      </c>
      <c r="E30" s="37" t="s">
        <v>149</v>
      </c>
      <c r="F30" s="37"/>
      <c r="G30" s="43">
        <v>0.32083333333333303</v>
      </c>
      <c r="H30" s="47">
        <v>0.32083333333333336</v>
      </c>
      <c r="I30" s="58" t="s">
        <v>44</v>
      </c>
      <c r="J30" s="52">
        <v>0</v>
      </c>
      <c r="K30" s="43">
        <v>0.40416666666666401</v>
      </c>
      <c r="L30" s="47">
        <v>0.40416666666665002</v>
      </c>
      <c r="M30" s="42" t="s">
        <v>44</v>
      </c>
      <c r="N30" s="38">
        <v>0</v>
      </c>
      <c r="O30" s="73">
        <v>0.4458333333333333</v>
      </c>
      <c r="P30" s="42" t="s">
        <v>44</v>
      </c>
      <c r="Q30" s="38">
        <v>0</v>
      </c>
      <c r="R30" s="43">
        <v>0.45416666666666666</v>
      </c>
      <c r="S30" s="47">
        <v>0.45416666666666666</v>
      </c>
      <c r="T30" s="70">
        <v>47.1</v>
      </c>
      <c r="U30" s="71">
        <v>47.1</v>
      </c>
      <c r="V30" s="72"/>
      <c r="W30" s="115">
        <v>0.46666666666666662</v>
      </c>
      <c r="X30" s="42" t="s">
        <v>44</v>
      </c>
      <c r="Y30" s="38">
        <v>0</v>
      </c>
      <c r="Z30" s="49">
        <v>0.50138888888888888</v>
      </c>
      <c r="AA30" s="42" t="s">
        <v>44</v>
      </c>
      <c r="AB30" s="38">
        <v>0</v>
      </c>
      <c r="AC30" s="53">
        <v>0.50416666666666665</v>
      </c>
      <c r="AD30" s="61"/>
      <c r="AE30" s="55">
        <v>0.50790509259259264</v>
      </c>
      <c r="AF30" s="35">
        <v>3.7384259259259922E-3</v>
      </c>
      <c r="AG30" s="35">
        <v>1.1574074074067455E-4</v>
      </c>
      <c r="AH30" s="44" t="s">
        <v>45</v>
      </c>
      <c r="AI30" s="45">
        <v>10</v>
      </c>
      <c r="AJ30" s="115">
        <v>0.52500000000000002</v>
      </c>
      <c r="AK30" s="42" t="s">
        <v>44</v>
      </c>
      <c r="AL30" s="38">
        <v>0</v>
      </c>
      <c r="AM30" s="73">
        <v>0.53541666666666665</v>
      </c>
      <c r="AN30" s="42" t="s">
        <v>44</v>
      </c>
      <c r="AO30" s="38">
        <v>0</v>
      </c>
      <c r="AP30" s="53">
        <v>0.53819444444444442</v>
      </c>
      <c r="AQ30" s="61"/>
      <c r="AR30" s="55">
        <v>0.5440625</v>
      </c>
      <c r="AS30" s="35">
        <v>5.8680555555555847E-3</v>
      </c>
      <c r="AT30" s="35">
        <v>8.9120370370367446E-4</v>
      </c>
      <c r="AU30" s="44" t="s">
        <v>45</v>
      </c>
      <c r="AV30" s="45">
        <v>77</v>
      </c>
      <c r="AW30" s="49">
        <v>0.56597222222222221</v>
      </c>
      <c r="AX30" s="42" t="s">
        <v>44</v>
      </c>
      <c r="AY30" s="38">
        <v>0</v>
      </c>
      <c r="AZ30" s="49">
        <v>0.56805555555555498</v>
      </c>
      <c r="BA30" s="61"/>
      <c r="BB30" s="55">
        <v>0.57324074074074072</v>
      </c>
      <c r="BC30" s="35">
        <v>5.1851851851857367E-3</v>
      </c>
      <c r="BD30" s="35">
        <v>1.8518518518573657E-4</v>
      </c>
      <c r="BE30" s="44" t="s">
        <v>223</v>
      </c>
      <c r="BF30" s="45">
        <v>16</v>
      </c>
      <c r="BG30" s="308">
        <v>0.61319444444444382</v>
      </c>
      <c r="BH30" s="42" t="s">
        <v>44</v>
      </c>
      <c r="BI30" s="38">
        <v>0</v>
      </c>
      <c r="BJ30" s="43">
        <v>0.61319444444444449</v>
      </c>
      <c r="BK30" s="47">
        <v>0.62291666666666667</v>
      </c>
      <c r="BL30" s="70">
        <v>26.6</v>
      </c>
      <c r="BM30" s="71">
        <v>26.6</v>
      </c>
      <c r="BN30" s="72"/>
      <c r="BO30" s="117" t="s">
        <v>226</v>
      </c>
      <c r="BP30" s="121"/>
      <c r="BQ30" s="124" t="s">
        <v>225</v>
      </c>
      <c r="BR30" s="125"/>
      <c r="BS30" s="49">
        <v>0.68958333333333333</v>
      </c>
      <c r="BT30" s="42" t="s">
        <v>44</v>
      </c>
      <c r="BU30" s="38">
        <v>0</v>
      </c>
      <c r="BV30" s="49">
        <v>0.69166666666666698</v>
      </c>
      <c r="BW30" s="61"/>
      <c r="BX30" s="55">
        <v>0.69467592592592586</v>
      </c>
      <c r="BY30" s="35">
        <v>3.0092592592588785E-3</v>
      </c>
      <c r="BZ30" s="35">
        <v>5.5555555555517489E-4</v>
      </c>
      <c r="CA30" s="44" t="s">
        <v>223</v>
      </c>
      <c r="CB30" s="45">
        <v>48</v>
      </c>
      <c r="CC30" s="85">
        <v>0.6958333333333333</v>
      </c>
      <c r="CD30" s="86"/>
      <c r="CE30" s="87">
        <v>0</v>
      </c>
      <c r="CF30" s="88"/>
      <c r="CG30" s="85">
        <v>0.70347222222222217</v>
      </c>
      <c r="CH30" s="86"/>
      <c r="CI30" s="87">
        <v>0</v>
      </c>
      <c r="CJ30" s="88"/>
      <c r="CK30" s="43">
        <v>0.74583333333333324</v>
      </c>
      <c r="CL30" s="47">
        <v>0.74791666666666667</v>
      </c>
      <c r="CM30" s="70">
        <v>53.2</v>
      </c>
      <c r="CN30" s="71">
        <v>53.2</v>
      </c>
      <c r="CO30" s="72"/>
      <c r="CP30" s="91">
        <v>0.75</v>
      </c>
      <c r="CQ30" s="95">
        <v>5.5555555555555601E-2</v>
      </c>
      <c r="CR30" s="42" t="s">
        <v>44</v>
      </c>
      <c r="CS30" s="38">
        <v>0</v>
      </c>
      <c r="CU30" s="39">
        <v>277.89999999999998</v>
      </c>
      <c r="CV30" s="46">
        <v>0</v>
      </c>
      <c r="CW30" s="40"/>
      <c r="CX30" s="63">
        <v>277.89999999999998</v>
      </c>
      <c r="CZ30" s="101" t="s">
        <v>189</v>
      </c>
      <c r="DA30" s="129" t="s">
        <v>177</v>
      </c>
      <c r="DB30" s="129">
        <v>102</v>
      </c>
      <c r="DC30" s="104"/>
      <c r="DD30" s="77"/>
      <c r="DE30" s="56"/>
      <c r="DF30" s="36"/>
      <c r="DI30" s="41">
        <v>1.0900000000000001</v>
      </c>
      <c r="DJ30" s="17" t="s">
        <v>196</v>
      </c>
      <c r="DK30" s="153">
        <v>138.32100000000003</v>
      </c>
      <c r="DL30" s="41">
        <v>138.32100000000003</v>
      </c>
      <c r="DM30" s="41">
        <v>9999</v>
      </c>
      <c r="DP30" s="41">
        <v>42</v>
      </c>
      <c r="DQ30" s="227">
        <v>0</v>
      </c>
      <c r="DR30" s="227">
        <v>0</v>
      </c>
      <c r="DS30" s="228">
        <v>47.1</v>
      </c>
      <c r="DT30" s="227">
        <v>0</v>
      </c>
      <c r="DU30" s="227">
        <v>0</v>
      </c>
      <c r="DV30" s="227">
        <v>10</v>
      </c>
      <c r="DW30" s="227">
        <v>0</v>
      </c>
      <c r="DX30" s="227">
        <v>0</v>
      </c>
      <c r="DY30" s="227">
        <v>77</v>
      </c>
      <c r="DZ30" s="227">
        <v>0</v>
      </c>
      <c r="EA30" s="227">
        <v>16</v>
      </c>
      <c r="EB30" s="227">
        <v>0</v>
      </c>
      <c r="EC30" s="228">
        <v>26.6</v>
      </c>
      <c r="ED30" s="227">
        <v>0</v>
      </c>
      <c r="EE30" s="227">
        <v>0</v>
      </c>
      <c r="EF30" s="227">
        <v>48</v>
      </c>
      <c r="EG30" s="227">
        <v>0</v>
      </c>
      <c r="EH30" s="228">
        <v>53.2</v>
      </c>
      <c r="EI30" s="227">
        <v>0</v>
      </c>
      <c r="EK30" s="41">
        <v>42</v>
      </c>
      <c r="EL30" s="227">
        <v>0</v>
      </c>
      <c r="EM30" s="227">
        <v>0</v>
      </c>
      <c r="EN30" s="227">
        <v>47.1</v>
      </c>
      <c r="EO30" s="227">
        <v>47.1</v>
      </c>
      <c r="EP30" s="227">
        <v>47.1</v>
      </c>
      <c r="EQ30" s="227">
        <v>57.1</v>
      </c>
      <c r="ER30" s="227">
        <v>57.1</v>
      </c>
      <c r="ES30" s="227">
        <v>57.1</v>
      </c>
      <c r="ET30" s="227">
        <v>134.1</v>
      </c>
      <c r="EU30" s="227">
        <v>134.1</v>
      </c>
      <c r="EV30" s="227">
        <v>150.1</v>
      </c>
      <c r="EW30" s="227">
        <v>150.1</v>
      </c>
      <c r="EX30" s="227">
        <v>176.7</v>
      </c>
      <c r="EY30" s="227">
        <v>176.7</v>
      </c>
      <c r="EZ30" s="227">
        <v>176.7</v>
      </c>
      <c r="FA30" s="227">
        <v>224.7</v>
      </c>
      <c r="FB30" s="227">
        <v>224.7</v>
      </c>
      <c r="FC30" s="227">
        <v>277.89999999999998</v>
      </c>
      <c r="FD30" s="227">
        <v>277.89999999999998</v>
      </c>
    </row>
    <row r="31" spans="1:160" ht="13.5" thickBot="1" x14ac:dyDescent="0.25">
      <c r="A31" s="132"/>
      <c r="B31" s="34">
        <v>31</v>
      </c>
      <c r="C31" s="10">
        <v>31</v>
      </c>
      <c r="D31" s="37" t="s">
        <v>135</v>
      </c>
      <c r="E31" s="37" t="s">
        <v>136</v>
      </c>
      <c r="F31" s="37"/>
      <c r="G31" s="43">
        <v>0.313194444444444</v>
      </c>
      <c r="H31" s="47">
        <v>0.31319444444444444</v>
      </c>
      <c r="I31" s="58" t="s">
        <v>44</v>
      </c>
      <c r="J31" s="52">
        <v>0</v>
      </c>
      <c r="K31" s="43">
        <v>0.39652777777777598</v>
      </c>
      <c r="L31" s="47">
        <v>0.39652777777776599</v>
      </c>
      <c r="M31" s="42" t="s">
        <v>44</v>
      </c>
      <c r="N31" s="38">
        <v>0</v>
      </c>
      <c r="O31" s="73">
        <v>0.4381944444444445</v>
      </c>
      <c r="P31" s="42" t="s">
        <v>44</v>
      </c>
      <c r="Q31" s="38">
        <v>0</v>
      </c>
      <c r="R31" s="43">
        <v>0.44444444444444442</v>
      </c>
      <c r="S31" s="47">
        <v>0.44444444444444442</v>
      </c>
      <c r="T31" s="70">
        <v>46.8</v>
      </c>
      <c r="U31" s="71">
        <v>46.8</v>
      </c>
      <c r="V31" s="72"/>
      <c r="W31" s="115">
        <v>0.45902777777777781</v>
      </c>
      <c r="X31" s="42" t="s">
        <v>44</v>
      </c>
      <c r="Y31" s="38">
        <v>0</v>
      </c>
      <c r="Z31" s="49">
        <v>0.49374999999999997</v>
      </c>
      <c r="AA31" s="42" t="s">
        <v>44</v>
      </c>
      <c r="AB31" s="38">
        <v>0</v>
      </c>
      <c r="AC31" s="53">
        <v>0.49583333333333335</v>
      </c>
      <c r="AD31" s="61"/>
      <c r="AE31" s="55">
        <v>0.49990740740740741</v>
      </c>
      <c r="AF31" s="35">
        <v>4.0740740740740633E-3</v>
      </c>
      <c r="AG31" s="35">
        <v>2.1990740740739654E-4</v>
      </c>
      <c r="AH31" s="44" t="s">
        <v>223</v>
      </c>
      <c r="AI31" s="45">
        <v>19</v>
      </c>
      <c r="AJ31" s="115">
        <v>0.51666666666666672</v>
      </c>
      <c r="AK31" s="42" t="s">
        <v>44</v>
      </c>
      <c r="AL31" s="38">
        <v>0</v>
      </c>
      <c r="AM31" s="73">
        <v>0.52500000000000002</v>
      </c>
      <c r="AN31" s="42" t="s">
        <v>45</v>
      </c>
      <c r="AO31" s="38">
        <v>180</v>
      </c>
      <c r="AP31" s="53">
        <v>0.52847222222222223</v>
      </c>
      <c r="AQ31" s="61"/>
      <c r="AR31" s="55">
        <v>0.53569444444444447</v>
      </c>
      <c r="AS31" s="35">
        <v>7.222222222222241E-3</v>
      </c>
      <c r="AT31" s="35">
        <v>4.6296296296298185E-4</v>
      </c>
      <c r="AU31" s="44" t="s">
        <v>223</v>
      </c>
      <c r="AV31" s="45">
        <v>40</v>
      </c>
      <c r="AW31" s="49">
        <v>0.55277777777777781</v>
      </c>
      <c r="AX31" s="42" t="s">
        <v>45</v>
      </c>
      <c r="AY31" s="38">
        <v>300</v>
      </c>
      <c r="AZ31" s="49">
        <v>0.55486111111111103</v>
      </c>
      <c r="BA31" s="61"/>
      <c r="BB31" s="55">
        <v>0.56019675925925927</v>
      </c>
      <c r="BC31" s="35">
        <v>5.3356481481482421E-3</v>
      </c>
      <c r="BD31" s="35">
        <v>3.3564814814824196E-4</v>
      </c>
      <c r="BE31" s="44" t="s">
        <v>223</v>
      </c>
      <c r="BF31" s="45">
        <v>29</v>
      </c>
      <c r="BG31" s="308">
        <v>0.6</v>
      </c>
      <c r="BH31" s="42" t="s">
        <v>44</v>
      </c>
      <c r="BI31" s="38">
        <v>0</v>
      </c>
      <c r="BJ31" s="43">
        <v>0.60416666666666663</v>
      </c>
      <c r="BK31" s="47">
        <v>0.60486111111111118</v>
      </c>
      <c r="BL31" s="70">
        <v>28.8</v>
      </c>
      <c r="BM31" s="71">
        <v>28.8</v>
      </c>
      <c r="BN31" s="72">
        <v>30</v>
      </c>
      <c r="BO31" s="117" t="s">
        <v>226</v>
      </c>
      <c r="BP31" s="121"/>
      <c r="BQ31" s="124" t="s">
        <v>225</v>
      </c>
      <c r="BR31" s="125"/>
      <c r="BS31" s="49">
        <v>0.67847222222222225</v>
      </c>
      <c r="BT31" s="42" t="s">
        <v>223</v>
      </c>
      <c r="BU31" s="38">
        <v>120</v>
      </c>
      <c r="BV31" s="49">
        <v>0.68125000000000002</v>
      </c>
      <c r="BW31" s="61"/>
      <c r="BX31" s="55">
        <v>0.68427083333333327</v>
      </c>
      <c r="BY31" s="35">
        <v>3.0208333333332504E-3</v>
      </c>
      <c r="BZ31" s="35">
        <v>5.6712962962954683E-4</v>
      </c>
      <c r="CA31" s="44" t="s">
        <v>223</v>
      </c>
      <c r="CB31" s="45">
        <v>49</v>
      </c>
      <c r="CC31" s="85">
        <v>0.68541666666666667</v>
      </c>
      <c r="CD31" s="86"/>
      <c r="CE31" s="87">
        <v>0</v>
      </c>
      <c r="CF31" s="88"/>
      <c r="CG31" s="85">
        <v>0.69374999999999998</v>
      </c>
      <c r="CH31" s="86"/>
      <c r="CI31" s="87">
        <v>0</v>
      </c>
      <c r="CJ31" s="88"/>
      <c r="CK31" s="43">
        <v>0.73611111111111116</v>
      </c>
      <c r="CL31" s="47">
        <v>0.73611111111111116</v>
      </c>
      <c r="CM31" s="70">
        <v>49.8</v>
      </c>
      <c r="CN31" s="71">
        <v>49.8</v>
      </c>
      <c r="CO31" s="72"/>
      <c r="CP31" s="91">
        <v>0.74097222222222225</v>
      </c>
      <c r="CQ31" s="95">
        <v>5.5555555555555601E-2</v>
      </c>
      <c r="CR31" s="42" t="s">
        <v>44</v>
      </c>
      <c r="CS31" s="38">
        <v>0</v>
      </c>
      <c r="CU31" s="39">
        <v>292.39999999999998</v>
      </c>
      <c r="CV31" s="46">
        <v>600</v>
      </c>
      <c r="CW31" s="40"/>
      <c r="CX31" s="63">
        <v>892.4</v>
      </c>
      <c r="CZ31" s="101" t="s">
        <v>190</v>
      </c>
      <c r="DA31" s="129" t="s">
        <v>177</v>
      </c>
      <c r="DB31" s="129">
        <v>98</v>
      </c>
      <c r="DC31" s="104" t="s">
        <v>180</v>
      </c>
      <c r="DD31" s="77"/>
      <c r="DE31" s="56"/>
      <c r="DF31" s="36"/>
      <c r="DI31" s="41">
        <v>1.06</v>
      </c>
      <c r="DJ31" s="17" t="s">
        <v>196</v>
      </c>
      <c r="DK31" s="153">
        <v>162.92400000000001</v>
      </c>
      <c r="DL31" s="41">
        <v>162.92400000000001</v>
      </c>
      <c r="DM31" s="41">
        <v>9999</v>
      </c>
      <c r="DP31" s="41">
        <v>31</v>
      </c>
      <c r="DQ31" s="227">
        <v>0</v>
      </c>
      <c r="DR31" s="227">
        <v>0</v>
      </c>
      <c r="DS31" s="228">
        <v>46.8</v>
      </c>
      <c r="DT31" s="227">
        <v>0</v>
      </c>
      <c r="DU31" s="227">
        <v>0</v>
      </c>
      <c r="DV31" s="227">
        <v>19</v>
      </c>
      <c r="DW31" s="227">
        <v>0</v>
      </c>
      <c r="DX31" s="227">
        <v>180</v>
      </c>
      <c r="DY31" s="227">
        <v>40</v>
      </c>
      <c r="DZ31" s="227">
        <v>300</v>
      </c>
      <c r="EA31" s="227">
        <v>29</v>
      </c>
      <c r="EB31" s="227">
        <v>0</v>
      </c>
      <c r="EC31" s="228">
        <v>58.8</v>
      </c>
      <c r="ED31" s="227">
        <v>0</v>
      </c>
      <c r="EE31" s="227">
        <v>120</v>
      </c>
      <c r="EF31" s="227">
        <v>49</v>
      </c>
      <c r="EG31" s="227">
        <v>0</v>
      </c>
      <c r="EH31" s="228">
        <v>49.8</v>
      </c>
      <c r="EI31" s="227">
        <v>0</v>
      </c>
      <c r="EK31" s="41">
        <v>31</v>
      </c>
      <c r="EL31" s="227">
        <v>0</v>
      </c>
      <c r="EM31" s="227">
        <v>0</v>
      </c>
      <c r="EN31" s="227">
        <v>46.8</v>
      </c>
      <c r="EO31" s="227">
        <v>46.8</v>
      </c>
      <c r="EP31" s="227">
        <v>46.8</v>
      </c>
      <c r="EQ31" s="227">
        <v>65.8</v>
      </c>
      <c r="ER31" s="227">
        <v>65.8</v>
      </c>
      <c r="ES31" s="227">
        <v>245.8</v>
      </c>
      <c r="ET31" s="227">
        <v>285.8</v>
      </c>
      <c r="EU31" s="227">
        <v>585.79999999999995</v>
      </c>
      <c r="EV31" s="227">
        <v>614.79999999999995</v>
      </c>
      <c r="EW31" s="227">
        <v>614.79999999999995</v>
      </c>
      <c r="EX31" s="227">
        <v>673.6</v>
      </c>
      <c r="EY31" s="227">
        <v>673.6</v>
      </c>
      <c r="EZ31" s="227">
        <v>793.6</v>
      </c>
      <c r="FA31" s="227">
        <v>842.6</v>
      </c>
      <c r="FB31" s="227">
        <v>842.6</v>
      </c>
      <c r="FC31" s="227">
        <v>892.4</v>
      </c>
      <c r="FD31" s="227">
        <v>892.4</v>
      </c>
    </row>
    <row r="32" spans="1:160" ht="13.5" thickBot="1" x14ac:dyDescent="0.25">
      <c r="A32" s="132"/>
      <c r="B32" s="34">
        <v>51</v>
      </c>
      <c r="C32" s="10">
        <v>53</v>
      </c>
      <c r="D32" s="37" t="s">
        <v>159</v>
      </c>
      <c r="E32" s="37" t="s">
        <v>160</v>
      </c>
      <c r="F32" s="37"/>
      <c r="G32" s="43">
        <v>0.327083333333333</v>
      </c>
      <c r="H32" s="47">
        <v>0.32708333333333334</v>
      </c>
      <c r="I32" s="58" t="s">
        <v>44</v>
      </c>
      <c r="J32" s="52">
        <v>0</v>
      </c>
      <c r="K32" s="43">
        <v>0.41041666666666399</v>
      </c>
      <c r="L32" s="47">
        <v>0.410416666666646</v>
      </c>
      <c r="M32" s="42" t="s">
        <v>44</v>
      </c>
      <c r="N32" s="38">
        <v>0</v>
      </c>
      <c r="O32" s="73">
        <v>0.45208333333333334</v>
      </c>
      <c r="P32" s="42" t="s">
        <v>44</v>
      </c>
      <c r="Q32" s="38">
        <v>0</v>
      </c>
      <c r="R32" s="43">
        <v>0.46180555555555558</v>
      </c>
      <c r="S32" s="47">
        <v>0.46180555555555558</v>
      </c>
      <c r="T32" s="70">
        <v>42.6</v>
      </c>
      <c r="U32" s="71">
        <v>42.6</v>
      </c>
      <c r="V32" s="72"/>
      <c r="W32" s="115">
        <v>0.47291666666666665</v>
      </c>
      <c r="X32" s="42" t="s">
        <v>44</v>
      </c>
      <c r="Y32" s="38">
        <v>0</v>
      </c>
      <c r="Z32" s="49">
        <v>0.50694444444444442</v>
      </c>
      <c r="AA32" s="42" t="s">
        <v>45</v>
      </c>
      <c r="AB32" s="38">
        <v>60</v>
      </c>
      <c r="AC32" s="53">
        <v>0.51041666666666663</v>
      </c>
      <c r="AD32" s="61"/>
      <c r="AE32" s="55">
        <v>0.51491898148148152</v>
      </c>
      <c r="AF32" s="35">
        <v>4.5023148148148895E-3</v>
      </c>
      <c r="AG32" s="35">
        <v>6.4814814814822272E-4</v>
      </c>
      <c r="AH32" s="44" t="s">
        <v>223</v>
      </c>
      <c r="AI32" s="45">
        <v>56</v>
      </c>
      <c r="AJ32" s="115">
        <v>0.53125</v>
      </c>
      <c r="AK32" s="42" t="s">
        <v>44</v>
      </c>
      <c r="AL32" s="38">
        <v>0</v>
      </c>
      <c r="AM32" s="73">
        <v>0.54097222222222219</v>
      </c>
      <c r="AN32" s="42" t="s">
        <v>45</v>
      </c>
      <c r="AO32" s="38">
        <v>60</v>
      </c>
      <c r="AP32" s="53">
        <v>0.5444444444444444</v>
      </c>
      <c r="AQ32" s="61"/>
      <c r="AR32" s="55">
        <v>0.55096064814814816</v>
      </c>
      <c r="AS32" s="35">
        <v>6.5162037037037601E-3</v>
      </c>
      <c r="AT32" s="35">
        <v>2.4305555555549901E-4</v>
      </c>
      <c r="AU32" s="44" t="s">
        <v>45</v>
      </c>
      <c r="AV32" s="45">
        <v>21</v>
      </c>
      <c r="AW32" s="49">
        <v>0.57152777777777775</v>
      </c>
      <c r="AX32" s="42" t="s">
        <v>45</v>
      </c>
      <c r="AY32" s="38">
        <v>60</v>
      </c>
      <c r="AZ32" s="49">
        <v>0.57430555555555496</v>
      </c>
      <c r="BA32" s="61"/>
      <c r="BB32" s="55">
        <v>0.57964120370370364</v>
      </c>
      <c r="BC32" s="35">
        <v>5.3356481481486862E-3</v>
      </c>
      <c r="BD32" s="35">
        <v>3.3564814814868605E-4</v>
      </c>
      <c r="BE32" s="44" t="s">
        <v>223</v>
      </c>
      <c r="BF32" s="45">
        <v>29</v>
      </c>
      <c r="BG32" s="308">
        <v>0.6194444444444438</v>
      </c>
      <c r="BH32" s="42" t="s">
        <v>44</v>
      </c>
      <c r="BI32" s="38">
        <v>0</v>
      </c>
      <c r="BJ32" s="43">
        <v>0.62152777777777779</v>
      </c>
      <c r="BK32" s="47">
        <v>0.63194444444444442</v>
      </c>
      <c r="BL32" s="70">
        <v>29.5</v>
      </c>
      <c r="BM32" s="71">
        <v>29.5</v>
      </c>
      <c r="BN32" s="72"/>
      <c r="BO32" s="117" t="s">
        <v>224</v>
      </c>
      <c r="BP32" s="121">
        <v>300</v>
      </c>
      <c r="BQ32" s="124" t="s">
        <v>232</v>
      </c>
      <c r="BR32" s="125">
        <v>1800</v>
      </c>
      <c r="BS32" s="49">
        <v>0.72013888888888899</v>
      </c>
      <c r="BT32" s="42" t="s">
        <v>223</v>
      </c>
      <c r="BU32" s="38">
        <v>1200</v>
      </c>
      <c r="BV32" s="49">
        <v>0.72222222222222221</v>
      </c>
      <c r="BW32" s="61"/>
      <c r="BX32" s="55">
        <v>0.72528935185185184</v>
      </c>
      <c r="BY32" s="35">
        <v>3.067129629629628E-3</v>
      </c>
      <c r="BZ32" s="35">
        <v>6.1342592592592438E-4</v>
      </c>
      <c r="CA32" s="44" t="s">
        <v>223</v>
      </c>
      <c r="CB32" s="45">
        <v>53</v>
      </c>
      <c r="CC32" s="85">
        <v>0.72638888888888886</v>
      </c>
      <c r="CD32" s="86"/>
      <c r="CE32" s="87">
        <v>0</v>
      </c>
      <c r="CF32" s="88"/>
      <c r="CG32" s="85">
        <v>0.73333333333333339</v>
      </c>
      <c r="CH32" s="86"/>
      <c r="CI32" s="87">
        <v>60</v>
      </c>
      <c r="CJ32" s="88"/>
      <c r="CK32" s="43">
        <v>0.78749999999999998</v>
      </c>
      <c r="CL32" s="47">
        <v>0.78819444444444453</v>
      </c>
      <c r="CM32" s="70">
        <v>58.4</v>
      </c>
      <c r="CN32" s="71">
        <v>58.4</v>
      </c>
      <c r="CO32" s="72">
        <v>10</v>
      </c>
      <c r="CP32" s="91">
        <v>0.7895833333333333</v>
      </c>
      <c r="CQ32" s="95">
        <v>5.5555555555555601E-2</v>
      </c>
      <c r="CR32" s="42" t="s">
        <v>223</v>
      </c>
      <c r="CS32" s="38">
        <v>360</v>
      </c>
      <c r="CU32" s="39">
        <v>299.5</v>
      </c>
      <c r="CV32" s="46">
        <v>3900</v>
      </c>
      <c r="CW32" s="40"/>
      <c r="CX32" s="63">
        <v>4199.5</v>
      </c>
      <c r="CZ32" s="101" t="s">
        <v>191</v>
      </c>
      <c r="DA32" s="129" t="s">
        <v>178</v>
      </c>
      <c r="DB32" s="129">
        <v>71</v>
      </c>
      <c r="DC32" s="104" t="s">
        <v>188</v>
      </c>
      <c r="DD32" s="77"/>
      <c r="DE32" s="56"/>
      <c r="DF32" s="36"/>
      <c r="DI32" s="41">
        <v>1</v>
      </c>
      <c r="DJ32" s="17" t="s">
        <v>196</v>
      </c>
      <c r="DK32" s="153">
        <v>140.5</v>
      </c>
      <c r="DL32" s="41">
        <v>140.5</v>
      </c>
      <c r="DM32" s="41">
        <v>9999</v>
      </c>
      <c r="DP32" s="41">
        <v>53</v>
      </c>
      <c r="DQ32" s="227">
        <v>0</v>
      </c>
      <c r="DR32" s="227">
        <v>0</v>
      </c>
      <c r="DS32" s="228">
        <v>42.6</v>
      </c>
      <c r="DT32" s="227">
        <v>0</v>
      </c>
      <c r="DU32" s="227">
        <v>60</v>
      </c>
      <c r="DV32" s="227">
        <v>56</v>
      </c>
      <c r="DW32" s="227">
        <v>0</v>
      </c>
      <c r="DX32" s="227">
        <v>60</v>
      </c>
      <c r="DY32" s="227">
        <v>21</v>
      </c>
      <c r="DZ32" s="227">
        <v>60</v>
      </c>
      <c r="EA32" s="227">
        <v>29</v>
      </c>
      <c r="EB32" s="227">
        <v>0</v>
      </c>
      <c r="EC32" s="228">
        <v>29.5</v>
      </c>
      <c r="ED32" s="227">
        <v>2100</v>
      </c>
      <c r="EE32" s="227">
        <v>1200</v>
      </c>
      <c r="EF32" s="227">
        <v>53</v>
      </c>
      <c r="EG32" s="227">
        <v>60</v>
      </c>
      <c r="EH32" s="228">
        <v>68.400000000000006</v>
      </c>
      <c r="EI32" s="227">
        <v>360</v>
      </c>
      <c r="EK32" s="41">
        <v>53</v>
      </c>
      <c r="EL32" s="227">
        <v>0</v>
      </c>
      <c r="EM32" s="227">
        <v>0</v>
      </c>
      <c r="EN32" s="227">
        <v>42.6</v>
      </c>
      <c r="EO32" s="227">
        <v>42.6</v>
      </c>
      <c r="EP32" s="227">
        <v>102.6</v>
      </c>
      <c r="EQ32" s="227">
        <v>158.6</v>
      </c>
      <c r="ER32" s="227">
        <v>158.6</v>
      </c>
      <c r="ES32" s="227">
        <v>218.6</v>
      </c>
      <c r="ET32" s="227">
        <v>239.6</v>
      </c>
      <c r="EU32" s="227">
        <v>299.60000000000002</v>
      </c>
      <c r="EV32" s="227">
        <v>328.6</v>
      </c>
      <c r="EW32" s="227">
        <v>328.6</v>
      </c>
      <c r="EX32" s="227">
        <v>358.1</v>
      </c>
      <c r="EY32" s="227">
        <v>2458.1</v>
      </c>
      <c r="EZ32" s="227">
        <v>3658.1</v>
      </c>
      <c r="FA32" s="227">
        <v>3711.1</v>
      </c>
      <c r="FB32" s="227">
        <v>3771.1</v>
      </c>
      <c r="FC32" s="227">
        <v>3839.5</v>
      </c>
      <c r="FD32" s="227">
        <v>4199.5</v>
      </c>
    </row>
    <row r="33" spans="1:160" ht="13.5" thickBot="1" x14ac:dyDescent="0.25">
      <c r="A33" s="132"/>
      <c r="B33" s="34">
        <v>20</v>
      </c>
      <c r="C33" s="10">
        <v>20</v>
      </c>
      <c r="D33" s="37" t="s">
        <v>33</v>
      </c>
      <c r="E33" s="37" t="s">
        <v>114</v>
      </c>
      <c r="F33" s="37"/>
      <c r="G33" s="43">
        <v>0.30555555555555602</v>
      </c>
      <c r="H33" s="47">
        <v>0.30555555555555552</v>
      </c>
      <c r="I33" s="58" t="s">
        <v>44</v>
      </c>
      <c r="J33" s="52">
        <v>0</v>
      </c>
      <c r="K33" s="43">
        <v>0.38888888888888801</v>
      </c>
      <c r="L33" s="47">
        <v>0.38888888888888201</v>
      </c>
      <c r="M33" s="42" t="s">
        <v>44</v>
      </c>
      <c r="N33" s="38">
        <v>0</v>
      </c>
      <c r="O33" s="73">
        <v>0.43055555555555558</v>
      </c>
      <c r="P33" s="42" t="s">
        <v>44</v>
      </c>
      <c r="Q33" s="38">
        <v>0</v>
      </c>
      <c r="R33" s="43">
        <v>0.43472222222222223</v>
      </c>
      <c r="S33" s="47">
        <v>0.43472222222222223</v>
      </c>
      <c r="T33" s="70">
        <v>44.9</v>
      </c>
      <c r="U33" s="71">
        <v>44.9</v>
      </c>
      <c r="V33" s="72"/>
      <c r="W33" s="115">
        <v>0.4513888888888889</v>
      </c>
      <c r="X33" s="42" t="s">
        <v>44</v>
      </c>
      <c r="Y33" s="38">
        <v>0</v>
      </c>
      <c r="Z33" s="49">
        <v>0.4861111111111111</v>
      </c>
      <c r="AA33" s="42" t="s">
        <v>44</v>
      </c>
      <c r="AB33" s="38">
        <v>0</v>
      </c>
      <c r="AC33" s="53">
        <v>0.48819444444444443</v>
      </c>
      <c r="AD33" s="61"/>
      <c r="AE33" s="55">
        <v>0.4921875</v>
      </c>
      <c r="AF33" s="35">
        <v>3.9930555555555691E-3</v>
      </c>
      <c r="AG33" s="35">
        <v>1.3888888888890236E-4</v>
      </c>
      <c r="AH33" s="44" t="s">
        <v>223</v>
      </c>
      <c r="AI33" s="45">
        <v>12</v>
      </c>
      <c r="AJ33" s="115">
        <v>0.50902777777777775</v>
      </c>
      <c r="AK33" s="42" t="s">
        <v>44</v>
      </c>
      <c r="AL33" s="38">
        <v>0</v>
      </c>
      <c r="AM33" s="73">
        <v>0.51944444444444449</v>
      </c>
      <c r="AN33" s="42" t="s">
        <v>44</v>
      </c>
      <c r="AO33" s="38">
        <v>0</v>
      </c>
      <c r="AP33" s="53">
        <v>0.52152777777777781</v>
      </c>
      <c r="AQ33" s="61"/>
      <c r="AR33" s="55">
        <v>0.52846064814814808</v>
      </c>
      <c r="AS33" s="35">
        <v>6.9328703703702699E-3</v>
      </c>
      <c r="AT33" s="35">
        <v>1.7361111111101075E-4</v>
      </c>
      <c r="AU33" s="44" t="s">
        <v>223</v>
      </c>
      <c r="AV33" s="45">
        <v>15</v>
      </c>
      <c r="AW33" s="49">
        <v>0.5493055555555556</v>
      </c>
      <c r="AX33" s="42" t="s">
        <v>44</v>
      </c>
      <c r="AY33" s="38">
        <v>0</v>
      </c>
      <c r="AZ33" s="49">
        <v>0.55138888888888904</v>
      </c>
      <c r="BA33" s="61"/>
      <c r="BB33" s="55">
        <v>0.55615740740740738</v>
      </c>
      <c r="BC33" s="35">
        <v>4.7685185185183387E-3</v>
      </c>
      <c r="BD33" s="35">
        <v>2.3148148148166136E-4</v>
      </c>
      <c r="BE33" s="44" t="s">
        <v>45</v>
      </c>
      <c r="BF33" s="45">
        <v>20</v>
      </c>
      <c r="BG33" s="308">
        <v>0.59652777777777788</v>
      </c>
      <c r="BH33" s="42" t="s">
        <v>44</v>
      </c>
      <c r="BI33" s="38">
        <v>0</v>
      </c>
      <c r="BJ33" s="43">
        <v>0.59652777777777777</v>
      </c>
      <c r="BK33" s="47">
        <v>0.60069444444444442</v>
      </c>
      <c r="BL33" s="70">
        <v>32</v>
      </c>
      <c r="BM33" s="71">
        <v>32</v>
      </c>
      <c r="BN33" s="72"/>
      <c r="BO33" s="117" t="s">
        <v>224</v>
      </c>
      <c r="BP33" s="121">
        <v>300</v>
      </c>
      <c r="BQ33" s="124" t="s">
        <v>225</v>
      </c>
      <c r="BR33" s="125"/>
      <c r="BS33" s="49">
        <v>0.67291666666666661</v>
      </c>
      <c r="BT33" s="42" t="s">
        <v>44</v>
      </c>
      <c r="BU33" s="38">
        <v>0</v>
      </c>
      <c r="BV33" s="49">
        <v>0.67500000000000004</v>
      </c>
      <c r="BW33" s="61"/>
      <c r="BX33" s="55">
        <v>0.67813657407407402</v>
      </c>
      <c r="BY33" s="35">
        <v>3.1365740740739723E-3</v>
      </c>
      <c r="BZ33" s="35">
        <v>6.8287037037026866E-4</v>
      </c>
      <c r="CA33" s="44" t="s">
        <v>223</v>
      </c>
      <c r="CB33" s="45">
        <v>59</v>
      </c>
      <c r="CC33" s="85">
        <v>0.6791666666666667</v>
      </c>
      <c r="CD33" s="86"/>
      <c r="CE33" s="87">
        <v>0</v>
      </c>
      <c r="CF33" s="88"/>
      <c r="CG33" s="85">
        <v>0.6875</v>
      </c>
      <c r="CH33" s="86"/>
      <c r="CI33" s="87">
        <v>0</v>
      </c>
      <c r="CJ33" s="88"/>
      <c r="CK33" s="43">
        <v>0.73333333333333339</v>
      </c>
      <c r="CL33" s="47">
        <v>0.73333333333333339</v>
      </c>
      <c r="CM33" s="70">
        <v>57.7</v>
      </c>
      <c r="CN33" s="71">
        <v>57.7</v>
      </c>
      <c r="CO33" s="72"/>
      <c r="CP33" s="91">
        <v>0.73749999999999993</v>
      </c>
      <c r="CQ33" s="95">
        <v>5.5555555555555601E-2</v>
      </c>
      <c r="CR33" s="42" t="s">
        <v>44</v>
      </c>
      <c r="CS33" s="38">
        <v>0</v>
      </c>
      <c r="CT33" s="75"/>
      <c r="CU33" s="39">
        <v>240.6</v>
      </c>
      <c r="CV33" s="46">
        <v>300</v>
      </c>
      <c r="CW33" s="40"/>
      <c r="CX33" s="63">
        <v>540.6</v>
      </c>
      <c r="CY33" s="75"/>
      <c r="CZ33" s="101" t="s">
        <v>189</v>
      </c>
      <c r="DA33" s="129" t="s">
        <v>177</v>
      </c>
      <c r="DB33" s="129">
        <v>71</v>
      </c>
      <c r="DC33" s="104"/>
      <c r="DD33" s="77"/>
      <c r="DE33" s="56"/>
      <c r="DF33" s="36"/>
      <c r="DI33" s="41">
        <v>1.06</v>
      </c>
      <c r="DJ33" s="17" t="s">
        <v>196</v>
      </c>
      <c r="DK33" s="153">
        <v>142.67600000000004</v>
      </c>
      <c r="DL33" s="41">
        <v>142.67600000000004</v>
      </c>
      <c r="DM33" s="41">
        <v>9999</v>
      </c>
      <c r="DP33" s="41">
        <v>20</v>
      </c>
      <c r="DQ33" s="227">
        <v>0</v>
      </c>
      <c r="DR33" s="227">
        <v>0</v>
      </c>
      <c r="DS33" s="228">
        <v>44.9</v>
      </c>
      <c r="DT33" s="227">
        <v>0</v>
      </c>
      <c r="DU33" s="227">
        <v>0</v>
      </c>
      <c r="DV33" s="227">
        <v>12</v>
      </c>
      <c r="DW33" s="227">
        <v>0</v>
      </c>
      <c r="DX33" s="227">
        <v>0</v>
      </c>
      <c r="DY33" s="227">
        <v>15</v>
      </c>
      <c r="DZ33" s="227">
        <v>0</v>
      </c>
      <c r="EA33" s="227">
        <v>20</v>
      </c>
      <c r="EB33" s="227">
        <v>0</v>
      </c>
      <c r="EC33" s="228">
        <v>32</v>
      </c>
      <c r="ED33" s="227">
        <v>300</v>
      </c>
      <c r="EE33" s="227">
        <v>0</v>
      </c>
      <c r="EF33" s="227">
        <v>59</v>
      </c>
      <c r="EG33" s="227">
        <v>0</v>
      </c>
      <c r="EH33" s="228">
        <v>57.7</v>
      </c>
      <c r="EI33" s="227">
        <v>0</v>
      </c>
      <c r="EK33" s="41">
        <v>20</v>
      </c>
      <c r="EL33" s="227">
        <v>0</v>
      </c>
      <c r="EM33" s="227">
        <v>0</v>
      </c>
      <c r="EN33" s="227">
        <v>44.9</v>
      </c>
      <c r="EO33" s="227">
        <v>44.9</v>
      </c>
      <c r="EP33" s="227">
        <v>44.9</v>
      </c>
      <c r="EQ33" s="227">
        <v>56.9</v>
      </c>
      <c r="ER33" s="227">
        <v>56.9</v>
      </c>
      <c r="ES33" s="227">
        <v>56.9</v>
      </c>
      <c r="ET33" s="227">
        <v>71.900000000000006</v>
      </c>
      <c r="EU33" s="227">
        <v>71.900000000000006</v>
      </c>
      <c r="EV33" s="227">
        <v>91.9</v>
      </c>
      <c r="EW33" s="227">
        <v>91.9</v>
      </c>
      <c r="EX33" s="227">
        <v>123.9</v>
      </c>
      <c r="EY33" s="227">
        <v>423.9</v>
      </c>
      <c r="EZ33" s="227">
        <v>423.9</v>
      </c>
      <c r="FA33" s="227">
        <v>482.9</v>
      </c>
      <c r="FB33" s="227">
        <v>482.9</v>
      </c>
      <c r="FC33" s="227">
        <v>540.6</v>
      </c>
      <c r="FD33" s="227">
        <v>540.6</v>
      </c>
    </row>
    <row r="34" spans="1:160" ht="13.5" thickBot="1" x14ac:dyDescent="0.25">
      <c r="A34" s="132"/>
      <c r="B34" s="34">
        <v>55</v>
      </c>
      <c r="C34" s="10">
        <v>58</v>
      </c>
      <c r="D34" s="37" t="s">
        <v>166</v>
      </c>
      <c r="E34" s="37" t="s">
        <v>167</v>
      </c>
      <c r="F34" s="37"/>
      <c r="G34" s="43">
        <v>0.32986111111111099</v>
      </c>
      <c r="H34" s="47">
        <v>0.33194444444444443</v>
      </c>
      <c r="I34" s="58" t="s">
        <v>44</v>
      </c>
      <c r="J34" s="52">
        <v>0</v>
      </c>
      <c r="K34" s="43">
        <v>0.41319444444444098</v>
      </c>
      <c r="L34" s="47">
        <v>0.4145833333333333</v>
      </c>
      <c r="M34" s="42" t="s">
        <v>223</v>
      </c>
      <c r="N34" s="38">
        <v>120</v>
      </c>
      <c r="O34" s="73">
        <v>0.45624999999999999</v>
      </c>
      <c r="P34" s="42" t="s">
        <v>44</v>
      </c>
      <c r="Q34" s="38">
        <v>0</v>
      </c>
      <c r="R34" s="43">
        <v>0.45694444444444443</v>
      </c>
      <c r="S34" s="47">
        <v>0.46527777777777773</v>
      </c>
      <c r="T34" s="70">
        <v>47.6</v>
      </c>
      <c r="U34" s="71">
        <v>47.6</v>
      </c>
      <c r="V34" s="72">
        <v>30</v>
      </c>
      <c r="W34" s="115">
        <v>0.4770833333333333</v>
      </c>
      <c r="X34" s="42" t="s">
        <v>44</v>
      </c>
      <c r="Y34" s="38">
        <v>0</v>
      </c>
      <c r="Z34" s="49">
        <v>0.51180555555555551</v>
      </c>
      <c r="AA34" s="42" t="s">
        <v>44</v>
      </c>
      <c r="AB34" s="38">
        <v>0</v>
      </c>
      <c r="AC34" s="53">
        <v>0.51458333333333328</v>
      </c>
      <c r="AD34" s="61"/>
      <c r="AE34" s="55">
        <v>0.51866898148148144</v>
      </c>
      <c r="AF34" s="35">
        <v>4.0856481481481577E-3</v>
      </c>
      <c r="AG34" s="35">
        <v>2.3148148148149092E-4</v>
      </c>
      <c r="AH34" s="44" t="s">
        <v>223</v>
      </c>
      <c r="AI34" s="45">
        <v>20</v>
      </c>
      <c r="AJ34" s="115">
        <v>0.53541666666666665</v>
      </c>
      <c r="AK34" s="42" t="s">
        <v>44</v>
      </c>
      <c r="AL34" s="38">
        <v>0</v>
      </c>
      <c r="AM34" s="73">
        <v>0.54583333333333328</v>
      </c>
      <c r="AN34" s="42" t="s">
        <v>44</v>
      </c>
      <c r="AO34" s="38">
        <v>0</v>
      </c>
      <c r="AP34" s="53">
        <v>0.54791666666666672</v>
      </c>
      <c r="AQ34" s="61"/>
      <c r="AR34" s="55">
        <v>0.55521990740740745</v>
      </c>
      <c r="AS34" s="35">
        <v>7.3032407407407351E-3</v>
      </c>
      <c r="AT34" s="35">
        <v>5.4398148148147602E-4</v>
      </c>
      <c r="AU34" s="44" t="s">
        <v>223</v>
      </c>
      <c r="AV34" s="45">
        <v>47</v>
      </c>
      <c r="AW34" s="49">
        <v>0.5756944444444444</v>
      </c>
      <c r="AX34" s="42" t="s">
        <v>44</v>
      </c>
      <c r="AY34" s="38">
        <v>0</v>
      </c>
      <c r="AZ34" s="49">
        <v>0.57777777777777795</v>
      </c>
      <c r="BA34" s="61"/>
      <c r="BB34" s="55">
        <v>0.58349537037037036</v>
      </c>
      <c r="BC34" s="35">
        <v>5.7175925925924131E-3</v>
      </c>
      <c r="BD34" s="35">
        <v>7.1759259259241304E-4</v>
      </c>
      <c r="BE34" s="44" t="s">
        <v>223</v>
      </c>
      <c r="BF34" s="45">
        <v>62</v>
      </c>
      <c r="BG34" s="308">
        <v>0.62291666666666679</v>
      </c>
      <c r="BH34" s="42" t="s">
        <v>44</v>
      </c>
      <c r="BI34" s="38">
        <v>0</v>
      </c>
      <c r="BJ34" s="43">
        <v>0.62291666666666667</v>
      </c>
      <c r="BK34" s="47">
        <v>0.63680555555555551</v>
      </c>
      <c r="BL34" s="70">
        <v>33.5</v>
      </c>
      <c r="BM34" s="71">
        <v>33.5</v>
      </c>
      <c r="BN34" s="72"/>
      <c r="BO34" s="117" t="s">
        <v>226</v>
      </c>
      <c r="BP34" s="121"/>
      <c r="BQ34" s="124" t="s">
        <v>225</v>
      </c>
      <c r="BR34" s="125"/>
      <c r="BS34" s="49">
        <v>0.7090277777777777</v>
      </c>
      <c r="BT34" s="42" t="s">
        <v>44</v>
      </c>
      <c r="BU34" s="38">
        <v>0</v>
      </c>
      <c r="BV34" s="49">
        <v>0.71180555555555503</v>
      </c>
      <c r="BW34" s="61"/>
      <c r="BX34" s="55">
        <v>0.71496527777777785</v>
      </c>
      <c r="BY34" s="35">
        <v>3.1597222222228272E-3</v>
      </c>
      <c r="BZ34" s="35">
        <v>7.0601851851912357E-4</v>
      </c>
      <c r="CA34" s="44" t="s">
        <v>223</v>
      </c>
      <c r="CB34" s="45">
        <v>61</v>
      </c>
      <c r="CC34" s="85">
        <v>0.71736111111111101</v>
      </c>
      <c r="CD34" s="86"/>
      <c r="CE34" s="87">
        <v>0</v>
      </c>
      <c r="CF34" s="88"/>
      <c r="CG34" s="85">
        <v>0.72361111111111109</v>
      </c>
      <c r="CH34" s="86"/>
      <c r="CI34" s="87">
        <v>0</v>
      </c>
      <c r="CJ34" s="88"/>
      <c r="CK34" s="43">
        <v>0.7715277777777777</v>
      </c>
      <c r="CL34" s="47">
        <v>0.7715277777777777</v>
      </c>
      <c r="CM34" s="70">
        <v>54.9</v>
      </c>
      <c r="CN34" s="71">
        <v>54.9</v>
      </c>
      <c r="CO34" s="72"/>
      <c r="CP34" s="91">
        <v>0.7729166666666667</v>
      </c>
      <c r="CQ34" s="95">
        <v>5.5555555555555601E-2</v>
      </c>
      <c r="CR34" s="42" t="s">
        <v>44</v>
      </c>
      <c r="CS34" s="38">
        <v>0</v>
      </c>
      <c r="CU34" s="39">
        <v>356</v>
      </c>
      <c r="CV34" s="46">
        <v>120</v>
      </c>
      <c r="CW34" s="40"/>
      <c r="CX34" s="63">
        <v>476</v>
      </c>
      <c r="CZ34" s="101" t="s">
        <v>191</v>
      </c>
      <c r="DA34" s="129" t="s">
        <v>176</v>
      </c>
      <c r="DB34" s="129">
        <v>127</v>
      </c>
      <c r="DC34" s="104"/>
      <c r="DD34" s="77"/>
      <c r="DE34" s="56"/>
      <c r="DF34" s="36"/>
      <c r="DI34" s="41">
        <v>1.1200000000000001</v>
      </c>
      <c r="DJ34" s="17" t="s">
        <v>196</v>
      </c>
      <c r="DK34" s="153">
        <v>182.32</v>
      </c>
      <c r="DL34" s="41">
        <v>182.32</v>
      </c>
      <c r="DM34" s="41">
        <v>9999</v>
      </c>
      <c r="DP34" s="41">
        <v>58</v>
      </c>
      <c r="DQ34" s="227">
        <v>120</v>
      </c>
      <c r="DR34" s="227">
        <v>0</v>
      </c>
      <c r="DS34" s="228">
        <v>77.599999999999994</v>
      </c>
      <c r="DT34" s="227">
        <v>0</v>
      </c>
      <c r="DU34" s="227">
        <v>0</v>
      </c>
      <c r="DV34" s="227">
        <v>20</v>
      </c>
      <c r="DW34" s="227">
        <v>0</v>
      </c>
      <c r="DX34" s="227">
        <v>0</v>
      </c>
      <c r="DY34" s="227">
        <v>47</v>
      </c>
      <c r="DZ34" s="227">
        <v>0</v>
      </c>
      <c r="EA34" s="227">
        <v>62</v>
      </c>
      <c r="EB34" s="227">
        <v>0</v>
      </c>
      <c r="EC34" s="228">
        <v>33.5</v>
      </c>
      <c r="ED34" s="227">
        <v>0</v>
      </c>
      <c r="EE34" s="227">
        <v>0</v>
      </c>
      <c r="EF34" s="227">
        <v>61</v>
      </c>
      <c r="EG34" s="227">
        <v>0</v>
      </c>
      <c r="EH34" s="228">
        <v>54.9</v>
      </c>
      <c r="EI34" s="227">
        <v>0</v>
      </c>
      <c r="EK34" s="41">
        <v>58</v>
      </c>
      <c r="EL34" s="227">
        <v>120</v>
      </c>
      <c r="EM34" s="227">
        <v>120</v>
      </c>
      <c r="EN34" s="227">
        <v>197.6</v>
      </c>
      <c r="EO34" s="227">
        <v>197.6</v>
      </c>
      <c r="EP34" s="227">
        <v>197.6</v>
      </c>
      <c r="EQ34" s="227">
        <v>217.6</v>
      </c>
      <c r="ER34" s="227">
        <v>217.6</v>
      </c>
      <c r="ES34" s="227">
        <v>217.6</v>
      </c>
      <c r="ET34" s="227">
        <v>264.60000000000002</v>
      </c>
      <c r="EU34" s="227">
        <v>264.60000000000002</v>
      </c>
      <c r="EV34" s="227">
        <v>326.60000000000002</v>
      </c>
      <c r="EW34" s="227">
        <v>326.60000000000002</v>
      </c>
      <c r="EX34" s="227">
        <v>360.1</v>
      </c>
      <c r="EY34" s="227">
        <v>360.1</v>
      </c>
      <c r="EZ34" s="227">
        <v>360.1</v>
      </c>
      <c r="FA34" s="227">
        <v>421.1</v>
      </c>
      <c r="FB34" s="227">
        <v>421.1</v>
      </c>
      <c r="FC34" s="227">
        <v>476</v>
      </c>
      <c r="FD34" s="227">
        <v>476</v>
      </c>
    </row>
    <row r="35" spans="1:160" ht="13.5" thickBot="1" x14ac:dyDescent="0.25">
      <c r="A35" s="132"/>
      <c r="B35" s="34">
        <v>47</v>
      </c>
      <c r="C35" s="10">
        <v>47</v>
      </c>
      <c r="D35" s="37" t="s">
        <v>49</v>
      </c>
      <c r="E35" s="37" t="s">
        <v>57</v>
      </c>
      <c r="F35" s="37"/>
      <c r="G35" s="43">
        <v>0.32430555555555501</v>
      </c>
      <c r="H35" s="47">
        <v>0.32430555555555557</v>
      </c>
      <c r="I35" s="58" t="s">
        <v>44</v>
      </c>
      <c r="J35" s="52">
        <v>0</v>
      </c>
      <c r="K35" s="43">
        <v>0.407638888888886</v>
      </c>
      <c r="L35" s="47">
        <v>0.40763888888887001</v>
      </c>
      <c r="M35" s="42" t="s">
        <v>44</v>
      </c>
      <c r="N35" s="38">
        <v>0</v>
      </c>
      <c r="O35" s="73">
        <v>0.44930555555555557</v>
      </c>
      <c r="P35" s="42" t="s">
        <v>44</v>
      </c>
      <c r="Q35" s="38">
        <v>0</v>
      </c>
      <c r="R35" s="43">
        <v>0.45833333333333331</v>
      </c>
      <c r="S35" s="47">
        <v>0.45833333333333331</v>
      </c>
      <c r="T35" s="70">
        <v>46.7</v>
      </c>
      <c r="U35" s="71">
        <v>46.7</v>
      </c>
      <c r="V35" s="72"/>
      <c r="W35" s="115">
        <v>0.47013888888888888</v>
      </c>
      <c r="X35" s="42" t="s">
        <v>44</v>
      </c>
      <c r="Y35" s="38">
        <v>0</v>
      </c>
      <c r="Z35" s="49">
        <v>0.50486111111111109</v>
      </c>
      <c r="AA35" s="42" t="s">
        <v>44</v>
      </c>
      <c r="AB35" s="38">
        <v>0</v>
      </c>
      <c r="AC35" s="53">
        <v>0.5083333333333333</v>
      </c>
      <c r="AD35" s="61"/>
      <c r="AE35" s="55">
        <v>0.51221064814814821</v>
      </c>
      <c r="AF35" s="35">
        <v>3.8773148148149028E-3</v>
      </c>
      <c r="AG35" s="35">
        <v>2.3148148148236045E-5</v>
      </c>
      <c r="AH35" s="44" t="s">
        <v>223</v>
      </c>
      <c r="AI35" s="45">
        <v>2</v>
      </c>
      <c r="AJ35" s="115">
        <v>0.52916666666666667</v>
      </c>
      <c r="AK35" s="42" t="s">
        <v>44</v>
      </c>
      <c r="AL35" s="38">
        <v>0</v>
      </c>
      <c r="AM35" s="73">
        <v>0.5395833333333333</v>
      </c>
      <c r="AN35" s="42" t="s">
        <v>44</v>
      </c>
      <c r="AO35" s="38">
        <v>0</v>
      </c>
      <c r="AP35" s="53">
        <v>0.54236111111111118</v>
      </c>
      <c r="AQ35" s="61"/>
      <c r="AR35" s="55">
        <v>0.5491435185185185</v>
      </c>
      <c r="AS35" s="35">
        <v>6.7824074074073204E-3</v>
      </c>
      <c r="AT35" s="35">
        <v>2.3148148148061272E-5</v>
      </c>
      <c r="AU35" s="44" t="s">
        <v>223</v>
      </c>
      <c r="AV35" s="45">
        <v>2</v>
      </c>
      <c r="AW35" s="49">
        <v>0.57013888888888886</v>
      </c>
      <c r="AX35" s="42" t="s">
        <v>44</v>
      </c>
      <c r="AY35" s="38">
        <v>0</v>
      </c>
      <c r="AZ35" s="49">
        <v>0.57291666666666696</v>
      </c>
      <c r="BA35" s="61"/>
      <c r="BB35" s="55">
        <v>0.57840277777777771</v>
      </c>
      <c r="BC35" s="35">
        <v>5.4861111111107475E-3</v>
      </c>
      <c r="BD35" s="35">
        <v>4.8611111111074735E-4</v>
      </c>
      <c r="BE35" s="44" t="s">
        <v>223</v>
      </c>
      <c r="BF35" s="45">
        <v>42</v>
      </c>
      <c r="BG35" s="308">
        <v>0.6180555555555558</v>
      </c>
      <c r="BH35" s="42" t="s">
        <v>44</v>
      </c>
      <c r="BI35" s="38">
        <v>0</v>
      </c>
      <c r="BJ35" s="43">
        <v>0.61805555555555558</v>
      </c>
      <c r="BK35" s="47">
        <v>0.62847222222222221</v>
      </c>
      <c r="BL35" s="70">
        <v>28.3</v>
      </c>
      <c r="BM35" s="71">
        <v>28.3</v>
      </c>
      <c r="BN35" s="72"/>
      <c r="BO35" s="117" t="s">
        <v>226</v>
      </c>
      <c r="BP35" s="121"/>
      <c r="BQ35" s="124" t="s">
        <v>225</v>
      </c>
      <c r="BR35" s="125"/>
      <c r="BS35" s="49">
        <v>0.69444444444444453</v>
      </c>
      <c r="BT35" s="42" t="s">
        <v>44</v>
      </c>
      <c r="BU35" s="38">
        <v>0</v>
      </c>
      <c r="BV35" s="49">
        <v>0.69652777777777797</v>
      </c>
      <c r="BW35" s="61"/>
      <c r="BX35" s="55">
        <v>0.69969907407407417</v>
      </c>
      <c r="BY35" s="35">
        <v>3.1712962962961999E-3</v>
      </c>
      <c r="BZ35" s="35">
        <v>7.1759259259249631E-4</v>
      </c>
      <c r="CA35" s="44" t="s">
        <v>223</v>
      </c>
      <c r="CB35" s="45">
        <v>62</v>
      </c>
      <c r="CC35" s="85">
        <v>0.7006944444444444</v>
      </c>
      <c r="CD35" s="86"/>
      <c r="CE35" s="87">
        <v>0</v>
      </c>
      <c r="CF35" s="88"/>
      <c r="CG35" s="85">
        <v>0.70972222222222225</v>
      </c>
      <c r="CH35" s="86"/>
      <c r="CI35" s="87">
        <v>0</v>
      </c>
      <c r="CJ35" s="88"/>
      <c r="CK35" s="43">
        <v>0.75347222222222221</v>
      </c>
      <c r="CL35" s="47">
        <v>0.75347222222222221</v>
      </c>
      <c r="CM35" s="316">
        <v>52.3</v>
      </c>
      <c r="CN35" s="311">
        <v>52.3</v>
      </c>
      <c r="CO35" s="72">
        <v>30</v>
      </c>
      <c r="CP35" s="91">
        <v>0.75902777777777775</v>
      </c>
      <c r="CQ35" s="95">
        <v>5.5555555555555601E-2</v>
      </c>
      <c r="CR35" s="42" t="s">
        <v>44</v>
      </c>
      <c r="CS35" s="38">
        <v>0</v>
      </c>
      <c r="CU35" s="39">
        <v>265.3</v>
      </c>
      <c r="CV35" s="46">
        <v>0</v>
      </c>
      <c r="CW35" s="40"/>
      <c r="CX35" s="63">
        <v>265.3</v>
      </c>
      <c r="CZ35" s="101" t="s">
        <v>190</v>
      </c>
      <c r="DA35" s="129" t="s">
        <v>177</v>
      </c>
      <c r="DB35" s="129">
        <v>77</v>
      </c>
      <c r="DC35" s="104"/>
      <c r="DD35" s="77"/>
      <c r="DE35" s="56"/>
      <c r="DF35" s="36"/>
      <c r="DI35" s="41">
        <v>1.06</v>
      </c>
      <c r="DJ35" s="17" t="s">
        <v>196</v>
      </c>
      <c r="DK35" s="153">
        <v>164.93800000000002</v>
      </c>
      <c r="DL35" s="41">
        <v>164.93800000000002</v>
      </c>
      <c r="DM35" s="41">
        <v>9999</v>
      </c>
      <c r="DP35" s="41">
        <v>47</v>
      </c>
      <c r="DQ35" s="227">
        <v>0</v>
      </c>
      <c r="DR35" s="227">
        <v>0</v>
      </c>
      <c r="DS35" s="228">
        <v>46.7</v>
      </c>
      <c r="DT35" s="227">
        <v>0</v>
      </c>
      <c r="DU35" s="227">
        <v>0</v>
      </c>
      <c r="DV35" s="227">
        <v>2</v>
      </c>
      <c r="DW35" s="227">
        <v>0</v>
      </c>
      <c r="DX35" s="227">
        <v>0</v>
      </c>
      <c r="DY35" s="227">
        <v>2</v>
      </c>
      <c r="DZ35" s="227">
        <v>0</v>
      </c>
      <c r="EA35" s="227">
        <v>42</v>
      </c>
      <c r="EB35" s="227">
        <v>0</v>
      </c>
      <c r="EC35" s="228">
        <v>28.3</v>
      </c>
      <c r="ED35" s="227">
        <v>0</v>
      </c>
      <c r="EE35" s="227">
        <v>0</v>
      </c>
      <c r="EF35" s="227">
        <v>62</v>
      </c>
      <c r="EG35" s="227">
        <v>0</v>
      </c>
      <c r="EH35" s="228">
        <v>82.3</v>
      </c>
      <c r="EI35" s="227">
        <v>0</v>
      </c>
      <c r="EK35" s="41">
        <v>47</v>
      </c>
      <c r="EL35" s="227">
        <v>0</v>
      </c>
      <c r="EM35" s="227">
        <v>0</v>
      </c>
      <c r="EN35" s="227">
        <v>46.7</v>
      </c>
      <c r="EO35" s="227">
        <v>46.7</v>
      </c>
      <c r="EP35" s="227">
        <v>46.7</v>
      </c>
      <c r="EQ35" s="227">
        <v>48.7</v>
      </c>
      <c r="ER35" s="227">
        <v>48.7</v>
      </c>
      <c r="ES35" s="227">
        <v>48.7</v>
      </c>
      <c r="ET35" s="227">
        <v>50.7</v>
      </c>
      <c r="EU35" s="227">
        <v>50.7</v>
      </c>
      <c r="EV35" s="227">
        <v>92.7</v>
      </c>
      <c r="EW35" s="227">
        <v>92.7</v>
      </c>
      <c r="EX35" s="227">
        <v>121</v>
      </c>
      <c r="EY35" s="227">
        <v>121</v>
      </c>
      <c r="EZ35" s="227">
        <v>121</v>
      </c>
      <c r="FA35" s="227">
        <v>183</v>
      </c>
      <c r="FB35" s="227">
        <v>183</v>
      </c>
      <c r="FC35" s="227">
        <v>265.3</v>
      </c>
      <c r="FD35" s="227">
        <v>265.3</v>
      </c>
    </row>
    <row r="36" spans="1:160" ht="13.5" thickBot="1" x14ac:dyDescent="0.25">
      <c r="A36" s="132"/>
      <c r="B36" s="34">
        <v>17</v>
      </c>
      <c r="C36" s="10">
        <v>17</v>
      </c>
      <c r="D36" s="37" t="s">
        <v>39</v>
      </c>
      <c r="E36" s="37" t="s">
        <v>40</v>
      </c>
      <c r="F36" s="37"/>
      <c r="G36" s="43">
        <v>0.30347222222222198</v>
      </c>
      <c r="H36" s="47">
        <v>0.3034722222222222</v>
      </c>
      <c r="I36" s="58" t="s">
        <v>44</v>
      </c>
      <c r="J36" s="52">
        <v>0</v>
      </c>
      <c r="K36" s="43">
        <v>0.38680555555555501</v>
      </c>
      <c r="L36" s="47">
        <v>0.38680555555555002</v>
      </c>
      <c r="M36" s="42" t="s">
        <v>44</v>
      </c>
      <c r="N36" s="38">
        <v>0</v>
      </c>
      <c r="O36" s="73">
        <v>0.4284722222222222</v>
      </c>
      <c r="P36" s="42" t="s">
        <v>44</v>
      </c>
      <c r="Q36" s="38">
        <v>0</v>
      </c>
      <c r="R36" s="43">
        <v>0.43263888888888885</v>
      </c>
      <c r="S36" s="47">
        <v>0.43263888888888885</v>
      </c>
      <c r="T36" s="70">
        <v>41.2</v>
      </c>
      <c r="U36" s="71">
        <v>41.2</v>
      </c>
      <c r="V36" s="72"/>
      <c r="W36" s="115">
        <v>0.44930555555555551</v>
      </c>
      <c r="X36" s="42" t="s">
        <v>44</v>
      </c>
      <c r="Y36" s="38">
        <v>0</v>
      </c>
      <c r="Z36" s="49">
        <v>0.48402777777777778</v>
      </c>
      <c r="AA36" s="42" t="s">
        <v>44</v>
      </c>
      <c r="AB36" s="38">
        <v>0</v>
      </c>
      <c r="AC36" s="53">
        <v>0.4861111111111111</v>
      </c>
      <c r="AD36" s="61"/>
      <c r="AE36" s="55">
        <v>0.48981481481481487</v>
      </c>
      <c r="AF36" s="35">
        <v>3.7037037037037646E-3</v>
      </c>
      <c r="AG36" s="35">
        <v>1.504629629629022E-4</v>
      </c>
      <c r="AH36" s="44" t="s">
        <v>45</v>
      </c>
      <c r="AI36" s="45">
        <v>13</v>
      </c>
      <c r="AJ36" s="115">
        <v>0.50694444444444442</v>
      </c>
      <c r="AK36" s="42" t="s">
        <v>44</v>
      </c>
      <c r="AL36" s="38">
        <v>0</v>
      </c>
      <c r="AM36" s="73">
        <v>0.51736111111111105</v>
      </c>
      <c r="AN36" s="42" t="s">
        <v>44</v>
      </c>
      <c r="AO36" s="38">
        <v>0</v>
      </c>
      <c r="AP36" s="53">
        <v>0.51944444444444449</v>
      </c>
      <c r="AQ36" s="61"/>
      <c r="AR36" s="55">
        <v>0.52679398148148149</v>
      </c>
      <c r="AS36" s="35">
        <v>7.3495370370370017E-3</v>
      </c>
      <c r="AT36" s="35">
        <v>5.9027777777774255E-4</v>
      </c>
      <c r="AU36" s="44" t="s">
        <v>223</v>
      </c>
      <c r="AV36" s="45">
        <v>51</v>
      </c>
      <c r="AW36" s="49">
        <v>0.54722222222222217</v>
      </c>
      <c r="AX36" s="42" t="s">
        <v>44</v>
      </c>
      <c r="AY36" s="38">
        <v>0</v>
      </c>
      <c r="AZ36" s="49">
        <v>0.54930555555555505</v>
      </c>
      <c r="BA36" s="61"/>
      <c r="BB36" s="55">
        <v>0.55457175925925928</v>
      </c>
      <c r="BC36" s="35">
        <v>5.2662037037042309E-3</v>
      </c>
      <c r="BD36" s="35">
        <v>2.6620370370423075E-4</v>
      </c>
      <c r="BE36" s="44" t="s">
        <v>223</v>
      </c>
      <c r="BF36" s="45">
        <v>23</v>
      </c>
      <c r="BG36" s="308">
        <v>0.59444444444444389</v>
      </c>
      <c r="BH36" s="42" t="s">
        <v>44</v>
      </c>
      <c r="BI36" s="38">
        <v>0</v>
      </c>
      <c r="BJ36" s="43">
        <v>0.59583333333333333</v>
      </c>
      <c r="BK36" s="47">
        <v>0.59652777777777777</v>
      </c>
      <c r="BL36" s="70">
        <v>29.6</v>
      </c>
      <c r="BM36" s="71">
        <v>29.6</v>
      </c>
      <c r="BN36" s="72"/>
      <c r="BO36" s="117" t="s">
        <v>226</v>
      </c>
      <c r="BP36" s="121"/>
      <c r="BQ36" s="124" t="s">
        <v>225</v>
      </c>
      <c r="BR36" s="125"/>
      <c r="BS36" s="49">
        <v>0.67083333333333339</v>
      </c>
      <c r="BT36" s="42" t="s">
        <v>44</v>
      </c>
      <c r="BU36" s="38">
        <v>0</v>
      </c>
      <c r="BV36" s="49">
        <v>0.67361111111111105</v>
      </c>
      <c r="BW36" s="61"/>
      <c r="BX36" s="55">
        <v>0.67679398148148151</v>
      </c>
      <c r="BY36" s="35">
        <v>3.1828703703704608E-3</v>
      </c>
      <c r="BZ36" s="35">
        <v>7.2916666666675723E-4</v>
      </c>
      <c r="CA36" s="44" t="s">
        <v>223</v>
      </c>
      <c r="CB36" s="45">
        <v>63</v>
      </c>
      <c r="CC36" s="85">
        <v>0.67847222222222225</v>
      </c>
      <c r="CD36" s="86"/>
      <c r="CE36" s="87">
        <v>0</v>
      </c>
      <c r="CF36" s="88"/>
      <c r="CG36" s="85">
        <v>0.68680555555555556</v>
      </c>
      <c r="CH36" s="86"/>
      <c r="CI36" s="87">
        <v>0</v>
      </c>
      <c r="CJ36" s="88"/>
      <c r="CK36" s="43">
        <v>0.73125000000000007</v>
      </c>
      <c r="CL36" s="47">
        <v>0.73125000000000007</v>
      </c>
      <c r="CM36" s="70">
        <v>50.2</v>
      </c>
      <c r="CN36" s="71">
        <v>50.2</v>
      </c>
      <c r="CO36" s="72">
        <v>30</v>
      </c>
      <c r="CP36" s="91">
        <v>0.73263888888888884</v>
      </c>
      <c r="CQ36" s="95">
        <v>5.5555555555555601E-2</v>
      </c>
      <c r="CR36" s="42" t="s">
        <v>44</v>
      </c>
      <c r="CS36" s="38">
        <v>0</v>
      </c>
      <c r="CU36" s="39">
        <v>301</v>
      </c>
      <c r="CV36" s="46">
        <v>0</v>
      </c>
      <c r="CW36" s="40"/>
      <c r="CX36" s="63">
        <v>301</v>
      </c>
      <c r="CZ36" s="101" t="s">
        <v>189</v>
      </c>
      <c r="DA36" s="129" t="s">
        <v>177</v>
      </c>
      <c r="DB36" s="129">
        <v>90</v>
      </c>
      <c r="DC36" s="104" t="s">
        <v>185</v>
      </c>
      <c r="DD36" s="77"/>
      <c r="DE36" s="56"/>
      <c r="DF36" s="36"/>
      <c r="DI36" s="41">
        <v>1.06</v>
      </c>
      <c r="DJ36" s="17" t="s">
        <v>196</v>
      </c>
      <c r="DK36" s="153">
        <v>158.26</v>
      </c>
      <c r="DL36" s="41">
        <v>158.26</v>
      </c>
      <c r="DM36" s="41">
        <v>9999</v>
      </c>
      <c r="DP36" s="41">
        <v>17</v>
      </c>
      <c r="DQ36" s="227">
        <v>0</v>
      </c>
      <c r="DR36" s="227">
        <v>0</v>
      </c>
      <c r="DS36" s="228">
        <v>41.2</v>
      </c>
      <c r="DT36" s="227">
        <v>0</v>
      </c>
      <c r="DU36" s="227">
        <v>0</v>
      </c>
      <c r="DV36" s="227">
        <v>13</v>
      </c>
      <c r="DW36" s="227">
        <v>0</v>
      </c>
      <c r="DX36" s="227">
        <v>0</v>
      </c>
      <c r="DY36" s="227">
        <v>51</v>
      </c>
      <c r="DZ36" s="227">
        <v>0</v>
      </c>
      <c r="EA36" s="227">
        <v>23</v>
      </c>
      <c r="EB36" s="227">
        <v>0</v>
      </c>
      <c r="EC36" s="228">
        <v>29.6</v>
      </c>
      <c r="ED36" s="227">
        <v>0</v>
      </c>
      <c r="EE36" s="227">
        <v>0</v>
      </c>
      <c r="EF36" s="227">
        <v>63</v>
      </c>
      <c r="EG36" s="227">
        <v>0</v>
      </c>
      <c r="EH36" s="228">
        <v>80.2</v>
      </c>
      <c r="EI36" s="227">
        <v>0</v>
      </c>
      <c r="EK36" s="41">
        <v>17</v>
      </c>
      <c r="EL36" s="227">
        <v>0</v>
      </c>
      <c r="EM36" s="227">
        <v>0</v>
      </c>
      <c r="EN36" s="227">
        <v>41.2</v>
      </c>
      <c r="EO36" s="227">
        <v>41.2</v>
      </c>
      <c r="EP36" s="227">
        <v>41.2</v>
      </c>
      <c r="EQ36" s="227">
        <v>54.2</v>
      </c>
      <c r="ER36" s="227">
        <v>54.2</v>
      </c>
      <c r="ES36" s="227">
        <v>54.2</v>
      </c>
      <c r="ET36" s="227">
        <v>105.2</v>
      </c>
      <c r="EU36" s="227">
        <v>105.2</v>
      </c>
      <c r="EV36" s="227">
        <v>128.19999999999999</v>
      </c>
      <c r="EW36" s="227">
        <v>128.19999999999999</v>
      </c>
      <c r="EX36" s="227">
        <v>157.80000000000001</v>
      </c>
      <c r="EY36" s="227">
        <v>157.80000000000001</v>
      </c>
      <c r="EZ36" s="227">
        <v>157.80000000000001</v>
      </c>
      <c r="FA36" s="227">
        <v>220.8</v>
      </c>
      <c r="FB36" s="227">
        <v>220.8</v>
      </c>
      <c r="FC36" s="227">
        <v>301</v>
      </c>
      <c r="FD36" s="227">
        <v>301</v>
      </c>
    </row>
    <row r="37" spans="1:160" ht="13.5" thickBot="1" x14ac:dyDescent="0.25">
      <c r="A37" s="132"/>
      <c r="B37" s="34">
        <v>35</v>
      </c>
      <c r="C37" s="10">
        <v>35</v>
      </c>
      <c r="D37" s="37" t="s">
        <v>50</v>
      </c>
      <c r="E37" s="37" t="s">
        <v>59</v>
      </c>
      <c r="F37" s="37"/>
      <c r="G37" s="43">
        <v>0.31597222222222199</v>
      </c>
      <c r="H37" s="47">
        <v>0.31597222222222221</v>
      </c>
      <c r="I37" s="58" t="s">
        <v>44</v>
      </c>
      <c r="J37" s="52">
        <v>0</v>
      </c>
      <c r="K37" s="43">
        <v>0.39930555555555403</v>
      </c>
      <c r="L37" s="47">
        <v>0.39930555555554198</v>
      </c>
      <c r="M37" s="42" t="s">
        <v>44</v>
      </c>
      <c r="N37" s="38">
        <v>0</v>
      </c>
      <c r="O37" s="73">
        <v>0.44097222222222227</v>
      </c>
      <c r="P37" s="42" t="s">
        <v>44</v>
      </c>
      <c r="Q37" s="38">
        <v>0</v>
      </c>
      <c r="R37" s="43">
        <v>0.44236111111111115</v>
      </c>
      <c r="S37" s="47">
        <v>0.44791666666666669</v>
      </c>
      <c r="T37" s="70">
        <v>40.700000000000003</v>
      </c>
      <c r="U37" s="71">
        <v>40.700000000000003</v>
      </c>
      <c r="V37" s="72"/>
      <c r="W37" s="115">
        <v>0.46180555555555558</v>
      </c>
      <c r="X37" s="42" t="s">
        <v>44</v>
      </c>
      <c r="Y37" s="38">
        <v>0</v>
      </c>
      <c r="Z37" s="49">
        <v>0.49652777777777773</v>
      </c>
      <c r="AA37" s="42" t="s">
        <v>44</v>
      </c>
      <c r="AB37" s="38">
        <v>0</v>
      </c>
      <c r="AC37" s="53">
        <v>0.49861111111111112</v>
      </c>
      <c r="AD37" s="61"/>
      <c r="AE37" s="55">
        <v>0.50246527777777772</v>
      </c>
      <c r="AF37" s="35">
        <v>3.854166666666603E-3</v>
      </c>
      <c r="AG37" s="35">
        <v>6.3751087742147661E-17</v>
      </c>
      <c r="AH37" s="44" t="s">
        <v>44</v>
      </c>
      <c r="AI37" s="45">
        <v>0</v>
      </c>
      <c r="AJ37" s="115">
        <v>0.51944444444444449</v>
      </c>
      <c r="AK37" s="42" t="s">
        <v>44</v>
      </c>
      <c r="AL37" s="38">
        <v>0</v>
      </c>
      <c r="AM37" s="73">
        <v>0.52986111111111112</v>
      </c>
      <c r="AN37" s="42" t="s">
        <v>44</v>
      </c>
      <c r="AO37" s="38">
        <v>0</v>
      </c>
      <c r="AP37" s="53">
        <v>0.53263888888888888</v>
      </c>
      <c r="AQ37" s="61"/>
      <c r="AR37" s="55">
        <v>0.53998842592592589</v>
      </c>
      <c r="AS37" s="35">
        <v>7.3495370370370017E-3</v>
      </c>
      <c r="AT37" s="35">
        <v>5.9027777777774255E-4</v>
      </c>
      <c r="AU37" s="44" t="s">
        <v>223</v>
      </c>
      <c r="AV37" s="45">
        <v>51</v>
      </c>
      <c r="AW37" s="49">
        <v>0.56041666666666667</v>
      </c>
      <c r="AX37" s="42" t="s">
        <v>44</v>
      </c>
      <c r="AY37" s="38">
        <v>0</v>
      </c>
      <c r="AZ37" s="49">
        <v>0.5625</v>
      </c>
      <c r="BA37" s="61"/>
      <c r="BB37" s="55">
        <v>0.56726851851851856</v>
      </c>
      <c r="BC37" s="35">
        <v>4.7685185185185608E-3</v>
      </c>
      <c r="BD37" s="35">
        <v>2.3148148148143931E-4</v>
      </c>
      <c r="BE37" s="44" t="s">
        <v>45</v>
      </c>
      <c r="BF37" s="45">
        <v>20</v>
      </c>
      <c r="BG37" s="308">
        <v>0.60763888888888884</v>
      </c>
      <c r="BH37" s="42" t="s">
        <v>44</v>
      </c>
      <c r="BI37" s="38">
        <v>0</v>
      </c>
      <c r="BJ37" s="43">
        <v>0.60763888888888895</v>
      </c>
      <c r="BK37" s="47">
        <v>0.61249999999999993</v>
      </c>
      <c r="BL37" s="70">
        <v>29.7</v>
      </c>
      <c r="BM37" s="71">
        <v>29.7</v>
      </c>
      <c r="BN37" s="72"/>
      <c r="BO37" s="117" t="s">
        <v>226</v>
      </c>
      <c r="BP37" s="121"/>
      <c r="BQ37" s="124" t="s">
        <v>225</v>
      </c>
      <c r="BR37" s="125"/>
      <c r="BS37" s="49">
        <v>0.68402777777777779</v>
      </c>
      <c r="BT37" s="42" t="s">
        <v>44</v>
      </c>
      <c r="BU37" s="38">
        <v>0</v>
      </c>
      <c r="BV37" s="49">
        <v>0.68611111111111101</v>
      </c>
      <c r="BW37" s="61"/>
      <c r="BX37" s="55">
        <v>0.68931712962962965</v>
      </c>
      <c r="BY37" s="35">
        <v>3.2060185185186496E-3</v>
      </c>
      <c r="BZ37" s="35">
        <v>7.52314814814946E-4</v>
      </c>
      <c r="CA37" s="44" t="s">
        <v>223</v>
      </c>
      <c r="CB37" s="45">
        <v>65</v>
      </c>
      <c r="CC37" s="85">
        <v>0.69027777777777777</v>
      </c>
      <c r="CD37" s="86"/>
      <c r="CE37" s="87">
        <v>0</v>
      </c>
      <c r="CF37" s="88"/>
      <c r="CG37" s="85">
        <v>0.69930555555555562</v>
      </c>
      <c r="CH37" s="86"/>
      <c r="CI37" s="87">
        <v>0</v>
      </c>
      <c r="CJ37" s="88"/>
      <c r="CK37" s="43">
        <v>0.74305555555555547</v>
      </c>
      <c r="CL37" s="47">
        <v>0.74583333333333324</v>
      </c>
      <c r="CM37" s="70">
        <v>50.8</v>
      </c>
      <c r="CN37" s="71">
        <v>50.8</v>
      </c>
      <c r="CO37" s="72"/>
      <c r="CP37" s="91">
        <v>0.74861111111111101</v>
      </c>
      <c r="CQ37" s="95">
        <v>5.5555555555555601E-2</v>
      </c>
      <c r="CR37" s="42" t="s">
        <v>44</v>
      </c>
      <c r="CS37" s="38">
        <v>0</v>
      </c>
      <c r="CU37" s="39">
        <v>257.2</v>
      </c>
      <c r="CV37" s="46">
        <v>0</v>
      </c>
      <c r="CW37" s="40"/>
      <c r="CX37" s="63">
        <v>257.2</v>
      </c>
      <c r="CZ37" s="101" t="s">
        <v>191</v>
      </c>
      <c r="DA37" s="129" t="s">
        <v>178</v>
      </c>
      <c r="DB37" s="129">
        <v>71</v>
      </c>
      <c r="DC37" s="104" t="s">
        <v>180</v>
      </c>
      <c r="DD37" s="77"/>
      <c r="DE37" s="56"/>
      <c r="DF37" s="36"/>
      <c r="DI37" s="41">
        <v>1</v>
      </c>
      <c r="DJ37" s="17" t="s">
        <v>196</v>
      </c>
      <c r="DK37" s="153">
        <v>121.2</v>
      </c>
      <c r="DL37" s="41">
        <v>121.2</v>
      </c>
      <c r="DM37" s="41">
        <v>9999</v>
      </c>
      <c r="DP37" s="41">
        <v>35</v>
      </c>
      <c r="DQ37" s="227">
        <v>0</v>
      </c>
      <c r="DR37" s="227">
        <v>0</v>
      </c>
      <c r="DS37" s="228">
        <v>40.700000000000003</v>
      </c>
      <c r="DT37" s="227">
        <v>0</v>
      </c>
      <c r="DU37" s="227">
        <v>0</v>
      </c>
      <c r="DV37" s="227">
        <v>0</v>
      </c>
      <c r="DW37" s="227">
        <v>0</v>
      </c>
      <c r="DX37" s="227">
        <v>0</v>
      </c>
      <c r="DY37" s="227">
        <v>51</v>
      </c>
      <c r="DZ37" s="227">
        <v>0</v>
      </c>
      <c r="EA37" s="227">
        <v>20</v>
      </c>
      <c r="EB37" s="227">
        <v>0</v>
      </c>
      <c r="EC37" s="228">
        <v>29.7</v>
      </c>
      <c r="ED37" s="227">
        <v>0</v>
      </c>
      <c r="EE37" s="227">
        <v>0</v>
      </c>
      <c r="EF37" s="227">
        <v>65</v>
      </c>
      <c r="EG37" s="227">
        <v>0</v>
      </c>
      <c r="EH37" s="228">
        <v>50.8</v>
      </c>
      <c r="EI37" s="227">
        <v>0</v>
      </c>
      <c r="EK37" s="41">
        <v>35</v>
      </c>
      <c r="EL37" s="227">
        <v>0</v>
      </c>
      <c r="EM37" s="227">
        <v>0</v>
      </c>
      <c r="EN37" s="227">
        <v>40.700000000000003</v>
      </c>
      <c r="EO37" s="227">
        <v>40.700000000000003</v>
      </c>
      <c r="EP37" s="227">
        <v>40.700000000000003</v>
      </c>
      <c r="EQ37" s="227">
        <v>40.700000000000003</v>
      </c>
      <c r="ER37" s="227">
        <v>40.700000000000003</v>
      </c>
      <c r="ES37" s="227">
        <v>40.700000000000003</v>
      </c>
      <c r="ET37" s="227">
        <v>91.7</v>
      </c>
      <c r="EU37" s="227">
        <v>91.7</v>
      </c>
      <c r="EV37" s="227">
        <v>111.7</v>
      </c>
      <c r="EW37" s="227">
        <v>111.7</v>
      </c>
      <c r="EX37" s="227">
        <v>141.4</v>
      </c>
      <c r="EY37" s="227">
        <v>141.4</v>
      </c>
      <c r="EZ37" s="227">
        <v>141.4</v>
      </c>
      <c r="FA37" s="227">
        <v>206.4</v>
      </c>
      <c r="FB37" s="227">
        <v>206.4</v>
      </c>
      <c r="FC37" s="227">
        <v>257.2</v>
      </c>
      <c r="FD37" s="227">
        <v>257.2</v>
      </c>
    </row>
    <row r="38" spans="1:160" ht="13.5" thickBot="1" x14ac:dyDescent="0.25">
      <c r="A38" s="132"/>
      <c r="B38" s="34">
        <v>29</v>
      </c>
      <c r="C38" s="10">
        <v>29</v>
      </c>
      <c r="D38" s="37" t="s">
        <v>131</v>
      </c>
      <c r="E38" s="37" t="s">
        <v>132</v>
      </c>
      <c r="F38" s="37"/>
      <c r="G38" s="43">
        <v>0.311805555555556</v>
      </c>
      <c r="H38" s="47">
        <v>0.31180555555555556</v>
      </c>
      <c r="I38" s="58" t="s">
        <v>44</v>
      </c>
      <c r="J38" s="52">
        <v>0</v>
      </c>
      <c r="K38" s="43">
        <v>0.39513888888888699</v>
      </c>
      <c r="L38" s="47">
        <v>0.39513888888887799</v>
      </c>
      <c r="M38" s="42" t="s">
        <v>44</v>
      </c>
      <c r="N38" s="38">
        <v>0</v>
      </c>
      <c r="O38" s="73">
        <v>0.4368055555555555</v>
      </c>
      <c r="P38" s="42" t="s">
        <v>44</v>
      </c>
      <c r="Q38" s="38">
        <v>0</v>
      </c>
      <c r="R38" s="43">
        <v>0.44236111111111115</v>
      </c>
      <c r="S38" s="47">
        <v>0.44236111111111115</v>
      </c>
      <c r="T38" s="70">
        <v>48.9</v>
      </c>
      <c r="U38" s="71">
        <v>48.9</v>
      </c>
      <c r="V38" s="72">
        <v>30</v>
      </c>
      <c r="W38" s="115">
        <v>0.45763888888888882</v>
      </c>
      <c r="X38" s="42" t="s">
        <v>44</v>
      </c>
      <c r="Y38" s="38">
        <v>0</v>
      </c>
      <c r="Z38" s="49">
        <v>0.49236111111111108</v>
      </c>
      <c r="AA38" s="42" t="s">
        <v>44</v>
      </c>
      <c r="AB38" s="38">
        <v>0</v>
      </c>
      <c r="AC38" s="53">
        <v>0.49444444444444446</v>
      </c>
      <c r="AD38" s="61"/>
      <c r="AE38" s="55">
        <v>0.49853009259259262</v>
      </c>
      <c r="AF38" s="35">
        <v>4.0856481481481577E-3</v>
      </c>
      <c r="AG38" s="35">
        <v>2.3148148148149092E-4</v>
      </c>
      <c r="AH38" s="44" t="s">
        <v>223</v>
      </c>
      <c r="AI38" s="45">
        <v>20</v>
      </c>
      <c r="AJ38" s="115">
        <v>0.51527777777777783</v>
      </c>
      <c r="AK38" s="42" t="s">
        <v>44</v>
      </c>
      <c r="AL38" s="38">
        <v>0</v>
      </c>
      <c r="AM38" s="73">
        <v>0.52569444444444446</v>
      </c>
      <c r="AN38" s="42" t="s">
        <v>44</v>
      </c>
      <c r="AO38" s="38">
        <v>0</v>
      </c>
      <c r="AP38" s="53">
        <v>0.52916666666666667</v>
      </c>
      <c r="AQ38" s="61"/>
      <c r="AR38" s="55">
        <v>0.53600694444444441</v>
      </c>
      <c r="AS38" s="35">
        <v>6.8402777777777368E-3</v>
      </c>
      <c r="AT38" s="35">
        <v>8.1018518518477696E-5</v>
      </c>
      <c r="AU38" s="44" t="s">
        <v>223</v>
      </c>
      <c r="AV38" s="45">
        <v>7</v>
      </c>
      <c r="AW38" s="49">
        <v>0.55694444444444446</v>
      </c>
      <c r="AX38" s="42" t="s">
        <v>44</v>
      </c>
      <c r="AY38" s="38">
        <v>0</v>
      </c>
      <c r="AZ38" s="49">
        <v>0.55972222222222201</v>
      </c>
      <c r="BA38" s="61"/>
      <c r="BB38" s="55">
        <v>0.56497685185185187</v>
      </c>
      <c r="BC38" s="35">
        <v>5.2546296296298589E-3</v>
      </c>
      <c r="BD38" s="35">
        <v>2.5462962962985881E-4</v>
      </c>
      <c r="BE38" s="44" t="s">
        <v>223</v>
      </c>
      <c r="BF38" s="45">
        <v>22</v>
      </c>
      <c r="BG38" s="308">
        <v>0.60486111111111085</v>
      </c>
      <c r="BH38" s="42" t="s">
        <v>44</v>
      </c>
      <c r="BI38" s="38">
        <v>0</v>
      </c>
      <c r="BJ38" s="43">
        <v>0.60486111111111118</v>
      </c>
      <c r="BK38" s="47">
        <v>0.6069444444444444</v>
      </c>
      <c r="BL38" s="70">
        <v>30.2</v>
      </c>
      <c r="BM38" s="71">
        <v>30.2</v>
      </c>
      <c r="BN38" s="72"/>
      <c r="BO38" s="117" t="s">
        <v>226</v>
      </c>
      <c r="BP38" s="121"/>
      <c r="BQ38" s="124" t="s">
        <v>225</v>
      </c>
      <c r="BR38" s="125"/>
      <c r="BS38" s="49">
        <v>0.68333333333333324</v>
      </c>
      <c r="BT38" s="42" t="s">
        <v>44</v>
      </c>
      <c r="BU38" s="38">
        <v>0</v>
      </c>
      <c r="BV38" s="49">
        <v>0.68541666666666701</v>
      </c>
      <c r="BW38" s="61"/>
      <c r="BX38" s="55">
        <v>0.68863425925925925</v>
      </c>
      <c r="BY38" s="35">
        <v>3.2175925925922444E-3</v>
      </c>
      <c r="BZ38" s="35">
        <v>7.6388888888854079E-4</v>
      </c>
      <c r="CA38" s="44" t="s">
        <v>223</v>
      </c>
      <c r="CB38" s="45">
        <v>66</v>
      </c>
      <c r="CC38" s="85">
        <v>0.68958333333333333</v>
      </c>
      <c r="CD38" s="86"/>
      <c r="CE38" s="87">
        <v>0</v>
      </c>
      <c r="CF38" s="88"/>
      <c r="CG38" s="85">
        <v>0.69861111111111107</v>
      </c>
      <c r="CH38" s="86"/>
      <c r="CI38" s="87">
        <v>0</v>
      </c>
      <c r="CJ38" s="88"/>
      <c r="CK38" s="43">
        <v>0.74583333333333324</v>
      </c>
      <c r="CL38" s="47">
        <v>0.74583333333333324</v>
      </c>
      <c r="CM38" s="70">
        <v>52.4</v>
      </c>
      <c r="CN38" s="71">
        <v>52.4</v>
      </c>
      <c r="CO38" s="72"/>
      <c r="CP38" s="91">
        <v>0.74722222222222223</v>
      </c>
      <c r="CQ38" s="95">
        <v>5.5555555555555601E-2</v>
      </c>
      <c r="CR38" s="42" t="s">
        <v>44</v>
      </c>
      <c r="CS38" s="38">
        <v>0</v>
      </c>
      <c r="CU38" s="39">
        <v>276.5</v>
      </c>
      <c r="CV38" s="46">
        <v>0</v>
      </c>
      <c r="CW38" s="40"/>
      <c r="CX38" s="63">
        <v>276.5</v>
      </c>
      <c r="CZ38" s="101" t="s">
        <v>189</v>
      </c>
      <c r="DA38" s="129" t="s">
        <v>177</v>
      </c>
      <c r="DB38" s="129">
        <v>75</v>
      </c>
      <c r="DC38" s="104"/>
      <c r="DD38" s="77"/>
      <c r="DE38" s="56"/>
      <c r="DF38" s="36"/>
      <c r="DI38" s="41">
        <v>1.06</v>
      </c>
      <c r="DJ38" s="17" t="s">
        <v>196</v>
      </c>
      <c r="DK38" s="153">
        <v>169.39</v>
      </c>
      <c r="DL38" s="41">
        <v>169.39</v>
      </c>
      <c r="DM38" s="41">
        <v>9999</v>
      </c>
      <c r="DP38" s="41">
        <v>29</v>
      </c>
      <c r="DQ38" s="227">
        <v>0</v>
      </c>
      <c r="DR38" s="227">
        <v>0</v>
      </c>
      <c r="DS38" s="228">
        <v>78.900000000000006</v>
      </c>
      <c r="DT38" s="227">
        <v>0</v>
      </c>
      <c r="DU38" s="227">
        <v>0</v>
      </c>
      <c r="DV38" s="227">
        <v>20</v>
      </c>
      <c r="DW38" s="227">
        <v>0</v>
      </c>
      <c r="DX38" s="227">
        <v>0</v>
      </c>
      <c r="DY38" s="227">
        <v>7</v>
      </c>
      <c r="DZ38" s="227">
        <v>0</v>
      </c>
      <c r="EA38" s="227">
        <v>22</v>
      </c>
      <c r="EB38" s="227">
        <v>0</v>
      </c>
      <c r="EC38" s="228">
        <v>30.2</v>
      </c>
      <c r="ED38" s="227">
        <v>0</v>
      </c>
      <c r="EE38" s="227">
        <v>0</v>
      </c>
      <c r="EF38" s="227">
        <v>66</v>
      </c>
      <c r="EG38" s="227">
        <v>0</v>
      </c>
      <c r="EH38" s="228">
        <v>52.4</v>
      </c>
      <c r="EI38" s="227">
        <v>0</v>
      </c>
      <c r="EK38" s="41">
        <v>29</v>
      </c>
      <c r="EL38" s="227">
        <v>0</v>
      </c>
      <c r="EM38" s="227">
        <v>0</v>
      </c>
      <c r="EN38" s="227">
        <v>78.900000000000006</v>
      </c>
      <c r="EO38" s="227">
        <v>78.900000000000006</v>
      </c>
      <c r="EP38" s="227">
        <v>78.900000000000006</v>
      </c>
      <c r="EQ38" s="227">
        <v>98.9</v>
      </c>
      <c r="ER38" s="227">
        <v>98.9</v>
      </c>
      <c r="ES38" s="227">
        <v>98.9</v>
      </c>
      <c r="ET38" s="227">
        <v>105.9</v>
      </c>
      <c r="EU38" s="227">
        <v>105.9</v>
      </c>
      <c r="EV38" s="227">
        <v>127.9</v>
      </c>
      <c r="EW38" s="227">
        <v>127.9</v>
      </c>
      <c r="EX38" s="227">
        <v>158.1</v>
      </c>
      <c r="EY38" s="227">
        <v>158.1</v>
      </c>
      <c r="EZ38" s="227">
        <v>158.1</v>
      </c>
      <c r="FA38" s="227">
        <v>224.1</v>
      </c>
      <c r="FB38" s="227">
        <v>224.1</v>
      </c>
      <c r="FC38" s="227">
        <v>276.5</v>
      </c>
      <c r="FD38" s="227">
        <v>276.5</v>
      </c>
    </row>
    <row r="39" spans="1:160" s="41" customFormat="1" ht="13.5" thickBot="1" x14ac:dyDescent="0.25">
      <c r="A39" s="131"/>
      <c r="B39" s="34">
        <v>0</v>
      </c>
      <c r="C39" s="10">
        <v>0</v>
      </c>
      <c r="D39" s="37" t="s">
        <v>88</v>
      </c>
      <c r="E39" s="37" t="s">
        <v>28</v>
      </c>
      <c r="F39" s="37"/>
      <c r="G39" s="43">
        <v>0.29166666666666669</v>
      </c>
      <c r="H39" s="47">
        <v>0.34236111111111112</v>
      </c>
      <c r="I39" s="58" t="s">
        <v>44</v>
      </c>
      <c r="J39" s="52">
        <v>0</v>
      </c>
      <c r="K39" s="43">
        <v>0.36805555555555558</v>
      </c>
      <c r="L39" s="47">
        <v>0.36805555555555558</v>
      </c>
      <c r="M39" s="42" t="s">
        <v>44</v>
      </c>
      <c r="N39" s="38">
        <v>0</v>
      </c>
      <c r="O39" s="73">
        <v>0.40972222222222227</v>
      </c>
      <c r="P39" s="42" t="s">
        <v>44</v>
      </c>
      <c r="Q39" s="38">
        <v>0</v>
      </c>
      <c r="R39" s="43">
        <v>0.41111111111111115</v>
      </c>
      <c r="S39" s="47">
        <v>0.41388888888888892</v>
      </c>
      <c r="T39" s="70">
        <v>45.4</v>
      </c>
      <c r="U39" s="71">
        <v>45.4</v>
      </c>
      <c r="V39" s="72"/>
      <c r="W39" s="115">
        <v>0.43055555555555558</v>
      </c>
      <c r="X39" s="42" t="s">
        <v>44</v>
      </c>
      <c r="Y39" s="38">
        <v>0</v>
      </c>
      <c r="Z39" s="49">
        <v>0.46527777777777773</v>
      </c>
      <c r="AA39" s="42" t="s">
        <v>44</v>
      </c>
      <c r="AB39" s="38">
        <v>0</v>
      </c>
      <c r="AC39" s="53">
        <v>0.46736111111111112</v>
      </c>
      <c r="AD39" s="61"/>
      <c r="AE39" s="55">
        <v>0.47143518518518518</v>
      </c>
      <c r="AF39" s="35">
        <v>4.0740740740740633E-3</v>
      </c>
      <c r="AG39" s="35">
        <v>2.1990740740739654E-4</v>
      </c>
      <c r="AH39" s="44" t="s">
        <v>223</v>
      </c>
      <c r="AI39" s="45">
        <v>19</v>
      </c>
      <c r="AJ39" s="115">
        <v>0.48819444444444443</v>
      </c>
      <c r="AK39" s="42" t="s">
        <v>44</v>
      </c>
      <c r="AL39" s="38">
        <v>0</v>
      </c>
      <c r="AM39" s="73">
        <v>0.49861111111111112</v>
      </c>
      <c r="AN39" s="42" t="s">
        <v>44</v>
      </c>
      <c r="AO39" s="38">
        <v>0</v>
      </c>
      <c r="AP39" s="53">
        <v>0.50069444444444444</v>
      </c>
      <c r="AQ39" s="61"/>
      <c r="AR39" s="55">
        <v>0.50752314814814814</v>
      </c>
      <c r="AS39" s="35">
        <v>6.8287037037036979E-3</v>
      </c>
      <c r="AT39" s="35">
        <v>6.944444444443882E-5</v>
      </c>
      <c r="AU39" s="44" t="s">
        <v>223</v>
      </c>
      <c r="AV39" s="45">
        <v>6</v>
      </c>
      <c r="AW39" s="49">
        <v>0.52847222222222223</v>
      </c>
      <c r="AX39" s="42" t="s">
        <v>44</v>
      </c>
      <c r="AY39" s="38">
        <v>0</v>
      </c>
      <c r="AZ39" s="49">
        <v>0.53055555555555556</v>
      </c>
      <c r="BA39" s="61"/>
      <c r="BB39" s="55">
        <v>0.53571759259259266</v>
      </c>
      <c r="BC39" s="35">
        <v>5.1620370370371038E-3</v>
      </c>
      <c r="BD39" s="35">
        <v>1.6203703703710371E-4</v>
      </c>
      <c r="BE39" s="44" t="s">
        <v>223</v>
      </c>
      <c r="BF39" s="45">
        <v>14</v>
      </c>
      <c r="BG39" s="308">
        <v>0.5756944444444444</v>
      </c>
      <c r="BH39" s="42" t="s">
        <v>44</v>
      </c>
      <c r="BI39" s="38">
        <v>0</v>
      </c>
      <c r="BJ39" s="43">
        <v>0.5756944444444444</v>
      </c>
      <c r="BK39" s="47">
        <v>0.57638888888888895</v>
      </c>
      <c r="BL39" s="70">
        <v>30.5</v>
      </c>
      <c r="BM39" s="71">
        <v>30.5</v>
      </c>
      <c r="BN39" s="72"/>
      <c r="BO39" s="117" t="s">
        <v>226</v>
      </c>
      <c r="BP39" s="121"/>
      <c r="BQ39" s="124" t="s">
        <v>225</v>
      </c>
      <c r="BR39" s="125"/>
      <c r="BS39" s="49">
        <v>0.65208333333333335</v>
      </c>
      <c r="BT39" s="42" t="s">
        <v>44</v>
      </c>
      <c r="BU39" s="38">
        <v>0</v>
      </c>
      <c r="BV39" s="49">
        <v>0.65416666666666667</v>
      </c>
      <c r="BW39" s="61"/>
      <c r="BX39" s="55">
        <v>0.65743055555555563</v>
      </c>
      <c r="BY39" s="35">
        <v>3.263888888888955E-3</v>
      </c>
      <c r="BZ39" s="35">
        <v>8.1018518518525141E-4</v>
      </c>
      <c r="CA39" s="44" t="s">
        <v>223</v>
      </c>
      <c r="CB39" s="45">
        <v>70</v>
      </c>
      <c r="CC39" s="85">
        <v>0.65902777777777777</v>
      </c>
      <c r="CD39" s="86"/>
      <c r="CE39" s="87">
        <v>0</v>
      </c>
      <c r="CF39" s="88"/>
      <c r="CG39" s="85">
        <v>0.66597222222222219</v>
      </c>
      <c r="CH39" s="86"/>
      <c r="CI39" s="87">
        <v>0</v>
      </c>
      <c r="CJ39" s="88"/>
      <c r="CK39" s="43">
        <v>0.70833333333333337</v>
      </c>
      <c r="CL39" s="47">
        <v>0.70833333333333337</v>
      </c>
      <c r="CM39" s="316">
        <v>78.599999999999994</v>
      </c>
      <c r="CN39" s="311">
        <v>78.599999999999994</v>
      </c>
      <c r="CO39" s="72"/>
      <c r="CP39" s="91">
        <v>0.70972222222222225</v>
      </c>
      <c r="CQ39" s="95">
        <v>5.5555555555555552E-2</v>
      </c>
      <c r="CR39" s="42" t="s">
        <v>44</v>
      </c>
      <c r="CS39" s="38">
        <v>0</v>
      </c>
      <c r="CT39" s="284"/>
      <c r="CU39" s="39">
        <v>263.5</v>
      </c>
      <c r="CV39" s="46">
        <v>0</v>
      </c>
      <c r="CW39" s="40"/>
      <c r="CX39" s="63">
        <v>263.5</v>
      </c>
      <c r="CY39" s="284"/>
      <c r="CZ39" s="101"/>
      <c r="DA39" s="129" t="s">
        <v>175</v>
      </c>
      <c r="DB39" s="129"/>
      <c r="DC39" s="104"/>
      <c r="DD39" s="77"/>
      <c r="DE39" s="56"/>
      <c r="DF39" s="36"/>
      <c r="DP39" s="41">
        <v>0</v>
      </c>
      <c r="DQ39" s="227">
        <v>0</v>
      </c>
      <c r="DR39" s="227">
        <v>0</v>
      </c>
      <c r="DS39" s="228">
        <v>45.4</v>
      </c>
      <c r="DT39" s="227">
        <v>0</v>
      </c>
      <c r="DU39" s="227">
        <v>0</v>
      </c>
      <c r="DV39" s="227">
        <v>19</v>
      </c>
      <c r="DW39" s="227">
        <v>0</v>
      </c>
      <c r="DX39" s="227">
        <v>0</v>
      </c>
      <c r="DY39" s="227">
        <v>6</v>
      </c>
      <c r="DZ39" s="227">
        <v>0</v>
      </c>
      <c r="EA39" s="227">
        <v>14</v>
      </c>
      <c r="EB39" s="227">
        <v>0</v>
      </c>
      <c r="EC39" s="228">
        <v>30.5</v>
      </c>
      <c r="ED39" s="227">
        <v>0</v>
      </c>
      <c r="EE39" s="227">
        <v>0</v>
      </c>
      <c r="EF39" s="227">
        <v>70</v>
      </c>
      <c r="EG39" s="227">
        <v>0</v>
      </c>
      <c r="EH39" s="228">
        <v>78.599999999999994</v>
      </c>
      <c r="EI39" s="227">
        <v>0</v>
      </c>
      <c r="EK39" s="41">
        <v>0</v>
      </c>
      <c r="EL39" s="227">
        <v>0</v>
      </c>
      <c r="EM39" s="227">
        <v>0</v>
      </c>
      <c r="EN39" s="227">
        <v>45.4</v>
      </c>
      <c r="EO39" s="227">
        <v>45.4</v>
      </c>
      <c r="EP39" s="227">
        <v>45.4</v>
      </c>
      <c r="EQ39" s="227">
        <v>64.400000000000006</v>
      </c>
      <c r="ER39" s="227">
        <v>64.400000000000006</v>
      </c>
      <c r="ES39" s="227">
        <v>64.400000000000006</v>
      </c>
      <c r="ET39" s="227">
        <v>70.400000000000006</v>
      </c>
      <c r="EU39" s="227">
        <v>70.400000000000006</v>
      </c>
      <c r="EV39" s="227">
        <v>84.4</v>
      </c>
      <c r="EW39" s="227">
        <v>84.4</v>
      </c>
      <c r="EX39" s="227">
        <v>114.9</v>
      </c>
      <c r="EY39" s="227">
        <v>114.9</v>
      </c>
      <c r="EZ39" s="227">
        <v>114.9</v>
      </c>
      <c r="FA39" s="227">
        <v>184.9</v>
      </c>
      <c r="FB39" s="227">
        <v>184.9</v>
      </c>
      <c r="FC39" s="227">
        <v>263.5</v>
      </c>
      <c r="FD39" s="227">
        <v>263.5</v>
      </c>
    </row>
    <row r="40" spans="1:160" ht="13.5" thickBot="1" x14ac:dyDescent="0.25">
      <c r="A40" s="132"/>
      <c r="B40" s="34">
        <v>15</v>
      </c>
      <c r="C40" s="10">
        <v>15</v>
      </c>
      <c r="D40" s="37" t="s">
        <v>106</v>
      </c>
      <c r="E40" s="37" t="s">
        <v>107</v>
      </c>
      <c r="F40" s="37"/>
      <c r="G40" s="43">
        <v>0.30208333333333298</v>
      </c>
      <c r="H40" s="47">
        <v>0.29791666666666666</v>
      </c>
      <c r="I40" s="58" t="s">
        <v>44</v>
      </c>
      <c r="J40" s="52">
        <v>0</v>
      </c>
      <c r="K40" s="43">
        <v>0.38541666666666602</v>
      </c>
      <c r="L40" s="47">
        <v>0.38541666666666202</v>
      </c>
      <c r="M40" s="42" t="s">
        <v>44</v>
      </c>
      <c r="N40" s="38">
        <v>0</v>
      </c>
      <c r="O40" s="73">
        <v>0.42708333333333331</v>
      </c>
      <c r="P40" s="42" t="s">
        <v>44</v>
      </c>
      <c r="Q40" s="38">
        <v>0</v>
      </c>
      <c r="R40" s="43">
        <v>0.43055555555555558</v>
      </c>
      <c r="S40" s="47">
        <v>0.43055555555555558</v>
      </c>
      <c r="T40" s="70">
        <v>41</v>
      </c>
      <c r="U40" s="71">
        <v>41</v>
      </c>
      <c r="V40" s="72"/>
      <c r="W40" s="115">
        <v>0.44791666666666663</v>
      </c>
      <c r="X40" s="42" t="s">
        <v>44</v>
      </c>
      <c r="Y40" s="38">
        <v>0</v>
      </c>
      <c r="Z40" s="49">
        <v>0.4826388888888889</v>
      </c>
      <c r="AA40" s="42" t="s">
        <v>44</v>
      </c>
      <c r="AB40" s="38">
        <v>0</v>
      </c>
      <c r="AC40" s="53">
        <v>0.48472222222222222</v>
      </c>
      <c r="AD40" s="61"/>
      <c r="AE40" s="55">
        <v>0.48827546296296293</v>
      </c>
      <c r="AF40" s="35">
        <v>3.5532407407407041E-3</v>
      </c>
      <c r="AG40" s="35">
        <v>3.009259259259627E-4</v>
      </c>
      <c r="AH40" s="44" t="s">
        <v>45</v>
      </c>
      <c r="AI40" s="45">
        <v>26</v>
      </c>
      <c r="AJ40" s="115">
        <v>0.50555555555555554</v>
      </c>
      <c r="AK40" s="42" t="s">
        <v>44</v>
      </c>
      <c r="AL40" s="38">
        <v>0</v>
      </c>
      <c r="AM40" s="73">
        <v>0.51597222222222217</v>
      </c>
      <c r="AN40" s="42" t="s">
        <v>44</v>
      </c>
      <c r="AO40" s="38">
        <v>0</v>
      </c>
      <c r="AP40" s="53">
        <v>0.5180555555555556</v>
      </c>
      <c r="AQ40" s="61"/>
      <c r="AR40" s="55">
        <v>0.52578703703703711</v>
      </c>
      <c r="AS40" s="35">
        <v>7.7314814814815058E-3</v>
      </c>
      <c r="AT40" s="35">
        <v>9.722222222222467E-4</v>
      </c>
      <c r="AU40" s="44" t="s">
        <v>223</v>
      </c>
      <c r="AV40" s="45">
        <v>84</v>
      </c>
      <c r="AW40" s="49">
        <v>0.54583333333333328</v>
      </c>
      <c r="AX40" s="42" t="s">
        <v>44</v>
      </c>
      <c r="AY40" s="38">
        <v>0</v>
      </c>
      <c r="AZ40" s="49">
        <v>0.54791666666666705</v>
      </c>
      <c r="BA40" s="61"/>
      <c r="BB40" s="55">
        <v>0.55341435185185184</v>
      </c>
      <c r="BC40" s="35">
        <v>5.4976851851847863E-3</v>
      </c>
      <c r="BD40" s="35">
        <v>4.9768518518478622E-4</v>
      </c>
      <c r="BE40" s="44" t="s">
        <v>223</v>
      </c>
      <c r="BF40" s="45">
        <v>43</v>
      </c>
      <c r="BG40" s="308">
        <v>0.59305555555555589</v>
      </c>
      <c r="BH40" s="42" t="s">
        <v>44</v>
      </c>
      <c r="BI40" s="38">
        <v>0</v>
      </c>
      <c r="BJ40" s="43">
        <v>0.59375</v>
      </c>
      <c r="BK40" s="47">
        <v>0.59444444444444444</v>
      </c>
      <c r="BL40" s="70">
        <v>29.4</v>
      </c>
      <c r="BM40" s="71">
        <v>29.4</v>
      </c>
      <c r="BN40" s="72"/>
      <c r="BO40" s="117" t="s">
        <v>226</v>
      </c>
      <c r="BP40" s="121"/>
      <c r="BQ40" s="124" t="s">
        <v>225</v>
      </c>
      <c r="BR40" s="125"/>
      <c r="BS40" s="49">
        <v>0.6694444444444444</v>
      </c>
      <c r="BT40" s="42" t="s">
        <v>44</v>
      </c>
      <c r="BU40" s="38">
        <v>0</v>
      </c>
      <c r="BV40" s="49">
        <v>0.67222222222222205</v>
      </c>
      <c r="BW40" s="61"/>
      <c r="BX40" s="55">
        <v>0.67550925925925931</v>
      </c>
      <c r="BY40" s="35">
        <v>3.2870370370372548E-3</v>
      </c>
      <c r="BZ40" s="35">
        <v>8.333333333335512E-4</v>
      </c>
      <c r="CA40" s="44" t="s">
        <v>223</v>
      </c>
      <c r="CB40" s="45">
        <v>72</v>
      </c>
      <c r="CC40" s="85">
        <v>0.67638888888888893</v>
      </c>
      <c r="CD40" s="86"/>
      <c r="CE40" s="87">
        <v>0</v>
      </c>
      <c r="CF40" s="88"/>
      <c r="CG40" s="85">
        <v>0.68402777777777779</v>
      </c>
      <c r="CH40" s="86"/>
      <c r="CI40" s="87">
        <v>0</v>
      </c>
      <c r="CJ40" s="88"/>
      <c r="CK40" s="43">
        <v>0.72638888888888886</v>
      </c>
      <c r="CL40" s="47">
        <v>0.72638888888888886</v>
      </c>
      <c r="CM40" s="70">
        <v>50.1</v>
      </c>
      <c r="CN40" s="71">
        <v>50.1</v>
      </c>
      <c r="CO40" s="72"/>
      <c r="CP40" s="91">
        <v>0.72777777777777775</v>
      </c>
      <c r="CQ40" s="95">
        <v>5.5555555555555601E-2</v>
      </c>
      <c r="CR40" s="42" t="s">
        <v>44</v>
      </c>
      <c r="CS40" s="38">
        <v>0</v>
      </c>
      <c r="CU40" s="39">
        <v>345.5</v>
      </c>
      <c r="CV40" s="46">
        <v>0</v>
      </c>
      <c r="CW40" s="40"/>
      <c r="CX40" s="63">
        <v>345.5</v>
      </c>
      <c r="CZ40" s="101" t="s">
        <v>190</v>
      </c>
      <c r="DA40" s="129" t="s">
        <v>177</v>
      </c>
      <c r="DB40" s="129">
        <v>105</v>
      </c>
      <c r="DC40" s="104"/>
      <c r="DD40" s="77"/>
      <c r="DE40" s="56"/>
      <c r="DF40" s="36"/>
      <c r="DI40" s="41">
        <v>1.0900000000000001</v>
      </c>
      <c r="DJ40" s="17" t="s">
        <v>196</v>
      </c>
      <c r="DK40" s="153">
        <v>131.345</v>
      </c>
      <c r="DL40" s="41">
        <v>131.345</v>
      </c>
      <c r="DM40" s="41">
        <v>9999</v>
      </c>
      <c r="DP40" s="41">
        <v>15</v>
      </c>
      <c r="DQ40" s="227">
        <v>0</v>
      </c>
      <c r="DR40" s="227">
        <v>0</v>
      </c>
      <c r="DS40" s="228">
        <v>41</v>
      </c>
      <c r="DT40" s="227">
        <v>0</v>
      </c>
      <c r="DU40" s="227">
        <v>0</v>
      </c>
      <c r="DV40" s="227">
        <v>26</v>
      </c>
      <c r="DW40" s="227">
        <v>0</v>
      </c>
      <c r="DX40" s="227">
        <v>0</v>
      </c>
      <c r="DY40" s="227">
        <v>84</v>
      </c>
      <c r="DZ40" s="227">
        <v>0</v>
      </c>
      <c r="EA40" s="227">
        <v>43</v>
      </c>
      <c r="EB40" s="227">
        <v>0</v>
      </c>
      <c r="EC40" s="228">
        <v>29.4</v>
      </c>
      <c r="ED40" s="227">
        <v>0</v>
      </c>
      <c r="EE40" s="227">
        <v>0</v>
      </c>
      <c r="EF40" s="227">
        <v>72</v>
      </c>
      <c r="EG40" s="227">
        <v>0</v>
      </c>
      <c r="EH40" s="228">
        <v>50.1</v>
      </c>
      <c r="EI40" s="227">
        <v>0</v>
      </c>
      <c r="EK40" s="41">
        <v>15</v>
      </c>
      <c r="EL40" s="227">
        <v>0</v>
      </c>
      <c r="EM40" s="227">
        <v>0</v>
      </c>
      <c r="EN40" s="227">
        <v>41</v>
      </c>
      <c r="EO40" s="227">
        <v>41</v>
      </c>
      <c r="EP40" s="227">
        <v>41</v>
      </c>
      <c r="EQ40" s="227">
        <v>67</v>
      </c>
      <c r="ER40" s="227">
        <v>67</v>
      </c>
      <c r="ES40" s="227">
        <v>67</v>
      </c>
      <c r="ET40" s="227">
        <v>151</v>
      </c>
      <c r="EU40" s="227">
        <v>151</v>
      </c>
      <c r="EV40" s="227">
        <v>194</v>
      </c>
      <c r="EW40" s="227">
        <v>194</v>
      </c>
      <c r="EX40" s="227">
        <v>223.4</v>
      </c>
      <c r="EY40" s="227">
        <v>223.4</v>
      </c>
      <c r="EZ40" s="227">
        <v>223.4</v>
      </c>
      <c r="FA40" s="227">
        <v>295.39999999999998</v>
      </c>
      <c r="FB40" s="227">
        <v>295.39999999999998</v>
      </c>
      <c r="FC40" s="227">
        <v>345.5</v>
      </c>
      <c r="FD40" s="227">
        <v>345.5</v>
      </c>
    </row>
    <row r="41" spans="1:160" ht="13.5" thickBot="1" x14ac:dyDescent="0.25">
      <c r="A41" s="132"/>
      <c r="B41" s="34">
        <v>46</v>
      </c>
      <c r="C41" s="10">
        <v>46</v>
      </c>
      <c r="D41" s="37" t="s">
        <v>38</v>
      </c>
      <c r="E41" s="37" t="s">
        <v>58</v>
      </c>
      <c r="F41" s="37"/>
      <c r="G41" s="43">
        <v>0.32361111111111102</v>
      </c>
      <c r="H41" s="47">
        <v>0.32361111111111113</v>
      </c>
      <c r="I41" s="58" t="s">
        <v>44</v>
      </c>
      <c r="J41" s="52">
        <v>0</v>
      </c>
      <c r="K41" s="43">
        <v>0.406944444444442</v>
      </c>
      <c r="L41" s="47">
        <v>0.40694444444442601</v>
      </c>
      <c r="M41" s="42" t="s">
        <v>44</v>
      </c>
      <c r="N41" s="38">
        <v>0</v>
      </c>
      <c r="O41" s="73">
        <v>0.44861111111111113</v>
      </c>
      <c r="P41" s="42" t="s">
        <v>44</v>
      </c>
      <c r="Q41" s="38">
        <v>0</v>
      </c>
      <c r="R41" s="43">
        <v>0.45763888888888887</v>
      </c>
      <c r="S41" s="47">
        <v>0.45763888888888887</v>
      </c>
      <c r="T41" s="70">
        <v>110</v>
      </c>
      <c r="U41" s="71">
        <v>110</v>
      </c>
      <c r="V41" s="72"/>
      <c r="W41" s="115">
        <v>0.46944444444444444</v>
      </c>
      <c r="X41" s="42" t="s">
        <v>44</v>
      </c>
      <c r="Y41" s="38">
        <v>0</v>
      </c>
      <c r="Z41" s="49">
        <v>0.50416666666666665</v>
      </c>
      <c r="AA41" s="42" t="s">
        <v>44</v>
      </c>
      <c r="AB41" s="38">
        <v>0</v>
      </c>
      <c r="AC41" s="53">
        <v>0.50763888888888886</v>
      </c>
      <c r="AD41" s="61"/>
      <c r="AE41" s="55">
        <v>0.5115277777777778</v>
      </c>
      <c r="AF41" s="35">
        <v>3.8888888888889417E-3</v>
      </c>
      <c r="AG41" s="35">
        <v>3.4722222222274921E-5</v>
      </c>
      <c r="AH41" s="44" t="s">
        <v>223</v>
      </c>
      <c r="AI41" s="45">
        <v>3</v>
      </c>
      <c r="AJ41" s="115">
        <v>0.52847222222222223</v>
      </c>
      <c r="AK41" s="42" t="s">
        <v>44</v>
      </c>
      <c r="AL41" s="38">
        <v>0</v>
      </c>
      <c r="AM41" s="73">
        <v>0.53888888888888886</v>
      </c>
      <c r="AN41" s="42" t="s">
        <v>44</v>
      </c>
      <c r="AO41" s="38">
        <v>0</v>
      </c>
      <c r="AP41" s="53">
        <v>0.54166666666666663</v>
      </c>
      <c r="AQ41" s="61"/>
      <c r="AR41" s="55">
        <v>0.54853009259259256</v>
      </c>
      <c r="AS41" s="35">
        <v>6.8634259259259256E-3</v>
      </c>
      <c r="AT41" s="35">
        <v>1.0416666666666647E-4</v>
      </c>
      <c r="AU41" s="44" t="s">
        <v>223</v>
      </c>
      <c r="AV41" s="45">
        <v>9</v>
      </c>
      <c r="AW41" s="49">
        <v>0.56944444444444442</v>
      </c>
      <c r="AX41" s="42" t="s">
        <v>44</v>
      </c>
      <c r="AY41" s="38">
        <v>0</v>
      </c>
      <c r="AZ41" s="49">
        <v>0.57152777777777797</v>
      </c>
      <c r="BA41" s="61"/>
      <c r="BB41" s="55">
        <v>0.57660879629629636</v>
      </c>
      <c r="BC41" s="35">
        <v>5.0810185185183876E-3</v>
      </c>
      <c r="BD41" s="35">
        <v>8.101851851838749E-5</v>
      </c>
      <c r="BE41" s="44" t="s">
        <v>223</v>
      </c>
      <c r="BF41" s="45">
        <v>7</v>
      </c>
      <c r="BG41" s="308">
        <v>0.61666666666666681</v>
      </c>
      <c r="BH41" s="42" t="s">
        <v>44</v>
      </c>
      <c r="BI41" s="38">
        <v>0</v>
      </c>
      <c r="BJ41" s="43">
        <v>0.6166666666666667</v>
      </c>
      <c r="BK41" s="47">
        <v>0.62777777777777777</v>
      </c>
      <c r="BL41" s="70">
        <v>29.5</v>
      </c>
      <c r="BM41" s="71">
        <v>29.5</v>
      </c>
      <c r="BN41" s="72"/>
      <c r="BO41" s="117" t="s">
        <v>226</v>
      </c>
      <c r="BP41" s="121"/>
      <c r="BQ41" s="124" t="s">
        <v>225</v>
      </c>
      <c r="BR41" s="125"/>
      <c r="BS41" s="49">
        <v>0.70416666666666661</v>
      </c>
      <c r="BT41" s="42" t="s">
        <v>44</v>
      </c>
      <c r="BU41" s="38">
        <v>0</v>
      </c>
      <c r="BV41" s="49">
        <v>0.70694444444444404</v>
      </c>
      <c r="BW41" s="61"/>
      <c r="BX41" s="55">
        <v>0.71023148148148152</v>
      </c>
      <c r="BY41" s="35">
        <v>3.2870370370374768E-3</v>
      </c>
      <c r="BZ41" s="35">
        <v>8.3333333333377325E-4</v>
      </c>
      <c r="CA41" s="44" t="s">
        <v>223</v>
      </c>
      <c r="CB41" s="45">
        <v>72</v>
      </c>
      <c r="CC41" s="85">
        <v>0.71319444444444446</v>
      </c>
      <c r="CD41" s="86"/>
      <c r="CE41" s="87">
        <v>0</v>
      </c>
      <c r="CF41" s="88"/>
      <c r="CG41" s="85">
        <v>0.72152777777777777</v>
      </c>
      <c r="CH41" s="86"/>
      <c r="CI41" s="87">
        <v>0</v>
      </c>
      <c r="CJ41" s="88"/>
      <c r="CK41" s="43">
        <v>0.76944444444444438</v>
      </c>
      <c r="CL41" s="47">
        <v>0.76944444444444438</v>
      </c>
      <c r="CM41" s="70">
        <v>58.1</v>
      </c>
      <c r="CN41" s="71">
        <v>58.1</v>
      </c>
      <c r="CO41" s="72"/>
      <c r="CP41" s="91">
        <v>0.77083333333333337</v>
      </c>
      <c r="CQ41" s="95">
        <v>5.5555555555555601E-2</v>
      </c>
      <c r="CR41" s="42" t="s">
        <v>223</v>
      </c>
      <c r="CS41" s="38">
        <v>120</v>
      </c>
      <c r="CU41" s="39">
        <v>288.60000000000002</v>
      </c>
      <c r="CV41" s="46">
        <v>120</v>
      </c>
      <c r="CW41" s="40"/>
      <c r="CX41" s="63">
        <v>408.6</v>
      </c>
      <c r="CZ41" s="101" t="s">
        <v>191</v>
      </c>
      <c r="DA41" s="129" t="s">
        <v>178</v>
      </c>
      <c r="DB41" s="129">
        <v>64</v>
      </c>
      <c r="DC41" s="104" t="s">
        <v>181</v>
      </c>
      <c r="DD41" s="77"/>
      <c r="DE41" s="56"/>
      <c r="DF41" s="36"/>
      <c r="DI41" s="41">
        <v>1</v>
      </c>
      <c r="DJ41" s="17" t="s">
        <v>196</v>
      </c>
      <c r="DK41" s="153">
        <v>197.6</v>
      </c>
      <c r="DL41" s="41">
        <v>197.6</v>
      </c>
      <c r="DM41" s="41">
        <v>9999</v>
      </c>
      <c r="DP41" s="41">
        <v>46</v>
      </c>
      <c r="DQ41" s="227">
        <v>0</v>
      </c>
      <c r="DR41" s="227">
        <v>0</v>
      </c>
      <c r="DS41" s="228">
        <v>110</v>
      </c>
      <c r="DT41" s="227">
        <v>0</v>
      </c>
      <c r="DU41" s="227">
        <v>0</v>
      </c>
      <c r="DV41" s="227">
        <v>3</v>
      </c>
      <c r="DW41" s="227">
        <v>0</v>
      </c>
      <c r="DX41" s="227">
        <v>0</v>
      </c>
      <c r="DY41" s="227">
        <v>9</v>
      </c>
      <c r="DZ41" s="227">
        <v>0</v>
      </c>
      <c r="EA41" s="227">
        <v>7</v>
      </c>
      <c r="EB41" s="227">
        <v>0</v>
      </c>
      <c r="EC41" s="228">
        <v>29.5</v>
      </c>
      <c r="ED41" s="227">
        <v>0</v>
      </c>
      <c r="EE41" s="227">
        <v>0</v>
      </c>
      <c r="EF41" s="227">
        <v>72</v>
      </c>
      <c r="EG41" s="227">
        <v>0</v>
      </c>
      <c r="EH41" s="228">
        <v>58.1</v>
      </c>
      <c r="EI41" s="227">
        <v>120</v>
      </c>
      <c r="EK41" s="41">
        <v>46</v>
      </c>
      <c r="EL41" s="227">
        <v>0</v>
      </c>
      <c r="EM41" s="227">
        <v>0</v>
      </c>
      <c r="EN41" s="227">
        <v>110</v>
      </c>
      <c r="EO41" s="227">
        <v>110</v>
      </c>
      <c r="EP41" s="227">
        <v>110</v>
      </c>
      <c r="EQ41" s="227">
        <v>113</v>
      </c>
      <c r="ER41" s="227">
        <v>113</v>
      </c>
      <c r="ES41" s="227">
        <v>113</v>
      </c>
      <c r="ET41" s="227">
        <v>122</v>
      </c>
      <c r="EU41" s="227">
        <v>122</v>
      </c>
      <c r="EV41" s="227">
        <v>129</v>
      </c>
      <c r="EW41" s="227">
        <v>129</v>
      </c>
      <c r="EX41" s="227">
        <v>158.5</v>
      </c>
      <c r="EY41" s="227">
        <v>158.5</v>
      </c>
      <c r="EZ41" s="227">
        <v>158.5</v>
      </c>
      <c r="FA41" s="227">
        <v>230.5</v>
      </c>
      <c r="FB41" s="227">
        <v>230.5</v>
      </c>
      <c r="FC41" s="227">
        <v>288.60000000000002</v>
      </c>
      <c r="FD41" s="227">
        <v>408.6</v>
      </c>
    </row>
    <row r="42" spans="1:160" ht="13.5" thickBot="1" x14ac:dyDescent="0.25">
      <c r="A42" s="132"/>
      <c r="B42" s="34">
        <v>36</v>
      </c>
      <c r="C42" s="10">
        <v>36</v>
      </c>
      <c r="D42" s="37" t="s">
        <v>139</v>
      </c>
      <c r="E42" s="37" t="s">
        <v>140</v>
      </c>
      <c r="F42" s="37"/>
      <c r="G42" s="43">
        <v>0.31666666666666698</v>
      </c>
      <c r="H42" s="47">
        <v>0.31666666666666665</v>
      </c>
      <c r="I42" s="58" t="s">
        <v>44</v>
      </c>
      <c r="J42" s="52">
        <v>0</v>
      </c>
      <c r="K42" s="43">
        <v>0.39999999999999802</v>
      </c>
      <c r="L42" s="47">
        <v>0.39999999999998598</v>
      </c>
      <c r="M42" s="42" t="s">
        <v>44</v>
      </c>
      <c r="N42" s="38">
        <v>0</v>
      </c>
      <c r="O42" s="73">
        <v>0.44166666666666665</v>
      </c>
      <c r="P42" s="42" t="s">
        <v>44</v>
      </c>
      <c r="Q42" s="38">
        <v>0</v>
      </c>
      <c r="R42" s="43">
        <v>0.44861111111111113</v>
      </c>
      <c r="S42" s="47">
        <v>0.44861111111111113</v>
      </c>
      <c r="T42" s="70">
        <v>63.5</v>
      </c>
      <c r="U42" s="71">
        <v>63.5</v>
      </c>
      <c r="V42" s="72">
        <v>300</v>
      </c>
      <c r="W42" s="115">
        <v>0.46250000000000002</v>
      </c>
      <c r="X42" s="42" t="s">
        <v>44</v>
      </c>
      <c r="Y42" s="38">
        <v>0</v>
      </c>
      <c r="Z42" s="49">
        <v>0.49722222222222223</v>
      </c>
      <c r="AA42" s="42" t="s">
        <v>44</v>
      </c>
      <c r="AB42" s="38">
        <v>0</v>
      </c>
      <c r="AC42" s="53">
        <v>0.5</v>
      </c>
      <c r="AD42" s="61"/>
      <c r="AE42" s="55">
        <v>0.50435185185185183</v>
      </c>
      <c r="AF42" s="35">
        <v>4.351851851851829E-3</v>
      </c>
      <c r="AG42" s="35">
        <v>4.9768518518516222E-4</v>
      </c>
      <c r="AH42" s="44" t="s">
        <v>223</v>
      </c>
      <c r="AI42" s="45">
        <v>43</v>
      </c>
      <c r="AJ42" s="115">
        <v>0.52083333333333337</v>
      </c>
      <c r="AK42" s="42" t="s">
        <v>44</v>
      </c>
      <c r="AL42" s="38">
        <v>0</v>
      </c>
      <c r="AM42" s="73">
        <v>0.53125</v>
      </c>
      <c r="AN42" s="42" t="s">
        <v>44</v>
      </c>
      <c r="AO42" s="38">
        <v>0</v>
      </c>
      <c r="AP42" s="53">
        <v>0.53402777777777777</v>
      </c>
      <c r="AQ42" s="61"/>
      <c r="AR42" s="55">
        <v>0.54196759259259253</v>
      </c>
      <c r="AS42" s="35">
        <v>7.9398148148147607E-3</v>
      </c>
      <c r="AT42" s="35">
        <v>1.1805555555555016E-3</v>
      </c>
      <c r="AU42" s="44" t="s">
        <v>223</v>
      </c>
      <c r="AV42" s="45">
        <v>102</v>
      </c>
      <c r="AW42" s="49">
        <v>0.56180555555555556</v>
      </c>
      <c r="AX42" s="42" t="s">
        <v>44</v>
      </c>
      <c r="AY42" s="38">
        <v>0</v>
      </c>
      <c r="AZ42" s="49">
        <v>0.56388888888888899</v>
      </c>
      <c r="BA42" s="61"/>
      <c r="BB42" s="55">
        <v>0.56971064814814809</v>
      </c>
      <c r="BC42" s="35">
        <v>5.8217592592590961E-3</v>
      </c>
      <c r="BD42" s="35">
        <v>8.2175925925909599E-4</v>
      </c>
      <c r="BE42" s="44" t="s">
        <v>223</v>
      </c>
      <c r="BF42" s="45">
        <v>71</v>
      </c>
      <c r="BG42" s="308">
        <v>0.60902777777777783</v>
      </c>
      <c r="BH42" s="42" t="s">
        <v>44</v>
      </c>
      <c r="BI42" s="38">
        <v>0</v>
      </c>
      <c r="BJ42" s="43">
        <v>0.60902777777777783</v>
      </c>
      <c r="BK42" s="47">
        <v>0.61805555555555558</v>
      </c>
      <c r="BL42" s="70">
        <v>33.1</v>
      </c>
      <c r="BM42" s="71">
        <v>33.1</v>
      </c>
      <c r="BN42" s="72"/>
      <c r="BO42" s="117" t="s">
        <v>226</v>
      </c>
      <c r="BP42" s="121"/>
      <c r="BQ42" s="124"/>
      <c r="BR42" s="125">
        <v>7200</v>
      </c>
      <c r="BS42" s="49">
        <v>0.69166666666666676</v>
      </c>
      <c r="BT42" s="42" t="s">
        <v>44</v>
      </c>
      <c r="BU42" s="38">
        <v>0</v>
      </c>
      <c r="BV42" s="49">
        <v>0.69444444444444398</v>
      </c>
      <c r="BW42" s="61"/>
      <c r="BX42" s="55">
        <v>0.69775462962962964</v>
      </c>
      <c r="BY42" s="35">
        <v>3.3101851851856656E-3</v>
      </c>
      <c r="BZ42" s="35">
        <v>8.5648148148196202E-4</v>
      </c>
      <c r="CA42" s="44" t="s">
        <v>223</v>
      </c>
      <c r="CB42" s="45">
        <v>74</v>
      </c>
      <c r="CC42" s="85">
        <v>0.69930555555555562</v>
      </c>
      <c r="CD42" s="86"/>
      <c r="CE42" s="87">
        <v>0</v>
      </c>
      <c r="CF42" s="88"/>
      <c r="CG42" s="85">
        <v>0.70833333333333337</v>
      </c>
      <c r="CH42" s="86"/>
      <c r="CI42" s="87">
        <v>0</v>
      </c>
      <c r="CJ42" s="88"/>
      <c r="CK42" s="43">
        <v>0.75208333333333333</v>
      </c>
      <c r="CL42" s="47">
        <v>0.75208333333333333</v>
      </c>
      <c r="CM42" s="70">
        <v>79.2</v>
      </c>
      <c r="CN42" s="71">
        <v>79.2</v>
      </c>
      <c r="CO42" s="72"/>
      <c r="CP42" s="91">
        <v>0.75416666666666676</v>
      </c>
      <c r="CQ42" s="95">
        <v>5.5555555555555601E-2</v>
      </c>
      <c r="CR42" s="42" t="s">
        <v>44</v>
      </c>
      <c r="CS42" s="38">
        <v>0</v>
      </c>
      <c r="CU42" s="39">
        <v>765.8</v>
      </c>
      <c r="CV42" s="46">
        <v>7200</v>
      </c>
      <c r="CW42" s="40"/>
      <c r="CX42" s="63">
        <v>7965.8</v>
      </c>
      <c r="CZ42" s="101" t="s">
        <v>190</v>
      </c>
      <c r="DA42" s="129" t="s">
        <v>177</v>
      </c>
      <c r="DB42" s="129">
        <v>102</v>
      </c>
      <c r="DC42" s="104"/>
      <c r="DD42" s="77"/>
      <c r="DE42" s="56"/>
      <c r="DF42" s="36"/>
      <c r="DI42" s="41">
        <v>1.0900000000000001</v>
      </c>
      <c r="DJ42" s="17" t="s">
        <v>196</v>
      </c>
      <c r="DK42" s="153">
        <v>491.62200000000001</v>
      </c>
      <c r="DL42" s="41">
        <v>491.62200000000001</v>
      </c>
      <c r="DM42" s="41">
        <v>9999</v>
      </c>
      <c r="DP42" s="41">
        <v>36</v>
      </c>
      <c r="DQ42" s="227">
        <v>0</v>
      </c>
      <c r="DR42" s="227">
        <v>0</v>
      </c>
      <c r="DS42" s="228">
        <v>363.5</v>
      </c>
      <c r="DT42" s="227">
        <v>0</v>
      </c>
      <c r="DU42" s="227">
        <v>0</v>
      </c>
      <c r="DV42" s="227">
        <v>43</v>
      </c>
      <c r="DW42" s="227">
        <v>0</v>
      </c>
      <c r="DX42" s="227">
        <v>0</v>
      </c>
      <c r="DY42" s="227">
        <v>102</v>
      </c>
      <c r="DZ42" s="227">
        <v>0</v>
      </c>
      <c r="EA42" s="227">
        <v>71</v>
      </c>
      <c r="EB42" s="227">
        <v>0</v>
      </c>
      <c r="EC42" s="228">
        <v>33.1</v>
      </c>
      <c r="ED42" s="227">
        <v>7200</v>
      </c>
      <c r="EE42" s="227">
        <v>0</v>
      </c>
      <c r="EF42" s="227">
        <v>74</v>
      </c>
      <c r="EG42" s="227">
        <v>0</v>
      </c>
      <c r="EH42" s="228">
        <v>79.2</v>
      </c>
      <c r="EI42" s="227">
        <v>0</v>
      </c>
      <c r="EK42" s="41">
        <v>36</v>
      </c>
      <c r="EL42" s="227">
        <v>0</v>
      </c>
      <c r="EM42" s="227">
        <v>0</v>
      </c>
      <c r="EN42" s="227">
        <v>363.5</v>
      </c>
      <c r="EO42" s="227">
        <v>363.5</v>
      </c>
      <c r="EP42" s="227">
        <v>363.5</v>
      </c>
      <c r="EQ42" s="227">
        <v>406.5</v>
      </c>
      <c r="ER42" s="227">
        <v>406.5</v>
      </c>
      <c r="ES42" s="227">
        <v>406.5</v>
      </c>
      <c r="ET42" s="227">
        <v>508.5</v>
      </c>
      <c r="EU42" s="227">
        <v>508.5</v>
      </c>
      <c r="EV42" s="227">
        <v>579.5</v>
      </c>
      <c r="EW42" s="227">
        <v>579.5</v>
      </c>
      <c r="EX42" s="227">
        <v>612.6</v>
      </c>
      <c r="EY42" s="227">
        <v>7812.6</v>
      </c>
      <c r="EZ42" s="227">
        <v>7812.6</v>
      </c>
      <c r="FA42" s="227">
        <v>7886.6</v>
      </c>
      <c r="FB42" s="227">
        <v>7886.6</v>
      </c>
      <c r="FC42" s="227">
        <v>7965.8</v>
      </c>
      <c r="FD42" s="227">
        <v>7965.8</v>
      </c>
    </row>
    <row r="43" spans="1:160" ht="13.5" thickBot="1" x14ac:dyDescent="0.25">
      <c r="A43" s="132"/>
      <c r="B43" s="34">
        <v>58</v>
      </c>
      <c r="C43" s="10">
        <v>77</v>
      </c>
      <c r="D43" s="37" t="s">
        <v>172</v>
      </c>
      <c r="E43" s="37" t="s">
        <v>173</v>
      </c>
      <c r="F43" s="37"/>
      <c r="G43" s="43">
        <v>0.33194444444444399</v>
      </c>
      <c r="H43" s="47">
        <v>0.33194444444444443</v>
      </c>
      <c r="I43" s="58" t="s">
        <v>44</v>
      </c>
      <c r="J43" s="52">
        <v>0</v>
      </c>
      <c r="K43" s="43">
        <v>0.4152777777777778</v>
      </c>
      <c r="L43" s="47">
        <v>0.41527777777775399</v>
      </c>
      <c r="M43" s="42" t="s">
        <v>44</v>
      </c>
      <c r="N43" s="38">
        <v>0</v>
      </c>
      <c r="O43" s="73">
        <v>0.45694444444444443</v>
      </c>
      <c r="P43" s="42" t="s">
        <v>44</v>
      </c>
      <c r="Q43" s="38">
        <v>0</v>
      </c>
      <c r="R43" s="43">
        <v>0.46666666666666662</v>
      </c>
      <c r="S43" s="47">
        <v>0.46666666666666662</v>
      </c>
      <c r="T43" s="70">
        <v>50</v>
      </c>
      <c r="U43" s="71">
        <v>50</v>
      </c>
      <c r="V43" s="72">
        <v>300</v>
      </c>
      <c r="W43" s="115">
        <v>0.47777777777777775</v>
      </c>
      <c r="X43" s="42" t="s">
        <v>44</v>
      </c>
      <c r="Y43" s="38">
        <v>0</v>
      </c>
      <c r="Z43" s="49">
        <v>0.51180555555555551</v>
      </c>
      <c r="AA43" s="42" t="s">
        <v>45</v>
      </c>
      <c r="AB43" s="38">
        <v>60</v>
      </c>
      <c r="AC43" s="53">
        <v>0.51597222222222217</v>
      </c>
      <c r="AD43" s="61"/>
      <c r="AE43" s="55">
        <v>0.52047453703703705</v>
      </c>
      <c r="AF43" s="35">
        <v>4.5023148148148895E-3</v>
      </c>
      <c r="AG43" s="35">
        <v>6.4814814814822272E-4</v>
      </c>
      <c r="AH43" s="44" t="s">
        <v>223</v>
      </c>
      <c r="AI43" s="45">
        <v>56</v>
      </c>
      <c r="AJ43" s="115">
        <v>0.53680555555555554</v>
      </c>
      <c r="AK43" s="42" t="s">
        <v>44</v>
      </c>
      <c r="AL43" s="38">
        <v>0</v>
      </c>
      <c r="AM43" s="73">
        <v>0.54722222222222217</v>
      </c>
      <c r="AN43" s="42" t="s">
        <v>44</v>
      </c>
      <c r="AO43" s="38">
        <v>0</v>
      </c>
      <c r="AP43" s="53">
        <v>0.5493055555555556</v>
      </c>
      <c r="AQ43" s="61"/>
      <c r="AR43" s="55">
        <v>0.55570601851851853</v>
      </c>
      <c r="AS43" s="35">
        <v>6.4004629629629273E-3</v>
      </c>
      <c r="AT43" s="35">
        <v>3.5879629629633186E-4</v>
      </c>
      <c r="AU43" s="44" t="s">
        <v>45</v>
      </c>
      <c r="AV43" s="45">
        <v>31</v>
      </c>
      <c r="AW43" s="49">
        <v>0.57708333333333328</v>
      </c>
      <c r="AX43" s="42" t="s">
        <v>44</v>
      </c>
      <c r="AY43" s="38">
        <v>0</v>
      </c>
      <c r="AZ43" s="49">
        <v>0.57916666666666605</v>
      </c>
      <c r="BA43" s="61"/>
      <c r="BB43" s="55">
        <v>0.58494212962962966</v>
      </c>
      <c r="BC43" s="35">
        <v>5.7754629629636067E-3</v>
      </c>
      <c r="BD43" s="35">
        <v>7.7546296296360662E-4</v>
      </c>
      <c r="BE43" s="44" t="s">
        <v>223</v>
      </c>
      <c r="BF43" s="45">
        <v>67</v>
      </c>
      <c r="BG43" s="308">
        <v>0.62430555555555489</v>
      </c>
      <c r="BH43" s="42" t="s">
        <v>44</v>
      </c>
      <c r="BI43" s="38">
        <v>0</v>
      </c>
      <c r="BJ43" s="43">
        <v>0.63472222222222219</v>
      </c>
      <c r="BK43" s="47">
        <v>0.63472222222222219</v>
      </c>
      <c r="BL43" s="70">
        <v>30.2</v>
      </c>
      <c r="BM43" s="71">
        <v>30.2</v>
      </c>
      <c r="BN43" s="72"/>
      <c r="BO43" s="117" t="s">
        <v>226</v>
      </c>
      <c r="BP43" s="121"/>
      <c r="BQ43" s="124" t="s">
        <v>225</v>
      </c>
      <c r="BR43" s="125"/>
      <c r="BS43" s="49">
        <v>0.71736111111111101</v>
      </c>
      <c r="BT43" s="42" t="s">
        <v>223</v>
      </c>
      <c r="BU43" s="38">
        <v>1440</v>
      </c>
      <c r="BV43" s="49">
        <v>0.71944444444444444</v>
      </c>
      <c r="BW43" s="61"/>
      <c r="BX43" s="55">
        <v>0.7227662037037037</v>
      </c>
      <c r="BY43" s="35">
        <v>3.3217592592592604E-3</v>
      </c>
      <c r="BZ43" s="35">
        <v>8.6805555555555681E-4</v>
      </c>
      <c r="CA43" s="44" t="s">
        <v>223</v>
      </c>
      <c r="CB43" s="45">
        <v>75</v>
      </c>
      <c r="CC43" s="85">
        <v>0.72361111111111109</v>
      </c>
      <c r="CD43" s="86"/>
      <c r="CE43" s="87">
        <v>0</v>
      </c>
      <c r="CF43" s="88"/>
      <c r="CG43" s="85">
        <v>0.73333333333333339</v>
      </c>
      <c r="CH43" s="86"/>
      <c r="CI43" s="87">
        <v>0</v>
      </c>
      <c r="CJ43" s="88"/>
      <c r="CK43" s="43">
        <v>0.78125</v>
      </c>
      <c r="CL43" s="47">
        <v>0.78125</v>
      </c>
      <c r="CM43" s="70">
        <v>64.7</v>
      </c>
      <c r="CN43" s="71">
        <v>64.7</v>
      </c>
      <c r="CO43" s="72"/>
      <c r="CP43" s="91">
        <v>0.78541666666666676</v>
      </c>
      <c r="CQ43" s="95">
        <v>5.5555555555555601E-2</v>
      </c>
      <c r="CR43" s="42" t="s">
        <v>223</v>
      </c>
      <c r="CS43" s="38">
        <v>300</v>
      </c>
      <c r="CU43" s="39">
        <v>673.9</v>
      </c>
      <c r="CV43" s="46">
        <v>1800</v>
      </c>
      <c r="CW43" s="40"/>
      <c r="CX43" s="63">
        <v>2473.9</v>
      </c>
      <c r="CZ43" s="101" t="s">
        <v>190</v>
      </c>
      <c r="DA43" s="129" t="s">
        <v>176</v>
      </c>
      <c r="DB43" s="129">
        <v>136</v>
      </c>
      <c r="DC43" s="104"/>
      <c r="DD43" s="77"/>
      <c r="DE43" s="56"/>
      <c r="DF43" s="36"/>
      <c r="DI43" s="41">
        <v>1.1200000000000001</v>
      </c>
      <c r="DJ43" s="17" t="s">
        <v>196</v>
      </c>
      <c r="DK43" s="153">
        <v>462.28800000000001</v>
      </c>
      <c r="DL43" s="41">
        <v>462.28800000000001</v>
      </c>
      <c r="DM43" s="41">
        <v>9999</v>
      </c>
      <c r="DP43" s="41">
        <v>77</v>
      </c>
      <c r="DQ43" s="227">
        <v>0</v>
      </c>
      <c r="DR43" s="227">
        <v>0</v>
      </c>
      <c r="DS43" s="228">
        <v>350</v>
      </c>
      <c r="DT43" s="227">
        <v>0</v>
      </c>
      <c r="DU43" s="227">
        <v>60</v>
      </c>
      <c r="DV43" s="227">
        <v>56</v>
      </c>
      <c r="DW43" s="227">
        <v>0</v>
      </c>
      <c r="DX43" s="227">
        <v>0</v>
      </c>
      <c r="DY43" s="227">
        <v>31</v>
      </c>
      <c r="DZ43" s="227">
        <v>0</v>
      </c>
      <c r="EA43" s="227">
        <v>67</v>
      </c>
      <c r="EB43" s="227">
        <v>0</v>
      </c>
      <c r="EC43" s="228">
        <v>30.2</v>
      </c>
      <c r="ED43" s="227">
        <v>0</v>
      </c>
      <c r="EE43" s="227">
        <v>1440</v>
      </c>
      <c r="EF43" s="227">
        <v>75</v>
      </c>
      <c r="EG43" s="227">
        <v>0</v>
      </c>
      <c r="EH43" s="228">
        <v>64.7</v>
      </c>
      <c r="EI43" s="227">
        <v>300</v>
      </c>
      <c r="EK43" s="41">
        <v>77</v>
      </c>
      <c r="EL43" s="227">
        <v>0</v>
      </c>
      <c r="EM43" s="227">
        <v>0</v>
      </c>
      <c r="EN43" s="227">
        <v>350</v>
      </c>
      <c r="EO43" s="227">
        <v>350</v>
      </c>
      <c r="EP43" s="227">
        <v>410</v>
      </c>
      <c r="EQ43" s="227">
        <v>466</v>
      </c>
      <c r="ER43" s="227">
        <v>466</v>
      </c>
      <c r="ES43" s="227">
        <v>466</v>
      </c>
      <c r="ET43" s="227">
        <v>497</v>
      </c>
      <c r="EU43" s="227">
        <v>497</v>
      </c>
      <c r="EV43" s="227">
        <v>564</v>
      </c>
      <c r="EW43" s="227">
        <v>564</v>
      </c>
      <c r="EX43" s="227">
        <v>594.20000000000005</v>
      </c>
      <c r="EY43" s="227">
        <v>594.20000000000005</v>
      </c>
      <c r="EZ43" s="227">
        <v>2034.2</v>
      </c>
      <c r="FA43" s="227">
        <v>2109.1999999999998</v>
      </c>
      <c r="FB43" s="227">
        <v>2109.1999999999998</v>
      </c>
      <c r="FC43" s="227">
        <v>2173.9</v>
      </c>
      <c r="FD43" s="227">
        <v>2473.9</v>
      </c>
    </row>
    <row r="44" spans="1:160" ht="13.5" thickBot="1" x14ac:dyDescent="0.25">
      <c r="A44" s="132"/>
      <c r="B44" s="34">
        <v>23</v>
      </c>
      <c r="C44" s="10">
        <v>23</v>
      </c>
      <c r="D44" s="37" t="s">
        <v>119</v>
      </c>
      <c r="E44" s="37" t="s">
        <v>120</v>
      </c>
      <c r="F44" s="37"/>
      <c r="G44" s="43">
        <v>0.30763888888888902</v>
      </c>
      <c r="H44" s="47">
        <v>0.30763888888888891</v>
      </c>
      <c r="I44" s="58" t="s">
        <v>44</v>
      </c>
      <c r="J44" s="52">
        <v>0</v>
      </c>
      <c r="K44" s="43">
        <v>0.390972222222221</v>
      </c>
      <c r="L44" s="47">
        <v>0.39097222222221401</v>
      </c>
      <c r="M44" s="42" t="s">
        <v>44</v>
      </c>
      <c r="N44" s="38">
        <v>0</v>
      </c>
      <c r="O44" s="73">
        <v>0.43263888888888885</v>
      </c>
      <c r="P44" s="42" t="s">
        <v>44</v>
      </c>
      <c r="Q44" s="38">
        <v>0</v>
      </c>
      <c r="R44" s="43">
        <v>0.43611111111111112</v>
      </c>
      <c r="S44" s="47">
        <v>0.4368055555555555</v>
      </c>
      <c r="T44" s="70">
        <v>49.2</v>
      </c>
      <c r="U44" s="71">
        <v>49.2</v>
      </c>
      <c r="V44" s="72">
        <v>300</v>
      </c>
      <c r="W44" s="115">
        <v>0.45347222222222217</v>
      </c>
      <c r="X44" s="42" t="s">
        <v>44</v>
      </c>
      <c r="Y44" s="38">
        <v>0</v>
      </c>
      <c r="Z44" s="49">
        <v>0.48819444444444443</v>
      </c>
      <c r="AA44" s="42" t="s">
        <v>44</v>
      </c>
      <c r="AB44" s="38">
        <v>0</v>
      </c>
      <c r="AC44" s="53">
        <v>0.49027777777777781</v>
      </c>
      <c r="AD44" s="61"/>
      <c r="AE44" s="55">
        <v>0.49464120370370374</v>
      </c>
      <c r="AF44" s="35">
        <v>4.3634259259259234E-3</v>
      </c>
      <c r="AG44" s="35">
        <v>5.0925925925925661E-4</v>
      </c>
      <c r="AH44" s="44" t="s">
        <v>223</v>
      </c>
      <c r="AI44" s="45">
        <v>44</v>
      </c>
      <c r="AJ44" s="115">
        <v>0.51111111111111118</v>
      </c>
      <c r="AK44" s="42" t="s">
        <v>44</v>
      </c>
      <c r="AL44" s="38">
        <v>0</v>
      </c>
      <c r="AM44" s="73">
        <v>0.52152777777777781</v>
      </c>
      <c r="AN44" s="42" t="s">
        <v>44</v>
      </c>
      <c r="AO44" s="38">
        <v>0</v>
      </c>
      <c r="AP44" s="53">
        <v>0.52361111111111114</v>
      </c>
      <c r="AQ44" s="61"/>
      <c r="AR44" s="55">
        <v>0.52946759259259257</v>
      </c>
      <c r="AS44" s="35">
        <v>5.8564814814814348E-3</v>
      </c>
      <c r="AT44" s="35">
        <v>9.0277777777782436E-4</v>
      </c>
      <c r="AU44" s="44" t="s">
        <v>45</v>
      </c>
      <c r="AV44" s="45">
        <v>78</v>
      </c>
      <c r="AW44" s="49">
        <v>0.55069444444444449</v>
      </c>
      <c r="AX44" s="42" t="s">
        <v>45</v>
      </c>
      <c r="AY44" s="38">
        <v>60</v>
      </c>
      <c r="AZ44" s="49">
        <v>0.55277777777777803</v>
      </c>
      <c r="BA44" s="61"/>
      <c r="BB44" s="55">
        <v>0.55841435185185184</v>
      </c>
      <c r="BC44" s="35">
        <v>5.6365740740738079E-3</v>
      </c>
      <c r="BD44" s="35">
        <v>6.3657407407380785E-4</v>
      </c>
      <c r="BE44" s="44" t="s">
        <v>223</v>
      </c>
      <c r="BF44" s="45">
        <v>55</v>
      </c>
      <c r="BG44" s="308">
        <v>0.59791666666666687</v>
      </c>
      <c r="BH44" s="42" t="s">
        <v>44</v>
      </c>
      <c r="BI44" s="38">
        <v>0</v>
      </c>
      <c r="BJ44" s="43">
        <v>0.59791666666666665</v>
      </c>
      <c r="BK44" s="47">
        <v>0.6020833333333333</v>
      </c>
      <c r="BL44" s="70">
        <v>29.1</v>
      </c>
      <c r="BM44" s="71">
        <v>29.1</v>
      </c>
      <c r="BN44" s="72"/>
      <c r="BO44" s="117" t="s">
        <v>226</v>
      </c>
      <c r="BP44" s="121"/>
      <c r="BQ44" s="124" t="s">
        <v>225</v>
      </c>
      <c r="BR44" s="125"/>
      <c r="BS44" s="49">
        <v>0.67847222222222225</v>
      </c>
      <c r="BT44" s="42" t="s">
        <v>44</v>
      </c>
      <c r="BU44" s="38">
        <v>0</v>
      </c>
      <c r="BV44" s="49">
        <v>0.68055555555555503</v>
      </c>
      <c r="BW44" s="61"/>
      <c r="BX44" s="55">
        <v>0.68390046296296303</v>
      </c>
      <c r="BY44" s="35">
        <v>3.3449074074080043E-3</v>
      </c>
      <c r="BZ44" s="35">
        <v>8.9120370370430069E-4</v>
      </c>
      <c r="CA44" s="44" t="s">
        <v>223</v>
      </c>
      <c r="CB44" s="45">
        <v>77</v>
      </c>
      <c r="CC44" s="85">
        <v>0.68541666666666667</v>
      </c>
      <c r="CD44" s="86"/>
      <c r="CE44" s="87">
        <v>0</v>
      </c>
      <c r="CF44" s="88"/>
      <c r="CG44" s="85">
        <v>0.69166666666666676</v>
      </c>
      <c r="CH44" s="86"/>
      <c r="CI44" s="87">
        <v>60</v>
      </c>
      <c r="CJ44" s="88"/>
      <c r="CK44" s="43">
        <v>0.73402777777777783</v>
      </c>
      <c r="CL44" s="47">
        <v>0.73541666666666661</v>
      </c>
      <c r="CM44" s="70">
        <v>65.7</v>
      </c>
      <c r="CN44" s="71">
        <v>65.7</v>
      </c>
      <c r="CO44" s="72"/>
      <c r="CP44" s="91">
        <v>0.73749999999999993</v>
      </c>
      <c r="CQ44" s="95">
        <v>5.5555555555555601E-2</v>
      </c>
      <c r="CR44" s="42" t="s">
        <v>44</v>
      </c>
      <c r="CS44" s="38">
        <v>0</v>
      </c>
      <c r="CT44" s="75"/>
      <c r="CU44" s="39">
        <v>698</v>
      </c>
      <c r="CV44" s="46">
        <v>120</v>
      </c>
      <c r="CW44" s="40"/>
      <c r="CX44" s="63">
        <v>818</v>
      </c>
      <c r="CY44" s="75"/>
      <c r="CZ44" s="101" t="s">
        <v>191</v>
      </c>
      <c r="DA44" s="129" t="s">
        <v>177</v>
      </c>
      <c r="DB44" s="129">
        <v>70</v>
      </c>
      <c r="DC44" s="104" t="s">
        <v>184</v>
      </c>
      <c r="DD44" s="77"/>
      <c r="DE44" s="56"/>
      <c r="DF44" s="36"/>
      <c r="DI44" s="41">
        <v>1.06</v>
      </c>
      <c r="DJ44" s="17" t="s">
        <v>196</v>
      </c>
      <c r="DK44" s="153">
        <v>452.64</v>
      </c>
      <c r="DL44" s="41">
        <v>452.64</v>
      </c>
      <c r="DM44" s="41">
        <v>9999</v>
      </c>
      <c r="DP44" s="41">
        <v>23</v>
      </c>
      <c r="DQ44" s="227">
        <v>0</v>
      </c>
      <c r="DR44" s="227">
        <v>0</v>
      </c>
      <c r="DS44" s="228">
        <v>349.2</v>
      </c>
      <c r="DT44" s="227">
        <v>0</v>
      </c>
      <c r="DU44" s="227">
        <v>0</v>
      </c>
      <c r="DV44" s="227">
        <v>44</v>
      </c>
      <c r="DW44" s="227">
        <v>0</v>
      </c>
      <c r="DX44" s="227">
        <v>0</v>
      </c>
      <c r="DY44" s="227">
        <v>78</v>
      </c>
      <c r="DZ44" s="227">
        <v>60</v>
      </c>
      <c r="EA44" s="227">
        <v>55</v>
      </c>
      <c r="EB44" s="227">
        <v>0</v>
      </c>
      <c r="EC44" s="228">
        <v>29.1</v>
      </c>
      <c r="ED44" s="227">
        <v>0</v>
      </c>
      <c r="EE44" s="227">
        <v>0</v>
      </c>
      <c r="EF44" s="227">
        <v>77</v>
      </c>
      <c r="EG44" s="227">
        <v>60</v>
      </c>
      <c r="EH44" s="228">
        <v>65.7</v>
      </c>
      <c r="EI44" s="227">
        <v>0</v>
      </c>
      <c r="EK44" s="41">
        <v>23</v>
      </c>
      <c r="EL44" s="227">
        <v>0</v>
      </c>
      <c r="EM44" s="227">
        <v>0</v>
      </c>
      <c r="EN44" s="227">
        <v>349.2</v>
      </c>
      <c r="EO44" s="227">
        <v>349.2</v>
      </c>
      <c r="EP44" s="227">
        <v>349.2</v>
      </c>
      <c r="EQ44" s="227">
        <v>393.2</v>
      </c>
      <c r="ER44" s="227">
        <v>393.2</v>
      </c>
      <c r="ES44" s="227">
        <v>393.2</v>
      </c>
      <c r="ET44" s="227">
        <v>471.2</v>
      </c>
      <c r="EU44" s="227">
        <v>531.20000000000005</v>
      </c>
      <c r="EV44" s="227">
        <v>586.20000000000005</v>
      </c>
      <c r="EW44" s="227">
        <v>586.20000000000005</v>
      </c>
      <c r="EX44" s="227">
        <v>615.29999999999995</v>
      </c>
      <c r="EY44" s="227">
        <v>615.29999999999995</v>
      </c>
      <c r="EZ44" s="227">
        <v>615.29999999999995</v>
      </c>
      <c r="FA44" s="227">
        <v>692.3</v>
      </c>
      <c r="FB44" s="227">
        <v>752.3</v>
      </c>
      <c r="FC44" s="227">
        <v>818</v>
      </c>
      <c r="FD44" s="227">
        <v>818</v>
      </c>
    </row>
    <row r="45" spans="1:160" ht="13.5" thickBot="1" x14ac:dyDescent="0.25">
      <c r="A45" s="132"/>
      <c r="B45" s="34">
        <v>37</v>
      </c>
      <c r="C45" s="10">
        <v>37</v>
      </c>
      <c r="D45" s="37" t="s">
        <v>141</v>
      </c>
      <c r="E45" s="37" t="s">
        <v>142</v>
      </c>
      <c r="F45" s="37"/>
      <c r="G45" s="43">
        <v>0.31736111111111098</v>
      </c>
      <c r="H45" s="47">
        <v>0.31736111111111115</v>
      </c>
      <c r="I45" s="58" t="s">
        <v>44</v>
      </c>
      <c r="J45" s="52">
        <v>0</v>
      </c>
      <c r="K45" s="43">
        <v>0.40069444444444202</v>
      </c>
      <c r="L45" s="47">
        <v>0.40069444444442998</v>
      </c>
      <c r="M45" s="42" t="s">
        <v>44</v>
      </c>
      <c r="N45" s="38">
        <v>0</v>
      </c>
      <c r="O45" s="73">
        <v>0.44236111111111115</v>
      </c>
      <c r="P45" s="42" t="s">
        <v>44</v>
      </c>
      <c r="Q45" s="38">
        <v>0</v>
      </c>
      <c r="R45" s="43">
        <v>0.44375000000000003</v>
      </c>
      <c r="S45" s="47">
        <v>0.44930555555555557</v>
      </c>
      <c r="T45" s="70">
        <v>64.599999999999994</v>
      </c>
      <c r="U45" s="71">
        <v>64.599999999999994</v>
      </c>
      <c r="V45" s="72">
        <v>300</v>
      </c>
      <c r="W45" s="115">
        <v>0.46319444444444446</v>
      </c>
      <c r="X45" s="42" t="s">
        <v>44</v>
      </c>
      <c r="Y45" s="38">
        <v>0</v>
      </c>
      <c r="Z45" s="49">
        <v>0.49791666666666662</v>
      </c>
      <c r="AA45" s="42" t="s">
        <v>44</v>
      </c>
      <c r="AB45" s="38">
        <v>0</v>
      </c>
      <c r="AC45" s="53">
        <v>0.50069444444444444</v>
      </c>
      <c r="AD45" s="61"/>
      <c r="AE45" s="55">
        <v>0.50440972222222225</v>
      </c>
      <c r="AF45" s="35">
        <v>3.7152777777778034E-3</v>
      </c>
      <c r="AG45" s="35">
        <v>1.3888888888886333E-4</v>
      </c>
      <c r="AH45" s="44" t="s">
        <v>45</v>
      </c>
      <c r="AI45" s="45">
        <v>12</v>
      </c>
      <c r="AJ45" s="115">
        <v>0.52152777777777781</v>
      </c>
      <c r="AK45" s="42" t="s">
        <v>44</v>
      </c>
      <c r="AL45" s="38">
        <v>0</v>
      </c>
      <c r="AM45" s="73">
        <v>0.52847222222222223</v>
      </c>
      <c r="AN45" s="42" t="s">
        <v>45</v>
      </c>
      <c r="AO45" s="38">
        <v>300</v>
      </c>
      <c r="AP45" s="53">
        <v>0.53194444444444444</v>
      </c>
      <c r="AQ45" s="61"/>
      <c r="AR45" s="55">
        <v>0.53831018518518514</v>
      </c>
      <c r="AS45" s="35">
        <v>6.3657407407406996E-3</v>
      </c>
      <c r="AT45" s="35">
        <v>3.9351851851855951E-4</v>
      </c>
      <c r="AU45" s="44" t="s">
        <v>45</v>
      </c>
      <c r="AV45" s="45">
        <v>34</v>
      </c>
      <c r="AW45" s="49">
        <v>0.55625000000000002</v>
      </c>
      <c r="AX45" s="42" t="s">
        <v>45</v>
      </c>
      <c r="AY45" s="38">
        <v>300</v>
      </c>
      <c r="AZ45" s="49">
        <v>0.56041666666666701</v>
      </c>
      <c r="BA45" s="61"/>
      <c r="BB45" s="55">
        <v>0.56695601851851851</v>
      </c>
      <c r="BC45" s="35">
        <v>6.5393518518515048E-3</v>
      </c>
      <c r="BD45" s="35">
        <v>1.5393518518515047E-3</v>
      </c>
      <c r="BE45" s="44" t="s">
        <v>223</v>
      </c>
      <c r="BF45" s="45">
        <v>133</v>
      </c>
      <c r="BG45" s="308">
        <v>0.60555555555555585</v>
      </c>
      <c r="BH45" s="42" t="s">
        <v>44</v>
      </c>
      <c r="BI45" s="38">
        <v>0</v>
      </c>
      <c r="BJ45" s="43">
        <v>0.60138888888888886</v>
      </c>
      <c r="BK45" s="47">
        <v>0.61388888888888882</v>
      </c>
      <c r="BL45" s="70">
        <v>33.799999999999997</v>
      </c>
      <c r="BM45" s="71">
        <v>33.799999999999997</v>
      </c>
      <c r="BN45" s="72"/>
      <c r="BO45" s="117" t="s">
        <v>230</v>
      </c>
      <c r="BP45" s="121">
        <v>600</v>
      </c>
      <c r="BQ45" s="124" t="s">
        <v>225</v>
      </c>
      <c r="BR45" s="125"/>
      <c r="BS45" s="49">
        <v>0.69652777777777775</v>
      </c>
      <c r="BT45" s="42" t="s">
        <v>223</v>
      </c>
      <c r="BU45" s="38">
        <v>180</v>
      </c>
      <c r="BV45" s="49">
        <v>0.69930555555555496</v>
      </c>
      <c r="BW45" s="61"/>
      <c r="BX45" s="55">
        <v>0.70270833333333327</v>
      </c>
      <c r="BY45" s="35">
        <v>3.4027777777783097E-3</v>
      </c>
      <c r="BZ45" s="35">
        <v>9.490740740746061E-4</v>
      </c>
      <c r="CA45" s="44" t="s">
        <v>223</v>
      </c>
      <c r="CB45" s="45">
        <v>82</v>
      </c>
      <c r="CC45" s="85">
        <v>0.70486111111111116</v>
      </c>
      <c r="CD45" s="86"/>
      <c r="CE45" s="87">
        <v>0</v>
      </c>
      <c r="CF45" s="88"/>
      <c r="CG45" s="85">
        <v>0.71180555555555547</v>
      </c>
      <c r="CH45" s="86"/>
      <c r="CI45" s="87">
        <v>0</v>
      </c>
      <c r="CJ45" s="88"/>
      <c r="CK45" s="43">
        <v>0.75555555555555554</v>
      </c>
      <c r="CL45" s="47">
        <v>0.75763888888888886</v>
      </c>
      <c r="CM45" s="70">
        <v>54.3</v>
      </c>
      <c r="CN45" s="71">
        <v>54.3</v>
      </c>
      <c r="CO45" s="72"/>
      <c r="CP45" s="91">
        <v>0.75902777777777775</v>
      </c>
      <c r="CQ45" s="95">
        <v>5.5555555555555601E-2</v>
      </c>
      <c r="CR45" s="42" t="s">
        <v>44</v>
      </c>
      <c r="CS45" s="38">
        <v>0</v>
      </c>
      <c r="CU45" s="39">
        <v>713.7</v>
      </c>
      <c r="CV45" s="46">
        <v>1380</v>
      </c>
      <c r="CW45" s="40"/>
      <c r="CX45" s="63">
        <v>2093.6999999999998</v>
      </c>
      <c r="CZ45" s="101" t="s">
        <v>191</v>
      </c>
      <c r="DA45" s="129" t="s">
        <v>177</v>
      </c>
      <c r="DB45" s="129">
        <v>70</v>
      </c>
      <c r="DC45" s="104" t="s">
        <v>187</v>
      </c>
      <c r="DD45" s="77"/>
      <c r="DE45" s="56"/>
      <c r="DF45" s="36"/>
      <c r="DI45" s="41">
        <v>1.06</v>
      </c>
      <c r="DJ45" s="17" t="s">
        <v>197</v>
      </c>
      <c r="DK45" s="153">
        <v>461.86199999999997</v>
      </c>
      <c r="DL45" s="41">
        <v>9999</v>
      </c>
      <c r="DM45" s="41">
        <v>461.86199999999997</v>
      </c>
      <c r="DP45" s="41">
        <v>37</v>
      </c>
      <c r="DQ45" s="227">
        <v>0</v>
      </c>
      <c r="DR45" s="227">
        <v>0</v>
      </c>
      <c r="DS45" s="228">
        <v>364.6</v>
      </c>
      <c r="DT45" s="227">
        <v>0</v>
      </c>
      <c r="DU45" s="227">
        <v>0</v>
      </c>
      <c r="DV45" s="227">
        <v>12</v>
      </c>
      <c r="DW45" s="227">
        <v>0</v>
      </c>
      <c r="DX45" s="227">
        <v>300</v>
      </c>
      <c r="DY45" s="227">
        <v>34</v>
      </c>
      <c r="DZ45" s="227">
        <v>300</v>
      </c>
      <c r="EA45" s="227">
        <v>133</v>
      </c>
      <c r="EB45" s="227">
        <v>0</v>
      </c>
      <c r="EC45" s="228">
        <v>33.799999999999997</v>
      </c>
      <c r="ED45" s="227">
        <v>600</v>
      </c>
      <c r="EE45" s="227">
        <v>180</v>
      </c>
      <c r="EF45" s="227">
        <v>82</v>
      </c>
      <c r="EG45" s="227">
        <v>0</v>
      </c>
      <c r="EH45" s="228">
        <v>54.3</v>
      </c>
      <c r="EI45" s="227">
        <v>0</v>
      </c>
      <c r="EK45" s="41">
        <v>37</v>
      </c>
      <c r="EL45" s="227">
        <v>0</v>
      </c>
      <c r="EM45" s="227">
        <v>0</v>
      </c>
      <c r="EN45" s="227">
        <v>364.6</v>
      </c>
      <c r="EO45" s="227">
        <v>364.6</v>
      </c>
      <c r="EP45" s="227">
        <v>364.6</v>
      </c>
      <c r="EQ45" s="227">
        <v>376.6</v>
      </c>
      <c r="ER45" s="227">
        <v>376.6</v>
      </c>
      <c r="ES45" s="227">
        <v>676.6</v>
      </c>
      <c r="ET45" s="227">
        <v>710.6</v>
      </c>
      <c r="EU45" s="227">
        <v>1010.6</v>
      </c>
      <c r="EV45" s="227">
        <v>1143.5999999999999</v>
      </c>
      <c r="EW45" s="227">
        <v>1143.5999999999999</v>
      </c>
      <c r="EX45" s="227">
        <v>1177.4000000000001</v>
      </c>
      <c r="EY45" s="227">
        <v>1777.4</v>
      </c>
      <c r="EZ45" s="227">
        <v>1957.4</v>
      </c>
      <c r="FA45" s="227">
        <v>2039.4</v>
      </c>
      <c r="FB45" s="227">
        <v>2039.4</v>
      </c>
      <c r="FC45" s="227">
        <v>2093.6999999999998</v>
      </c>
      <c r="FD45" s="227">
        <v>2093.6999999999998</v>
      </c>
    </row>
    <row r="46" spans="1:160" ht="13.5" thickBot="1" x14ac:dyDescent="0.25">
      <c r="A46" s="132"/>
      <c r="B46" s="34">
        <v>40</v>
      </c>
      <c r="C46" s="10">
        <v>40</v>
      </c>
      <c r="D46" s="37" t="s">
        <v>144</v>
      </c>
      <c r="E46" s="37" t="s">
        <v>145</v>
      </c>
      <c r="F46" s="37"/>
      <c r="G46" s="43">
        <v>0.31944444444444398</v>
      </c>
      <c r="H46" s="47">
        <v>0.31666666666666665</v>
      </c>
      <c r="I46" s="58" t="s">
        <v>44</v>
      </c>
      <c r="J46" s="52">
        <v>0</v>
      </c>
      <c r="K46" s="43">
        <v>0.40277777777777601</v>
      </c>
      <c r="L46" s="47">
        <v>0.40277777777776202</v>
      </c>
      <c r="M46" s="42" t="s">
        <v>44</v>
      </c>
      <c r="N46" s="38">
        <v>0</v>
      </c>
      <c r="O46" s="73">
        <v>0.44444444444444442</v>
      </c>
      <c r="P46" s="42" t="s">
        <v>44</v>
      </c>
      <c r="Q46" s="38">
        <v>0</v>
      </c>
      <c r="R46" s="43">
        <v>0.45208333333333334</v>
      </c>
      <c r="S46" s="47">
        <v>0.45208333333333334</v>
      </c>
      <c r="T46" s="70">
        <v>47.8</v>
      </c>
      <c r="U46" s="71">
        <v>47.8</v>
      </c>
      <c r="V46" s="72">
        <v>300</v>
      </c>
      <c r="W46" s="115">
        <v>0.46527777777777773</v>
      </c>
      <c r="X46" s="42" t="s">
        <v>44</v>
      </c>
      <c r="Y46" s="38">
        <v>0</v>
      </c>
      <c r="Z46" s="49">
        <v>0.5</v>
      </c>
      <c r="AA46" s="42" t="s">
        <v>44</v>
      </c>
      <c r="AB46" s="38">
        <v>0</v>
      </c>
      <c r="AC46" s="53">
        <v>0.50277777777777777</v>
      </c>
      <c r="AD46" s="61"/>
      <c r="AE46" s="55">
        <v>0.50673611111111116</v>
      </c>
      <c r="AF46" s="35">
        <v>3.958333333333397E-3</v>
      </c>
      <c r="AG46" s="35">
        <v>1.0416666666673022E-4</v>
      </c>
      <c r="AH46" s="44" t="s">
        <v>223</v>
      </c>
      <c r="AI46" s="45">
        <v>9</v>
      </c>
      <c r="AJ46" s="115">
        <v>0.52361111111111114</v>
      </c>
      <c r="AK46" s="42" t="s">
        <v>44</v>
      </c>
      <c r="AL46" s="38">
        <v>0</v>
      </c>
      <c r="AM46" s="73">
        <v>0.53333333333333333</v>
      </c>
      <c r="AN46" s="42" t="s">
        <v>45</v>
      </c>
      <c r="AO46" s="38">
        <v>60</v>
      </c>
      <c r="AP46" s="53">
        <v>0.53680555555555554</v>
      </c>
      <c r="AQ46" s="61"/>
      <c r="AR46" s="55">
        <v>0.54362268518518519</v>
      </c>
      <c r="AS46" s="35">
        <v>6.8171296296296591E-3</v>
      </c>
      <c r="AT46" s="35">
        <v>5.7870370370399944E-5</v>
      </c>
      <c r="AU46" s="44" t="s">
        <v>223</v>
      </c>
      <c r="AV46" s="45">
        <v>5</v>
      </c>
      <c r="AW46" s="49">
        <v>0.56458333333333333</v>
      </c>
      <c r="AX46" s="42" t="s">
        <v>44</v>
      </c>
      <c r="AY46" s="38">
        <v>0</v>
      </c>
      <c r="AZ46" s="49">
        <v>0.56666666666666698</v>
      </c>
      <c r="BA46" s="61"/>
      <c r="BB46" s="55">
        <v>0.573125</v>
      </c>
      <c r="BC46" s="35">
        <v>6.4583333333330106E-3</v>
      </c>
      <c r="BD46" s="35">
        <v>1.4583333333330105E-3</v>
      </c>
      <c r="BE46" s="44" t="s">
        <v>223</v>
      </c>
      <c r="BF46" s="45">
        <v>126</v>
      </c>
      <c r="BG46" s="308">
        <v>0.61180555555555582</v>
      </c>
      <c r="BH46" s="42" t="s">
        <v>44</v>
      </c>
      <c r="BI46" s="38">
        <v>0</v>
      </c>
      <c r="BJ46" s="43">
        <v>0.6118055555555556</v>
      </c>
      <c r="BK46" s="47">
        <v>0.62083333333333335</v>
      </c>
      <c r="BL46" s="70">
        <v>28.3</v>
      </c>
      <c r="BM46" s="71">
        <v>28.3</v>
      </c>
      <c r="BN46" s="72"/>
      <c r="BO46" s="117" t="s">
        <v>226</v>
      </c>
      <c r="BP46" s="121"/>
      <c r="BQ46" s="124" t="s">
        <v>225</v>
      </c>
      <c r="BR46" s="125"/>
      <c r="BS46" s="49">
        <v>0.6972222222222223</v>
      </c>
      <c r="BT46" s="42" t="s">
        <v>44</v>
      </c>
      <c r="BU46" s="38">
        <v>0</v>
      </c>
      <c r="BV46" s="49">
        <v>0.7</v>
      </c>
      <c r="BW46" s="61"/>
      <c r="BX46" s="55">
        <v>0.70341435185185175</v>
      </c>
      <c r="BY46" s="35">
        <v>3.4143518518517935E-3</v>
      </c>
      <c r="BZ46" s="35">
        <v>9.6064814814808986E-4</v>
      </c>
      <c r="CA46" s="44" t="s">
        <v>223</v>
      </c>
      <c r="CB46" s="45">
        <v>83</v>
      </c>
      <c r="CC46" s="85">
        <v>0.70416666666666661</v>
      </c>
      <c r="CD46" s="86"/>
      <c r="CE46" s="87">
        <v>0</v>
      </c>
      <c r="CF46" s="88"/>
      <c r="CG46" s="85">
        <v>0.71180555555555547</v>
      </c>
      <c r="CH46" s="86"/>
      <c r="CI46" s="87">
        <v>0</v>
      </c>
      <c r="CJ46" s="88"/>
      <c r="CK46" s="43">
        <v>0.75277777777777777</v>
      </c>
      <c r="CL46" s="47">
        <v>0.75694444444444453</v>
      </c>
      <c r="CM46" s="70">
        <v>51.8</v>
      </c>
      <c r="CN46" s="71">
        <v>51.8</v>
      </c>
      <c r="CO46" s="72"/>
      <c r="CP46" s="91">
        <v>0.7597222222222223</v>
      </c>
      <c r="CQ46" s="95">
        <v>5.5555555555555601E-2</v>
      </c>
      <c r="CR46" s="42" t="s">
        <v>44</v>
      </c>
      <c r="CS46" s="38">
        <v>0</v>
      </c>
      <c r="CU46" s="39">
        <v>650.9</v>
      </c>
      <c r="CV46" s="46">
        <v>60</v>
      </c>
      <c r="CW46" s="40"/>
      <c r="CX46" s="63">
        <v>710.9</v>
      </c>
      <c r="CZ46" s="101" t="s">
        <v>190</v>
      </c>
      <c r="DA46" s="129" t="s">
        <v>177</v>
      </c>
      <c r="DB46" s="129">
        <v>75</v>
      </c>
      <c r="DC46" s="104"/>
      <c r="DD46" s="77"/>
      <c r="DE46" s="56"/>
      <c r="DF46" s="36"/>
      <c r="DI46" s="41">
        <v>1.06</v>
      </c>
      <c r="DJ46" s="17" t="s">
        <v>196</v>
      </c>
      <c r="DK46" s="153">
        <v>435.57399999999996</v>
      </c>
      <c r="DL46" s="41">
        <v>435.57399999999996</v>
      </c>
      <c r="DM46" s="41">
        <v>9999</v>
      </c>
      <c r="DP46" s="41">
        <v>40</v>
      </c>
      <c r="DQ46" s="227">
        <v>0</v>
      </c>
      <c r="DR46" s="227">
        <v>0</v>
      </c>
      <c r="DS46" s="228">
        <v>347.8</v>
      </c>
      <c r="DT46" s="227">
        <v>0</v>
      </c>
      <c r="DU46" s="227">
        <v>0</v>
      </c>
      <c r="DV46" s="227">
        <v>9</v>
      </c>
      <c r="DW46" s="227">
        <v>0</v>
      </c>
      <c r="DX46" s="227">
        <v>60</v>
      </c>
      <c r="DY46" s="227">
        <v>5</v>
      </c>
      <c r="DZ46" s="227">
        <v>0</v>
      </c>
      <c r="EA46" s="227">
        <v>126</v>
      </c>
      <c r="EB46" s="227">
        <v>0</v>
      </c>
      <c r="EC46" s="228">
        <v>28.3</v>
      </c>
      <c r="ED46" s="227">
        <v>0</v>
      </c>
      <c r="EE46" s="227">
        <v>0</v>
      </c>
      <c r="EF46" s="227">
        <v>83</v>
      </c>
      <c r="EG46" s="227">
        <v>0</v>
      </c>
      <c r="EH46" s="228">
        <v>51.8</v>
      </c>
      <c r="EI46" s="227">
        <v>0</v>
      </c>
      <c r="EK46" s="41">
        <v>40</v>
      </c>
      <c r="EL46" s="227">
        <v>0</v>
      </c>
      <c r="EM46" s="227">
        <v>0</v>
      </c>
      <c r="EN46" s="227">
        <v>347.8</v>
      </c>
      <c r="EO46" s="227">
        <v>347.8</v>
      </c>
      <c r="EP46" s="227">
        <v>347.8</v>
      </c>
      <c r="EQ46" s="227">
        <v>356.8</v>
      </c>
      <c r="ER46" s="227">
        <v>356.8</v>
      </c>
      <c r="ES46" s="227">
        <v>416.8</v>
      </c>
      <c r="ET46" s="227">
        <v>421.8</v>
      </c>
      <c r="EU46" s="227">
        <v>421.8</v>
      </c>
      <c r="EV46" s="227">
        <v>547.79999999999995</v>
      </c>
      <c r="EW46" s="227">
        <v>547.79999999999995</v>
      </c>
      <c r="EX46" s="227">
        <v>576.1</v>
      </c>
      <c r="EY46" s="227">
        <v>576.1</v>
      </c>
      <c r="EZ46" s="227">
        <v>576.1</v>
      </c>
      <c r="FA46" s="227">
        <v>659.1</v>
      </c>
      <c r="FB46" s="227">
        <v>659.1</v>
      </c>
      <c r="FC46" s="227">
        <v>710.9</v>
      </c>
      <c r="FD46" s="227">
        <v>710.9</v>
      </c>
    </row>
    <row r="47" spans="1:160" ht="13.5" thickBot="1" x14ac:dyDescent="0.25">
      <c r="A47" s="132"/>
      <c r="B47" s="34">
        <v>53</v>
      </c>
      <c r="C47" s="10">
        <v>55</v>
      </c>
      <c r="D47" s="37" t="s">
        <v>162</v>
      </c>
      <c r="E47" s="37" t="s">
        <v>163</v>
      </c>
      <c r="F47" s="37"/>
      <c r="G47" s="43">
        <v>0.328472222222222</v>
      </c>
      <c r="H47" s="47">
        <v>0.32847222222222222</v>
      </c>
      <c r="I47" s="58" t="s">
        <v>44</v>
      </c>
      <c r="J47" s="52">
        <v>0</v>
      </c>
      <c r="K47" s="43">
        <v>0.41180555555555298</v>
      </c>
      <c r="L47" s="47">
        <v>0.41111111111111115</v>
      </c>
      <c r="M47" s="42" t="s">
        <v>45</v>
      </c>
      <c r="N47" s="38">
        <v>60</v>
      </c>
      <c r="O47" s="73">
        <v>0.45347222222222222</v>
      </c>
      <c r="P47" s="42" t="s">
        <v>223</v>
      </c>
      <c r="Q47" s="38">
        <v>60</v>
      </c>
      <c r="R47" s="43">
        <v>0.46319444444444446</v>
      </c>
      <c r="S47" s="47">
        <v>0.46319444444444446</v>
      </c>
      <c r="T47" s="70">
        <v>46.8</v>
      </c>
      <c r="U47" s="71">
        <v>46.8</v>
      </c>
      <c r="V47" s="72"/>
      <c r="W47" s="115">
        <v>0.47430555555555554</v>
      </c>
      <c r="X47" s="42" t="s">
        <v>44</v>
      </c>
      <c r="Y47" s="38">
        <v>0</v>
      </c>
      <c r="Z47" s="49">
        <v>0.50902777777777775</v>
      </c>
      <c r="AA47" s="42" t="s">
        <v>44</v>
      </c>
      <c r="AB47" s="38">
        <v>0</v>
      </c>
      <c r="AC47" s="53">
        <v>0.51180555555555551</v>
      </c>
      <c r="AD47" s="61"/>
      <c r="AE47" s="55">
        <v>0.5163078703703704</v>
      </c>
      <c r="AF47" s="35">
        <v>4.5023148148148895E-3</v>
      </c>
      <c r="AG47" s="35">
        <v>6.4814814814822272E-4</v>
      </c>
      <c r="AH47" s="44" t="s">
        <v>223</v>
      </c>
      <c r="AI47" s="45">
        <v>56</v>
      </c>
      <c r="AJ47" s="115">
        <v>0.53263888888888888</v>
      </c>
      <c r="AK47" s="42" t="s">
        <v>44</v>
      </c>
      <c r="AL47" s="38">
        <v>0</v>
      </c>
      <c r="AM47" s="73">
        <v>0.54305555555555551</v>
      </c>
      <c r="AN47" s="42" t="s">
        <v>44</v>
      </c>
      <c r="AO47" s="38">
        <v>0</v>
      </c>
      <c r="AP47" s="53">
        <v>0.54583333333333328</v>
      </c>
      <c r="AQ47" s="61"/>
      <c r="AR47" s="55">
        <v>0.5529398148148148</v>
      </c>
      <c r="AS47" s="35">
        <v>7.1064814814815191E-3</v>
      </c>
      <c r="AT47" s="35">
        <v>3.4722222222226002E-4</v>
      </c>
      <c r="AU47" s="44" t="s">
        <v>223</v>
      </c>
      <c r="AV47" s="45">
        <v>30</v>
      </c>
      <c r="AW47" s="49">
        <v>0.57361111111111118</v>
      </c>
      <c r="AX47" s="42" t="s">
        <v>44</v>
      </c>
      <c r="AY47" s="38">
        <v>0</v>
      </c>
      <c r="AZ47" s="49">
        <v>0.57569444444444395</v>
      </c>
      <c r="BA47" s="61"/>
      <c r="BB47" s="55">
        <v>0.58124999999999993</v>
      </c>
      <c r="BC47" s="35">
        <v>5.5555555555559799E-3</v>
      </c>
      <c r="BD47" s="35">
        <v>5.555555555559798E-4</v>
      </c>
      <c r="BE47" s="44" t="s">
        <v>223</v>
      </c>
      <c r="BF47" s="45">
        <v>48</v>
      </c>
      <c r="BG47" s="308">
        <v>0.62083333333333279</v>
      </c>
      <c r="BH47" s="42" t="s">
        <v>44</v>
      </c>
      <c r="BI47" s="38">
        <v>0</v>
      </c>
      <c r="BJ47" s="43">
        <v>0.62083333333333335</v>
      </c>
      <c r="BK47" s="47">
        <v>0.63055555555555554</v>
      </c>
      <c r="BL47" s="70">
        <v>33.799999999999997</v>
      </c>
      <c r="BM47" s="71">
        <v>33.799999999999997</v>
      </c>
      <c r="BN47" s="72"/>
      <c r="BO47" s="117" t="s">
        <v>234</v>
      </c>
      <c r="BP47" s="121">
        <v>300</v>
      </c>
      <c r="BQ47" s="124" t="s">
        <v>225</v>
      </c>
      <c r="BR47" s="125"/>
      <c r="BS47" s="49">
        <v>0.70763888888888893</v>
      </c>
      <c r="BT47" s="42" t="s">
        <v>223</v>
      </c>
      <c r="BU47" s="38">
        <v>60</v>
      </c>
      <c r="BV47" s="49">
        <v>0.71111111111111103</v>
      </c>
      <c r="BW47" s="61"/>
      <c r="BX47" s="55">
        <v>0.71454861111111112</v>
      </c>
      <c r="BY47" s="35">
        <v>3.4375000000000933E-3</v>
      </c>
      <c r="BZ47" s="35">
        <v>9.8379629629638966E-4</v>
      </c>
      <c r="CA47" s="44" t="s">
        <v>223</v>
      </c>
      <c r="CB47" s="45">
        <v>85</v>
      </c>
      <c r="CC47" s="85">
        <v>0.71666666666666667</v>
      </c>
      <c r="CD47" s="86"/>
      <c r="CE47" s="87">
        <v>0</v>
      </c>
      <c r="CF47" s="88"/>
      <c r="CG47" s="85">
        <v>0.72569444444444453</v>
      </c>
      <c r="CH47" s="86"/>
      <c r="CI47" s="87">
        <v>0</v>
      </c>
      <c r="CJ47" s="88"/>
      <c r="CK47" s="43">
        <v>0.76736111111111116</v>
      </c>
      <c r="CL47" s="47">
        <v>0.76736111111111116</v>
      </c>
      <c r="CM47" s="70">
        <v>55.5</v>
      </c>
      <c r="CN47" s="71">
        <v>55.5</v>
      </c>
      <c r="CO47" s="72"/>
      <c r="CP47" s="91">
        <v>0.76944444444444438</v>
      </c>
      <c r="CQ47" s="95">
        <v>5.5555555555555601E-2</v>
      </c>
      <c r="CR47" s="42" t="s">
        <v>44</v>
      </c>
      <c r="CS47" s="38">
        <v>0</v>
      </c>
      <c r="CU47" s="39">
        <v>355.1</v>
      </c>
      <c r="CV47" s="46">
        <v>480</v>
      </c>
      <c r="CW47" s="40"/>
      <c r="CX47" s="63">
        <v>835.1</v>
      </c>
      <c r="CZ47" s="101" t="s">
        <v>191</v>
      </c>
      <c r="DA47" s="129" t="s">
        <v>177</v>
      </c>
      <c r="DB47" s="129">
        <v>109</v>
      </c>
      <c r="DC47" s="104" t="s">
        <v>184</v>
      </c>
      <c r="DD47" s="77"/>
      <c r="DE47" s="56"/>
      <c r="DF47" s="36"/>
      <c r="DI47" s="41">
        <v>1.0900000000000001</v>
      </c>
      <c r="DJ47" s="17" t="s">
        <v>196</v>
      </c>
      <c r="DK47" s="153">
        <v>148.34900000000002</v>
      </c>
      <c r="DL47" s="41">
        <v>148.34900000000002</v>
      </c>
      <c r="DM47" s="41">
        <v>9999</v>
      </c>
      <c r="DP47" s="41">
        <v>55</v>
      </c>
      <c r="DQ47" s="227">
        <v>60</v>
      </c>
      <c r="DR47" s="227">
        <v>60</v>
      </c>
      <c r="DS47" s="228">
        <v>46.8</v>
      </c>
      <c r="DT47" s="227">
        <v>0</v>
      </c>
      <c r="DU47" s="227">
        <v>0</v>
      </c>
      <c r="DV47" s="227">
        <v>56</v>
      </c>
      <c r="DW47" s="227">
        <v>0</v>
      </c>
      <c r="DX47" s="227">
        <v>0</v>
      </c>
      <c r="DY47" s="227">
        <v>30</v>
      </c>
      <c r="DZ47" s="227">
        <v>0</v>
      </c>
      <c r="EA47" s="227">
        <v>48</v>
      </c>
      <c r="EB47" s="227">
        <v>0</v>
      </c>
      <c r="EC47" s="228">
        <v>33.799999999999997</v>
      </c>
      <c r="ED47" s="227">
        <v>300</v>
      </c>
      <c r="EE47" s="227">
        <v>60</v>
      </c>
      <c r="EF47" s="227">
        <v>85</v>
      </c>
      <c r="EG47" s="227">
        <v>0</v>
      </c>
      <c r="EH47" s="228">
        <v>55.5</v>
      </c>
      <c r="EI47" s="227">
        <v>0</v>
      </c>
      <c r="EK47" s="41">
        <v>55</v>
      </c>
      <c r="EL47" s="227">
        <v>60</v>
      </c>
      <c r="EM47" s="227">
        <v>120</v>
      </c>
      <c r="EN47" s="227">
        <v>166.8</v>
      </c>
      <c r="EO47" s="227">
        <v>166.8</v>
      </c>
      <c r="EP47" s="227">
        <v>166.8</v>
      </c>
      <c r="EQ47" s="227">
        <v>222.8</v>
      </c>
      <c r="ER47" s="227">
        <v>222.8</v>
      </c>
      <c r="ES47" s="227">
        <v>222.8</v>
      </c>
      <c r="ET47" s="227">
        <v>252.8</v>
      </c>
      <c r="EU47" s="227">
        <v>252.8</v>
      </c>
      <c r="EV47" s="227">
        <v>300.8</v>
      </c>
      <c r="EW47" s="227">
        <v>300.8</v>
      </c>
      <c r="EX47" s="227">
        <v>334.6</v>
      </c>
      <c r="EY47" s="227">
        <v>634.6</v>
      </c>
      <c r="EZ47" s="227">
        <v>694.6</v>
      </c>
      <c r="FA47" s="227">
        <v>779.6</v>
      </c>
      <c r="FB47" s="227">
        <v>779.6</v>
      </c>
      <c r="FC47" s="227">
        <v>835.1</v>
      </c>
      <c r="FD47" s="227">
        <v>835.1</v>
      </c>
    </row>
    <row r="48" spans="1:160" ht="13.5" thickBot="1" x14ac:dyDescent="0.25">
      <c r="A48" s="132"/>
      <c r="B48" s="34">
        <v>27</v>
      </c>
      <c r="C48" s="10">
        <v>27</v>
      </c>
      <c r="D48" s="37" t="s">
        <v>127</v>
      </c>
      <c r="E48" s="37" t="s">
        <v>128</v>
      </c>
      <c r="F48" s="37"/>
      <c r="G48" s="43">
        <v>0.31041666666666701</v>
      </c>
      <c r="H48" s="47">
        <v>0.31041666666666667</v>
      </c>
      <c r="I48" s="58" t="s">
        <v>44</v>
      </c>
      <c r="J48" s="52">
        <v>0</v>
      </c>
      <c r="K48" s="43">
        <v>0.39374999999999799</v>
      </c>
      <c r="L48" s="47">
        <v>0.39374999999999</v>
      </c>
      <c r="M48" s="42" t="s">
        <v>44</v>
      </c>
      <c r="N48" s="38">
        <v>0</v>
      </c>
      <c r="O48" s="73">
        <v>0.43541666666666662</v>
      </c>
      <c r="P48" s="42" t="s">
        <v>44</v>
      </c>
      <c r="Q48" s="38">
        <v>0</v>
      </c>
      <c r="R48" s="43">
        <v>0.43958333333333338</v>
      </c>
      <c r="S48" s="47">
        <v>0.43958333333333338</v>
      </c>
      <c r="T48" s="70">
        <v>47.6</v>
      </c>
      <c r="U48" s="71">
        <v>47.6</v>
      </c>
      <c r="V48" s="72">
        <v>30</v>
      </c>
      <c r="W48" s="115">
        <v>0.45624999999999999</v>
      </c>
      <c r="X48" s="42" t="s">
        <v>44</v>
      </c>
      <c r="Y48" s="38">
        <v>0</v>
      </c>
      <c r="Z48" s="49">
        <v>0.4909722222222222</v>
      </c>
      <c r="AA48" s="42" t="s">
        <v>44</v>
      </c>
      <c r="AB48" s="38">
        <v>0</v>
      </c>
      <c r="AC48" s="53">
        <v>0.49305555555555558</v>
      </c>
      <c r="AD48" s="61"/>
      <c r="AE48" s="55">
        <v>0.49851851851851853</v>
      </c>
      <c r="AF48" s="35">
        <v>5.4629629629629473E-3</v>
      </c>
      <c r="AG48" s="35">
        <v>1.6087962962962805E-3</v>
      </c>
      <c r="AH48" s="44" t="s">
        <v>223</v>
      </c>
      <c r="AI48" s="45">
        <v>139</v>
      </c>
      <c r="AJ48" s="115">
        <v>0.51388888888888895</v>
      </c>
      <c r="AK48" s="42" t="s">
        <v>44</v>
      </c>
      <c r="AL48" s="38">
        <v>0</v>
      </c>
      <c r="AM48" s="73">
        <v>0.52430555555555558</v>
      </c>
      <c r="AN48" s="42" t="s">
        <v>44</v>
      </c>
      <c r="AO48" s="38">
        <v>0</v>
      </c>
      <c r="AP48" s="53">
        <v>0.52708333333333335</v>
      </c>
      <c r="AQ48" s="61"/>
      <c r="AR48" s="55">
        <v>0.53449074074074077</v>
      </c>
      <c r="AS48" s="35">
        <v>7.4074074074074181E-3</v>
      </c>
      <c r="AT48" s="35">
        <v>6.4814814814815897E-4</v>
      </c>
      <c r="AU48" s="44" t="s">
        <v>223</v>
      </c>
      <c r="AV48" s="45">
        <v>56</v>
      </c>
      <c r="AW48" s="49">
        <v>0.55486111111111114</v>
      </c>
      <c r="AX48" s="42" t="s">
        <v>44</v>
      </c>
      <c r="AY48" s="38">
        <v>0</v>
      </c>
      <c r="AZ48" s="49">
        <v>0.55763888888888902</v>
      </c>
      <c r="BA48" s="61"/>
      <c r="BB48" s="55">
        <v>0.56281250000000005</v>
      </c>
      <c r="BC48" s="35">
        <v>5.1736111111110317E-3</v>
      </c>
      <c r="BD48" s="35">
        <v>1.7361111111103156E-4</v>
      </c>
      <c r="BE48" s="44" t="s">
        <v>223</v>
      </c>
      <c r="BF48" s="45">
        <v>15</v>
      </c>
      <c r="BG48" s="308">
        <v>0.60277777777777786</v>
      </c>
      <c r="BH48" s="42" t="s">
        <v>44</v>
      </c>
      <c r="BI48" s="38">
        <v>0</v>
      </c>
      <c r="BJ48" s="43">
        <v>0.60902777777777783</v>
      </c>
      <c r="BK48" s="47">
        <v>0.61041666666666672</v>
      </c>
      <c r="BL48" s="70">
        <v>25.6</v>
      </c>
      <c r="BM48" s="71">
        <v>25.6</v>
      </c>
      <c r="BN48" s="72">
        <v>300</v>
      </c>
      <c r="BO48" s="117" t="s">
        <v>229</v>
      </c>
      <c r="BP48" s="121">
        <v>3600</v>
      </c>
      <c r="BQ48" s="124" t="s">
        <v>225</v>
      </c>
      <c r="BR48" s="125"/>
      <c r="BS48" s="49">
        <v>0.69652777777777775</v>
      </c>
      <c r="BT48" s="42" t="s">
        <v>223</v>
      </c>
      <c r="BU48" s="38">
        <v>1380</v>
      </c>
      <c r="BV48" s="49">
        <v>0.69861111111111096</v>
      </c>
      <c r="BW48" s="61"/>
      <c r="BX48" s="55">
        <v>0.70210648148148147</v>
      </c>
      <c r="BY48" s="35">
        <v>3.4953703703705097E-3</v>
      </c>
      <c r="BZ48" s="35">
        <v>1.0416666666668061E-3</v>
      </c>
      <c r="CA48" s="44" t="s">
        <v>223</v>
      </c>
      <c r="CB48" s="45">
        <v>90</v>
      </c>
      <c r="CC48" s="85">
        <v>0.70277777777777783</v>
      </c>
      <c r="CD48" s="86"/>
      <c r="CE48" s="87">
        <v>0</v>
      </c>
      <c r="CF48" s="88"/>
      <c r="CG48" s="85">
        <v>0.7104166666666667</v>
      </c>
      <c r="CH48" s="86"/>
      <c r="CI48" s="87">
        <v>0</v>
      </c>
      <c r="CJ48" s="88"/>
      <c r="CK48" s="43">
        <v>0.75486111111111109</v>
      </c>
      <c r="CL48" s="47">
        <v>0.75624999999999998</v>
      </c>
      <c r="CM48" s="70">
        <v>57.6</v>
      </c>
      <c r="CN48" s="71">
        <v>57.6</v>
      </c>
      <c r="CO48" s="72"/>
      <c r="CP48" s="91">
        <v>0.7583333333333333</v>
      </c>
      <c r="CQ48" s="95">
        <v>5.5555555555555601E-2</v>
      </c>
      <c r="CR48" s="42" t="s">
        <v>44</v>
      </c>
      <c r="CS48" s="38">
        <v>0</v>
      </c>
      <c r="CU48" s="39">
        <v>760.8</v>
      </c>
      <c r="CV48" s="46">
        <v>4980</v>
      </c>
      <c r="CW48" s="40"/>
      <c r="CX48" s="63">
        <v>5740.8</v>
      </c>
      <c r="CZ48" s="101" t="s">
        <v>190</v>
      </c>
      <c r="DA48" s="129" t="s">
        <v>176</v>
      </c>
      <c r="DB48" s="129">
        <v>238</v>
      </c>
      <c r="DC48" s="104" t="s">
        <v>186</v>
      </c>
      <c r="DD48" s="77"/>
      <c r="DE48" s="56"/>
      <c r="DF48" s="36"/>
      <c r="DI48" s="41">
        <v>1.1499999999999999</v>
      </c>
      <c r="DJ48" s="17" t="s">
        <v>196</v>
      </c>
      <c r="DK48" s="153">
        <v>480.42</v>
      </c>
      <c r="DL48" s="41">
        <v>480.42</v>
      </c>
      <c r="DM48" s="41">
        <v>9999</v>
      </c>
      <c r="DP48" s="41">
        <v>27</v>
      </c>
      <c r="DQ48" s="227">
        <v>0</v>
      </c>
      <c r="DR48" s="227">
        <v>0</v>
      </c>
      <c r="DS48" s="228">
        <v>77.599999999999994</v>
      </c>
      <c r="DT48" s="227">
        <v>0</v>
      </c>
      <c r="DU48" s="227">
        <v>0</v>
      </c>
      <c r="DV48" s="227">
        <v>139</v>
      </c>
      <c r="DW48" s="227">
        <v>0</v>
      </c>
      <c r="DX48" s="227">
        <v>0</v>
      </c>
      <c r="DY48" s="227">
        <v>56</v>
      </c>
      <c r="DZ48" s="227">
        <v>0</v>
      </c>
      <c r="EA48" s="227">
        <v>15</v>
      </c>
      <c r="EB48" s="227">
        <v>0</v>
      </c>
      <c r="EC48" s="228">
        <v>325.60000000000002</v>
      </c>
      <c r="ED48" s="227">
        <v>3600</v>
      </c>
      <c r="EE48" s="227">
        <v>1380</v>
      </c>
      <c r="EF48" s="227">
        <v>90</v>
      </c>
      <c r="EG48" s="227">
        <v>0</v>
      </c>
      <c r="EH48" s="228">
        <v>57.6</v>
      </c>
      <c r="EI48" s="227">
        <v>0</v>
      </c>
      <c r="EK48" s="41">
        <v>27</v>
      </c>
      <c r="EL48" s="227">
        <v>0</v>
      </c>
      <c r="EM48" s="227">
        <v>0</v>
      </c>
      <c r="EN48" s="227">
        <v>77.599999999999994</v>
      </c>
      <c r="EO48" s="227">
        <v>77.599999999999994</v>
      </c>
      <c r="EP48" s="227">
        <v>77.599999999999994</v>
      </c>
      <c r="EQ48" s="227">
        <v>216.6</v>
      </c>
      <c r="ER48" s="227">
        <v>216.6</v>
      </c>
      <c r="ES48" s="227">
        <v>216.6</v>
      </c>
      <c r="ET48" s="227">
        <v>272.60000000000002</v>
      </c>
      <c r="EU48" s="227">
        <v>272.60000000000002</v>
      </c>
      <c r="EV48" s="227">
        <v>287.60000000000002</v>
      </c>
      <c r="EW48" s="227">
        <v>287.60000000000002</v>
      </c>
      <c r="EX48" s="227">
        <v>613.20000000000005</v>
      </c>
      <c r="EY48" s="227">
        <v>4213.2</v>
      </c>
      <c r="EZ48" s="227">
        <v>5593.2</v>
      </c>
      <c r="FA48" s="227">
        <v>5683.2</v>
      </c>
      <c r="FB48" s="227">
        <v>5683.2</v>
      </c>
      <c r="FC48" s="227">
        <v>5740.8</v>
      </c>
      <c r="FD48" s="227">
        <v>5740.8</v>
      </c>
    </row>
    <row r="49" spans="1:160" ht="13.5" thickBot="1" x14ac:dyDescent="0.25">
      <c r="A49" s="132"/>
      <c r="B49" s="34">
        <v>52</v>
      </c>
      <c r="C49" s="10">
        <v>54</v>
      </c>
      <c r="D49" s="37" t="s">
        <v>174</v>
      </c>
      <c r="E49" s="37" t="s">
        <v>161</v>
      </c>
      <c r="F49" s="37"/>
      <c r="G49" s="43">
        <v>0.327777777777778</v>
      </c>
      <c r="H49" s="47">
        <v>0.32777777777777778</v>
      </c>
      <c r="I49" s="58" t="s">
        <v>44</v>
      </c>
      <c r="J49" s="52">
        <v>0</v>
      </c>
      <c r="K49" s="43">
        <v>0.41111111111110799</v>
      </c>
      <c r="L49" s="47">
        <v>0.41111111111109</v>
      </c>
      <c r="M49" s="42" t="s">
        <v>44</v>
      </c>
      <c r="N49" s="38">
        <v>0</v>
      </c>
      <c r="O49" s="73">
        <v>0.45277777777777778</v>
      </c>
      <c r="P49" s="42" t="s">
        <v>44</v>
      </c>
      <c r="Q49" s="38">
        <v>0</v>
      </c>
      <c r="R49" s="43">
        <v>0.46249999999999997</v>
      </c>
      <c r="S49" s="47">
        <v>0.46249999999999997</v>
      </c>
      <c r="T49" s="70">
        <v>49.6</v>
      </c>
      <c r="U49" s="71">
        <v>49.6</v>
      </c>
      <c r="V49" s="72"/>
      <c r="W49" s="115">
        <v>0.47361111111111109</v>
      </c>
      <c r="X49" s="42" t="s">
        <v>44</v>
      </c>
      <c r="Y49" s="38">
        <v>0</v>
      </c>
      <c r="Z49" s="49">
        <v>0.5083333333333333</v>
      </c>
      <c r="AA49" s="42" t="s">
        <v>44</v>
      </c>
      <c r="AB49" s="38">
        <v>0</v>
      </c>
      <c r="AC49" s="53">
        <v>0.51111111111111118</v>
      </c>
      <c r="AD49" s="61"/>
      <c r="AE49" s="55">
        <v>0.51545138888888886</v>
      </c>
      <c r="AF49" s="35">
        <v>4.3402777777776791E-3</v>
      </c>
      <c r="AG49" s="35">
        <v>4.8611111111101233E-4</v>
      </c>
      <c r="AH49" s="44" t="s">
        <v>223</v>
      </c>
      <c r="AI49" s="45">
        <v>42</v>
      </c>
      <c r="AJ49" s="115">
        <v>0.53194444444444455</v>
      </c>
      <c r="AK49" s="42" t="s">
        <v>44</v>
      </c>
      <c r="AL49" s="38">
        <v>0</v>
      </c>
      <c r="AM49" s="73">
        <v>0.54236111111111118</v>
      </c>
      <c r="AN49" s="42" t="s">
        <v>44</v>
      </c>
      <c r="AO49" s="38">
        <v>0</v>
      </c>
      <c r="AP49" s="53">
        <v>0.54513888888888895</v>
      </c>
      <c r="AQ49" s="61"/>
      <c r="AR49" s="55">
        <v>0.55230324074074078</v>
      </c>
      <c r="AS49" s="35">
        <v>7.1643518518518245E-3</v>
      </c>
      <c r="AT49" s="35">
        <v>4.0509259259256542E-4</v>
      </c>
      <c r="AU49" s="44" t="s">
        <v>223</v>
      </c>
      <c r="AV49" s="45">
        <v>35</v>
      </c>
      <c r="AW49" s="49">
        <v>0.57291666666666663</v>
      </c>
      <c r="AX49" s="42" t="s">
        <v>44</v>
      </c>
      <c r="AY49" s="38">
        <v>0</v>
      </c>
      <c r="AZ49" s="49">
        <v>0.57499999999999996</v>
      </c>
      <c r="BA49" s="61"/>
      <c r="BB49" s="55">
        <v>0.58099537037037041</v>
      </c>
      <c r="BC49" s="35">
        <v>5.9953703703704564E-3</v>
      </c>
      <c r="BD49" s="35">
        <v>9.9537037037045629E-4</v>
      </c>
      <c r="BE49" s="44" t="s">
        <v>223</v>
      </c>
      <c r="BF49" s="45">
        <v>86</v>
      </c>
      <c r="BG49" s="308">
        <v>0.6201388888888888</v>
      </c>
      <c r="BH49" s="42" t="s">
        <v>44</v>
      </c>
      <c r="BI49" s="38">
        <v>0</v>
      </c>
      <c r="BJ49" s="43">
        <v>0.62013888888888891</v>
      </c>
      <c r="BK49" s="47">
        <v>0.63263888888888886</v>
      </c>
      <c r="BL49" s="70">
        <v>29</v>
      </c>
      <c r="BM49" s="71">
        <v>29</v>
      </c>
      <c r="BN49" s="72"/>
      <c r="BO49" s="117" t="s">
        <v>233</v>
      </c>
      <c r="BP49" s="121">
        <v>1800</v>
      </c>
      <c r="BQ49" s="124" t="s">
        <v>225</v>
      </c>
      <c r="BR49" s="125"/>
      <c r="BS49" s="49">
        <v>0.71736111111111101</v>
      </c>
      <c r="BT49" s="42" t="s">
        <v>223</v>
      </c>
      <c r="BU49" s="38">
        <v>720</v>
      </c>
      <c r="BV49" s="49">
        <v>0.72013888888888899</v>
      </c>
      <c r="BW49" s="61"/>
      <c r="BX49" s="55">
        <v>0.72365740740740747</v>
      </c>
      <c r="BY49" s="35">
        <v>3.5185185185184764E-3</v>
      </c>
      <c r="BZ49" s="35">
        <v>1.0648148148147728E-3</v>
      </c>
      <c r="CA49" s="44" t="s">
        <v>223</v>
      </c>
      <c r="CB49" s="45">
        <v>92</v>
      </c>
      <c r="CC49" s="85">
        <v>0.72430555555555554</v>
      </c>
      <c r="CD49" s="86"/>
      <c r="CE49" s="87">
        <v>0</v>
      </c>
      <c r="CF49" s="88"/>
      <c r="CG49" s="85">
        <v>0.73263888888888884</v>
      </c>
      <c r="CH49" s="86"/>
      <c r="CI49" s="87">
        <v>0</v>
      </c>
      <c r="CJ49" s="88"/>
      <c r="CK49" s="43">
        <v>0.77916666666666667</v>
      </c>
      <c r="CL49" s="47">
        <v>0.77986111111111101</v>
      </c>
      <c r="CM49" s="316">
        <v>74</v>
      </c>
      <c r="CN49" s="311">
        <v>74</v>
      </c>
      <c r="CO49" s="72"/>
      <c r="CP49" s="91">
        <v>0.78263888888888899</v>
      </c>
      <c r="CQ49" s="95">
        <v>5.5555555555555601E-2</v>
      </c>
      <c r="CR49" s="42" t="s">
        <v>44</v>
      </c>
      <c r="CS49" s="38">
        <v>0</v>
      </c>
      <c r="CU49" s="39">
        <v>407.6</v>
      </c>
      <c r="CV49" s="46">
        <v>2520</v>
      </c>
      <c r="CW49" s="40"/>
      <c r="CX49" s="63">
        <v>2927.6</v>
      </c>
      <c r="CZ49" s="101" t="s">
        <v>191</v>
      </c>
      <c r="DA49" s="129" t="s">
        <v>177</v>
      </c>
      <c r="DB49" s="129">
        <v>80</v>
      </c>
      <c r="DC49" s="104" t="s">
        <v>181</v>
      </c>
      <c r="DD49" s="77"/>
      <c r="DE49" s="56"/>
      <c r="DF49" s="36"/>
      <c r="DI49" s="41">
        <v>1.06</v>
      </c>
      <c r="DJ49" s="17" t="s">
        <v>196</v>
      </c>
      <c r="DK49" s="153">
        <v>161.756</v>
      </c>
      <c r="DL49" s="41">
        <v>161.756</v>
      </c>
      <c r="DM49" s="41">
        <v>9999</v>
      </c>
      <c r="DP49" s="41">
        <v>54</v>
      </c>
      <c r="DQ49" s="227">
        <v>0</v>
      </c>
      <c r="DR49" s="227">
        <v>0</v>
      </c>
      <c r="DS49" s="228">
        <v>49.6</v>
      </c>
      <c r="DT49" s="227">
        <v>0</v>
      </c>
      <c r="DU49" s="227">
        <v>0</v>
      </c>
      <c r="DV49" s="227">
        <v>42</v>
      </c>
      <c r="DW49" s="227">
        <v>0</v>
      </c>
      <c r="DX49" s="227">
        <v>0</v>
      </c>
      <c r="DY49" s="227">
        <v>35</v>
      </c>
      <c r="DZ49" s="227">
        <v>0</v>
      </c>
      <c r="EA49" s="227">
        <v>86</v>
      </c>
      <c r="EB49" s="227">
        <v>0</v>
      </c>
      <c r="EC49" s="228">
        <v>29</v>
      </c>
      <c r="ED49" s="227">
        <v>1800</v>
      </c>
      <c r="EE49" s="227">
        <v>720</v>
      </c>
      <c r="EF49" s="227">
        <v>92</v>
      </c>
      <c r="EG49" s="227">
        <v>0</v>
      </c>
      <c r="EH49" s="228">
        <v>74</v>
      </c>
      <c r="EI49" s="227">
        <v>0</v>
      </c>
      <c r="EK49" s="41">
        <v>54</v>
      </c>
      <c r="EL49" s="227">
        <v>0</v>
      </c>
      <c r="EM49" s="227">
        <v>0</v>
      </c>
      <c r="EN49" s="227">
        <v>49.6</v>
      </c>
      <c r="EO49" s="227">
        <v>49.6</v>
      </c>
      <c r="EP49" s="227">
        <v>49.6</v>
      </c>
      <c r="EQ49" s="227">
        <v>91.6</v>
      </c>
      <c r="ER49" s="227">
        <v>91.6</v>
      </c>
      <c r="ES49" s="227">
        <v>91.6</v>
      </c>
      <c r="ET49" s="227">
        <v>126.6</v>
      </c>
      <c r="EU49" s="227">
        <v>126.6</v>
      </c>
      <c r="EV49" s="227">
        <v>212.6</v>
      </c>
      <c r="EW49" s="227">
        <v>212.6</v>
      </c>
      <c r="EX49" s="227">
        <v>241.6</v>
      </c>
      <c r="EY49" s="227">
        <v>2041.6</v>
      </c>
      <c r="EZ49" s="227">
        <v>2761.6</v>
      </c>
      <c r="FA49" s="227">
        <v>2853.6</v>
      </c>
      <c r="FB49" s="227">
        <v>2853.6</v>
      </c>
      <c r="FC49" s="227">
        <v>2927.6</v>
      </c>
      <c r="FD49" s="227">
        <v>2927.6</v>
      </c>
    </row>
    <row r="50" spans="1:160" ht="13.5" thickBot="1" x14ac:dyDescent="0.25">
      <c r="A50" s="132"/>
      <c r="B50" s="34">
        <v>32</v>
      </c>
      <c r="C50" s="10">
        <v>32</v>
      </c>
      <c r="D50" s="37" t="s">
        <v>53</v>
      </c>
      <c r="E50" s="37" t="s">
        <v>137</v>
      </c>
      <c r="F50" s="37"/>
      <c r="G50" s="43">
        <v>0.31388888888888899</v>
      </c>
      <c r="H50" s="47">
        <v>0.31388888888888888</v>
      </c>
      <c r="I50" s="58" t="s">
        <v>44</v>
      </c>
      <c r="J50" s="52">
        <v>0</v>
      </c>
      <c r="K50" s="43">
        <v>0.39722222222221998</v>
      </c>
      <c r="L50" s="47">
        <v>0.39722222222220999</v>
      </c>
      <c r="M50" s="42" t="s">
        <v>44</v>
      </c>
      <c r="N50" s="38">
        <v>0</v>
      </c>
      <c r="O50" s="73">
        <v>0.43888888888888888</v>
      </c>
      <c r="P50" s="42" t="s">
        <v>44</v>
      </c>
      <c r="Q50" s="38">
        <v>0</v>
      </c>
      <c r="R50" s="43">
        <v>0.44027777777777777</v>
      </c>
      <c r="S50" s="47">
        <v>0.44513888888888892</v>
      </c>
      <c r="T50" s="70">
        <v>41.4</v>
      </c>
      <c r="U50" s="71">
        <v>41.4</v>
      </c>
      <c r="V50" s="72">
        <v>30</v>
      </c>
      <c r="W50" s="115">
        <v>0.4597222222222222</v>
      </c>
      <c r="X50" s="42" t="s">
        <v>44</v>
      </c>
      <c r="Y50" s="38">
        <v>0</v>
      </c>
      <c r="Z50" s="49">
        <v>0.49444444444444446</v>
      </c>
      <c r="AA50" s="42" t="s">
        <v>44</v>
      </c>
      <c r="AB50" s="38">
        <v>0</v>
      </c>
      <c r="AC50" s="53">
        <v>0.49652777777777773</v>
      </c>
      <c r="AD50" s="61"/>
      <c r="AE50" s="55">
        <v>0.50043981481481481</v>
      </c>
      <c r="AF50" s="35">
        <v>3.9120370370370749E-3</v>
      </c>
      <c r="AG50" s="35">
        <v>5.7870370370408184E-5</v>
      </c>
      <c r="AH50" s="44" t="s">
        <v>223</v>
      </c>
      <c r="AI50" s="45">
        <v>5</v>
      </c>
      <c r="AJ50" s="115">
        <v>0.51736111111111105</v>
      </c>
      <c r="AK50" s="42" t="s">
        <v>44</v>
      </c>
      <c r="AL50" s="38">
        <v>0</v>
      </c>
      <c r="AM50" s="73">
        <v>0.52777777777777779</v>
      </c>
      <c r="AN50" s="42" t="s">
        <v>44</v>
      </c>
      <c r="AO50" s="38">
        <v>0</v>
      </c>
      <c r="AP50" s="53">
        <v>0.52986111111111112</v>
      </c>
      <c r="AQ50" s="61"/>
      <c r="AR50" s="55">
        <v>0.5366319444444444</v>
      </c>
      <c r="AS50" s="35">
        <v>6.7708333333332815E-3</v>
      </c>
      <c r="AT50" s="35">
        <v>1.1574074074022396E-5</v>
      </c>
      <c r="AU50" s="44" t="s">
        <v>223</v>
      </c>
      <c r="AV50" s="45">
        <v>1</v>
      </c>
      <c r="AW50" s="49">
        <v>0.55763888888888891</v>
      </c>
      <c r="AX50" s="42" t="s">
        <v>44</v>
      </c>
      <c r="AY50" s="38">
        <v>0</v>
      </c>
      <c r="AZ50" s="49">
        <v>0.56111111111111101</v>
      </c>
      <c r="BA50" s="61"/>
      <c r="BB50" s="55">
        <v>0.56638888888888894</v>
      </c>
      <c r="BC50" s="35">
        <v>5.2777777777779367E-3</v>
      </c>
      <c r="BD50" s="35">
        <v>2.7777777777793656E-4</v>
      </c>
      <c r="BE50" s="44" t="s">
        <v>223</v>
      </c>
      <c r="BF50" s="45">
        <v>24</v>
      </c>
      <c r="BG50" s="308">
        <v>0.60624999999999996</v>
      </c>
      <c r="BH50" s="42" t="s">
        <v>44</v>
      </c>
      <c r="BI50" s="38">
        <v>0</v>
      </c>
      <c r="BJ50" s="43">
        <v>0.60625000000000007</v>
      </c>
      <c r="BK50" s="47">
        <v>0.61527777777777781</v>
      </c>
      <c r="BL50" s="70">
        <v>52.5</v>
      </c>
      <c r="BM50" s="71">
        <v>52.5</v>
      </c>
      <c r="BN50" s="72"/>
      <c r="BO50" s="117" t="s">
        <v>226</v>
      </c>
      <c r="BP50" s="121"/>
      <c r="BQ50" s="124" t="s">
        <v>225</v>
      </c>
      <c r="BR50" s="125"/>
      <c r="BS50" s="49">
        <v>0.68611111111111101</v>
      </c>
      <c r="BT50" s="42" t="s">
        <v>44</v>
      </c>
      <c r="BU50" s="38">
        <v>0</v>
      </c>
      <c r="BV50" s="49">
        <v>0.688194444444444</v>
      </c>
      <c r="BW50" s="61"/>
      <c r="BX50" s="55">
        <v>0.68949074074074079</v>
      </c>
      <c r="BY50" s="35">
        <v>1.296296296296795E-3</v>
      </c>
      <c r="BZ50" s="35">
        <v>1.1574074074069086E-3</v>
      </c>
      <c r="CA50" s="44" t="s">
        <v>45</v>
      </c>
      <c r="CB50" s="45">
        <v>100</v>
      </c>
      <c r="CC50" s="85">
        <v>0.69166666666666676</v>
      </c>
      <c r="CD50" s="86"/>
      <c r="CE50" s="87">
        <v>60</v>
      </c>
      <c r="CF50" s="88"/>
      <c r="CG50" s="85">
        <v>0.7006944444444444</v>
      </c>
      <c r="CH50" s="86"/>
      <c r="CI50" s="87">
        <v>0</v>
      </c>
      <c r="CJ50" s="88"/>
      <c r="CK50" s="43">
        <v>0.74305555555555547</v>
      </c>
      <c r="CL50" s="47">
        <v>0.74305555555555547</v>
      </c>
      <c r="CM50" s="70">
        <v>52.7</v>
      </c>
      <c r="CN50" s="71">
        <v>52.7</v>
      </c>
      <c r="CO50" s="72"/>
      <c r="CP50" s="91">
        <v>0.74513888888888891</v>
      </c>
      <c r="CQ50" s="95">
        <v>5.5555555555555601E-2</v>
      </c>
      <c r="CR50" s="42" t="s">
        <v>44</v>
      </c>
      <c r="CS50" s="38">
        <v>0</v>
      </c>
      <c r="CU50" s="39">
        <v>306.60000000000002</v>
      </c>
      <c r="CV50" s="46">
        <v>60</v>
      </c>
      <c r="CW50" s="40"/>
      <c r="CX50" s="63">
        <v>366.6</v>
      </c>
      <c r="CZ50" s="101" t="s">
        <v>191</v>
      </c>
      <c r="DA50" s="129" t="s">
        <v>177</v>
      </c>
      <c r="DB50" s="129">
        <v>140</v>
      </c>
      <c r="DC50" s="104" t="s">
        <v>187</v>
      </c>
      <c r="DD50" s="77"/>
      <c r="DE50" s="56"/>
      <c r="DF50" s="36"/>
      <c r="DI50" s="41">
        <v>1.0900000000000001</v>
      </c>
      <c r="DJ50" s="17" t="s">
        <v>196</v>
      </c>
      <c r="DK50" s="153">
        <v>189.79400000000004</v>
      </c>
      <c r="DL50" s="41">
        <v>189.79400000000004</v>
      </c>
      <c r="DM50" s="41">
        <v>9999</v>
      </c>
      <c r="DP50" s="41">
        <v>32</v>
      </c>
      <c r="DQ50" s="227">
        <v>0</v>
      </c>
      <c r="DR50" s="227">
        <v>0</v>
      </c>
      <c r="DS50" s="228">
        <v>71.400000000000006</v>
      </c>
      <c r="DT50" s="227">
        <v>0</v>
      </c>
      <c r="DU50" s="227">
        <v>0</v>
      </c>
      <c r="DV50" s="227">
        <v>5</v>
      </c>
      <c r="DW50" s="227">
        <v>0</v>
      </c>
      <c r="DX50" s="227">
        <v>0</v>
      </c>
      <c r="DY50" s="227">
        <v>1</v>
      </c>
      <c r="DZ50" s="227">
        <v>0</v>
      </c>
      <c r="EA50" s="227">
        <v>24</v>
      </c>
      <c r="EB50" s="227">
        <v>0</v>
      </c>
      <c r="EC50" s="228">
        <v>52.5</v>
      </c>
      <c r="ED50" s="227">
        <v>0</v>
      </c>
      <c r="EE50" s="227">
        <v>0</v>
      </c>
      <c r="EF50" s="227">
        <v>100</v>
      </c>
      <c r="EG50" s="227">
        <v>60</v>
      </c>
      <c r="EH50" s="228">
        <v>52.7</v>
      </c>
      <c r="EI50" s="227">
        <v>0</v>
      </c>
      <c r="EK50" s="41">
        <v>32</v>
      </c>
      <c r="EL50" s="227">
        <v>0</v>
      </c>
      <c r="EM50" s="227">
        <v>0</v>
      </c>
      <c r="EN50" s="227">
        <v>71.400000000000006</v>
      </c>
      <c r="EO50" s="227">
        <v>71.400000000000006</v>
      </c>
      <c r="EP50" s="227">
        <v>71.400000000000006</v>
      </c>
      <c r="EQ50" s="227">
        <v>76.400000000000006</v>
      </c>
      <c r="ER50" s="227">
        <v>76.400000000000006</v>
      </c>
      <c r="ES50" s="227">
        <v>76.400000000000006</v>
      </c>
      <c r="ET50" s="227">
        <v>77.400000000000006</v>
      </c>
      <c r="EU50" s="227">
        <v>77.400000000000006</v>
      </c>
      <c r="EV50" s="227">
        <v>101.4</v>
      </c>
      <c r="EW50" s="227">
        <v>101.4</v>
      </c>
      <c r="EX50" s="227">
        <v>153.9</v>
      </c>
      <c r="EY50" s="227">
        <v>153.9</v>
      </c>
      <c r="EZ50" s="227">
        <v>153.9</v>
      </c>
      <c r="FA50" s="227">
        <v>253.9</v>
      </c>
      <c r="FB50" s="227">
        <v>313.89999999999998</v>
      </c>
      <c r="FC50" s="227">
        <v>366.6</v>
      </c>
      <c r="FD50" s="227">
        <v>366.6</v>
      </c>
    </row>
    <row r="51" spans="1:160" ht="13.5" thickBot="1" x14ac:dyDescent="0.25">
      <c r="A51" s="132"/>
      <c r="B51" s="34">
        <v>24</v>
      </c>
      <c r="C51" s="10">
        <v>24</v>
      </c>
      <c r="D51" s="37" t="s">
        <v>121</v>
      </c>
      <c r="E51" s="37" t="s">
        <v>122</v>
      </c>
      <c r="F51" s="37"/>
      <c r="G51" s="43">
        <v>0.30833333333333302</v>
      </c>
      <c r="H51" s="47">
        <v>0.30833333333333335</v>
      </c>
      <c r="I51" s="58" t="s">
        <v>44</v>
      </c>
      <c r="J51" s="52">
        <v>0</v>
      </c>
      <c r="K51" s="43">
        <v>0.391666666666665</v>
      </c>
      <c r="L51" s="47">
        <v>0.391666666666658</v>
      </c>
      <c r="M51" s="42" t="s">
        <v>44</v>
      </c>
      <c r="N51" s="38">
        <v>0</v>
      </c>
      <c r="O51" s="73">
        <v>0.43333333333333335</v>
      </c>
      <c r="P51" s="42" t="s">
        <v>44</v>
      </c>
      <c r="Q51" s="38">
        <v>0</v>
      </c>
      <c r="R51" s="43">
        <v>0.43541666666666662</v>
      </c>
      <c r="S51" s="47">
        <v>0.43541666666666662</v>
      </c>
      <c r="T51" s="70">
        <v>43.8</v>
      </c>
      <c r="U51" s="71">
        <v>43.8</v>
      </c>
      <c r="V51" s="72"/>
      <c r="W51" s="115">
        <v>0.45416666666666666</v>
      </c>
      <c r="X51" s="42" t="s">
        <v>44</v>
      </c>
      <c r="Y51" s="38">
        <v>0</v>
      </c>
      <c r="Z51" s="49">
        <v>0.48888888888888887</v>
      </c>
      <c r="AA51" s="42" t="s">
        <v>44</v>
      </c>
      <c r="AB51" s="38">
        <v>0</v>
      </c>
      <c r="AC51" s="53">
        <v>0.4909722222222222</v>
      </c>
      <c r="AD51" s="61"/>
      <c r="AE51" s="55">
        <v>0.49489583333333331</v>
      </c>
      <c r="AF51" s="35">
        <v>3.9236111111111138E-3</v>
      </c>
      <c r="AG51" s="35">
        <v>6.944444444444706E-5</v>
      </c>
      <c r="AH51" s="44" t="s">
        <v>223</v>
      </c>
      <c r="AI51" s="45">
        <v>6</v>
      </c>
      <c r="AJ51" s="115">
        <v>0.51180555555555551</v>
      </c>
      <c r="AK51" s="42" t="s">
        <v>44</v>
      </c>
      <c r="AL51" s="38">
        <v>0</v>
      </c>
      <c r="AM51" s="73">
        <v>0.52222222222222225</v>
      </c>
      <c r="AN51" s="42" t="s">
        <v>44</v>
      </c>
      <c r="AO51" s="38">
        <v>0</v>
      </c>
      <c r="AP51" s="53">
        <v>0.52430555555555558</v>
      </c>
      <c r="AQ51" s="61"/>
      <c r="AR51" s="55">
        <v>0.53562500000000002</v>
      </c>
      <c r="AS51" s="35">
        <v>1.1319444444444438E-2</v>
      </c>
      <c r="AT51" s="35">
        <v>4.5601851851851784E-3</v>
      </c>
      <c r="AU51" s="44" t="s">
        <v>223</v>
      </c>
      <c r="AV51" s="45">
        <v>394</v>
      </c>
      <c r="AW51" s="49">
        <v>0.55208333333333337</v>
      </c>
      <c r="AX51" s="42" t="s">
        <v>44</v>
      </c>
      <c r="AY51" s="38">
        <v>0</v>
      </c>
      <c r="AZ51" s="49">
        <v>0.55416666666666703</v>
      </c>
      <c r="BA51" s="61"/>
      <c r="BB51" s="55">
        <v>0.5600694444444444</v>
      </c>
      <c r="BC51" s="35">
        <v>5.9027777777773682E-3</v>
      </c>
      <c r="BD51" s="35">
        <v>9.0277777777736812E-4</v>
      </c>
      <c r="BE51" s="44" t="s">
        <v>223</v>
      </c>
      <c r="BF51" s="45">
        <v>78</v>
      </c>
      <c r="BG51" s="308">
        <v>0.59930555555555587</v>
      </c>
      <c r="BH51" s="42" t="s">
        <v>44</v>
      </c>
      <c r="BI51" s="38">
        <v>0</v>
      </c>
      <c r="BJ51" s="43">
        <v>0.59930555555555554</v>
      </c>
      <c r="BK51" s="47">
        <v>0.60277777777777775</v>
      </c>
      <c r="BL51" s="70">
        <v>31.3</v>
      </c>
      <c r="BM51" s="71">
        <v>31.3</v>
      </c>
      <c r="BN51" s="72"/>
      <c r="BO51" s="117" t="s">
        <v>226</v>
      </c>
      <c r="BP51" s="121"/>
      <c r="BQ51" s="124" t="s">
        <v>225</v>
      </c>
      <c r="BR51" s="125"/>
      <c r="BS51" s="49">
        <v>0.6777777777777777</v>
      </c>
      <c r="BT51" s="42" t="s">
        <v>44</v>
      </c>
      <c r="BU51" s="38">
        <v>0</v>
      </c>
      <c r="BV51" s="49">
        <v>0.67986111111111103</v>
      </c>
      <c r="BW51" s="61"/>
      <c r="BX51" s="55">
        <v>0.68372685185185178</v>
      </c>
      <c r="BY51" s="35">
        <v>3.8657407407407529E-3</v>
      </c>
      <c r="BZ51" s="35">
        <v>1.4120370370370493E-3</v>
      </c>
      <c r="CA51" s="44" t="s">
        <v>223</v>
      </c>
      <c r="CB51" s="45">
        <v>122</v>
      </c>
      <c r="CC51" s="85">
        <v>0.68541666666666667</v>
      </c>
      <c r="CD51" s="86"/>
      <c r="CE51" s="87">
        <v>0</v>
      </c>
      <c r="CF51" s="88"/>
      <c r="CG51" s="85">
        <v>0.69374999999999998</v>
      </c>
      <c r="CH51" s="86"/>
      <c r="CI51" s="87">
        <v>0</v>
      </c>
      <c r="CJ51" s="88"/>
      <c r="CK51" s="43">
        <v>0.7368055555555556</v>
      </c>
      <c r="CL51" s="47">
        <v>0.73749999999999993</v>
      </c>
      <c r="CM51" s="70">
        <v>55</v>
      </c>
      <c r="CN51" s="71">
        <v>55</v>
      </c>
      <c r="CO51" s="72">
        <v>30</v>
      </c>
      <c r="CP51" s="91">
        <v>0.73888888888888893</v>
      </c>
      <c r="CQ51" s="95">
        <v>5.5555555555555601E-2</v>
      </c>
      <c r="CR51" s="42" t="s">
        <v>44</v>
      </c>
      <c r="CS51" s="38">
        <v>0</v>
      </c>
      <c r="CT51" s="75"/>
      <c r="CU51" s="39">
        <v>760.1</v>
      </c>
      <c r="CV51" s="46">
        <v>0</v>
      </c>
      <c r="CW51" s="40"/>
      <c r="CX51" s="63">
        <v>760.1</v>
      </c>
      <c r="CY51" s="75"/>
      <c r="CZ51" s="101" t="s">
        <v>190</v>
      </c>
      <c r="DA51" s="129" t="s">
        <v>177</v>
      </c>
      <c r="DB51" s="129">
        <v>75</v>
      </c>
      <c r="DC51" s="104"/>
      <c r="DD51" s="77"/>
      <c r="DE51" s="56"/>
      <c r="DF51" s="36"/>
      <c r="DI51" s="41">
        <v>1.06</v>
      </c>
      <c r="DJ51" s="17" t="s">
        <v>196</v>
      </c>
      <c r="DK51" s="153">
        <v>167.90600000000001</v>
      </c>
      <c r="DL51" s="41">
        <v>167.90600000000001</v>
      </c>
      <c r="DM51" s="41">
        <v>9999</v>
      </c>
      <c r="DP51" s="41">
        <v>24</v>
      </c>
      <c r="DQ51" s="227">
        <v>0</v>
      </c>
      <c r="DR51" s="227">
        <v>0</v>
      </c>
      <c r="DS51" s="228">
        <v>43.8</v>
      </c>
      <c r="DT51" s="227">
        <v>0</v>
      </c>
      <c r="DU51" s="227">
        <v>0</v>
      </c>
      <c r="DV51" s="227">
        <v>6</v>
      </c>
      <c r="DW51" s="227">
        <v>0</v>
      </c>
      <c r="DX51" s="227">
        <v>0</v>
      </c>
      <c r="DY51" s="227">
        <v>394</v>
      </c>
      <c r="DZ51" s="227">
        <v>0</v>
      </c>
      <c r="EA51" s="227">
        <v>78</v>
      </c>
      <c r="EB51" s="227">
        <v>0</v>
      </c>
      <c r="EC51" s="228">
        <v>31.3</v>
      </c>
      <c r="ED51" s="227">
        <v>0</v>
      </c>
      <c r="EE51" s="227">
        <v>0</v>
      </c>
      <c r="EF51" s="227">
        <v>122</v>
      </c>
      <c r="EG51" s="227">
        <v>0</v>
      </c>
      <c r="EH51" s="228">
        <v>85</v>
      </c>
      <c r="EI51" s="227">
        <v>0</v>
      </c>
      <c r="EK51" s="41">
        <v>24</v>
      </c>
      <c r="EL51" s="227">
        <v>0</v>
      </c>
      <c r="EM51" s="227">
        <v>0</v>
      </c>
      <c r="EN51" s="227">
        <v>43.8</v>
      </c>
      <c r="EO51" s="227">
        <v>43.8</v>
      </c>
      <c r="EP51" s="227">
        <v>43.8</v>
      </c>
      <c r="EQ51" s="227">
        <v>49.8</v>
      </c>
      <c r="ER51" s="227">
        <v>49.8</v>
      </c>
      <c r="ES51" s="227">
        <v>49.8</v>
      </c>
      <c r="ET51" s="227">
        <v>443.8</v>
      </c>
      <c r="EU51" s="227">
        <v>443.8</v>
      </c>
      <c r="EV51" s="227">
        <v>521.79999999999995</v>
      </c>
      <c r="EW51" s="227">
        <v>521.79999999999995</v>
      </c>
      <c r="EX51" s="227">
        <v>553.1</v>
      </c>
      <c r="EY51" s="227">
        <v>553.1</v>
      </c>
      <c r="EZ51" s="227">
        <v>553.1</v>
      </c>
      <c r="FA51" s="227">
        <v>675.1</v>
      </c>
      <c r="FB51" s="227">
        <v>675.1</v>
      </c>
      <c r="FC51" s="227">
        <v>760.1</v>
      </c>
      <c r="FD51" s="227">
        <v>760.1</v>
      </c>
    </row>
    <row r="52" spans="1:160" ht="13.5" thickBot="1" x14ac:dyDescent="0.25">
      <c r="A52" s="132"/>
      <c r="B52" s="34">
        <v>50</v>
      </c>
      <c r="C52" s="10">
        <v>51</v>
      </c>
      <c r="D52" s="37" t="s">
        <v>157</v>
      </c>
      <c r="E52" s="37" t="s">
        <v>158</v>
      </c>
      <c r="F52" s="37"/>
      <c r="G52" s="43">
        <v>0.32638888888888901</v>
      </c>
      <c r="H52" s="47">
        <v>0.3263888888888889</v>
      </c>
      <c r="I52" s="58" t="s">
        <v>44</v>
      </c>
      <c r="J52" s="52">
        <v>0</v>
      </c>
      <c r="K52" s="43">
        <v>0.40972222222221899</v>
      </c>
      <c r="L52" s="47">
        <v>0.409722222222202</v>
      </c>
      <c r="M52" s="42" t="s">
        <v>44</v>
      </c>
      <c r="N52" s="38">
        <v>0</v>
      </c>
      <c r="O52" s="73">
        <v>0.45069444444444445</v>
      </c>
      <c r="P52" s="42" t="s">
        <v>45</v>
      </c>
      <c r="Q52" s="38">
        <v>60</v>
      </c>
      <c r="R52" s="43">
        <v>0.46111111111111108</v>
      </c>
      <c r="S52" s="47">
        <v>0.46111111111111108</v>
      </c>
      <c r="T52" s="70">
        <v>55</v>
      </c>
      <c r="U52" s="71">
        <v>55</v>
      </c>
      <c r="V52" s="72">
        <v>300</v>
      </c>
      <c r="W52" s="115">
        <v>0.47152777777777777</v>
      </c>
      <c r="X52" s="42" t="s">
        <v>44</v>
      </c>
      <c r="Y52" s="38">
        <v>0</v>
      </c>
      <c r="Z52" s="49">
        <v>0.50486111111111109</v>
      </c>
      <c r="AA52" s="42" t="s">
        <v>45</v>
      </c>
      <c r="AB52" s="38">
        <v>120</v>
      </c>
      <c r="AC52" s="53">
        <v>0.50972222222222219</v>
      </c>
      <c r="AD52" s="61"/>
      <c r="AE52" s="55">
        <v>0.5158449074074074</v>
      </c>
      <c r="AF52" s="35">
        <v>6.1226851851852171E-3</v>
      </c>
      <c r="AG52" s="35">
        <v>2.2685185185185503E-3</v>
      </c>
      <c r="AH52" s="44" t="s">
        <v>223</v>
      </c>
      <c r="AI52" s="45">
        <v>196</v>
      </c>
      <c r="AJ52" s="115">
        <v>0.53055555555555556</v>
      </c>
      <c r="AK52" s="42" t="s">
        <v>44</v>
      </c>
      <c r="AL52" s="38">
        <v>0</v>
      </c>
      <c r="AM52" s="73">
        <v>0.54027777777777775</v>
      </c>
      <c r="AN52" s="42" t="s">
        <v>45</v>
      </c>
      <c r="AO52" s="38">
        <v>60</v>
      </c>
      <c r="AP52" s="53">
        <v>0.54375000000000007</v>
      </c>
      <c r="AQ52" s="61"/>
      <c r="AR52" s="55">
        <v>0.55185185185185182</v>
      </c>
      <c r="AS52" s="35">
        <v>8.1018518518517491E-3</v>
      </c>
      <c r="AT52" s="35">
        <v>1.3425925925924899E-3</v>
      </c>
      <c r="AU52" s="44" t="s">
        <v>223</v>
      </c>
      <c r="AV52" s="45">
        <v>116</v>
      </c>
      <c r="AW52" s="49">
        <v>0.5708333333333333</v>
      </c>
      <c r="AX52" s="42" t="s">
        <v>45</v>
      </c>
      <c r="AY52" s="38">
        <v>60</v>
      </c>
      <c r="AZ52" s="49">
        <v>0.57361111111111096</v>
      </c>
      <c r="BA52" s="61"/>
      <c r="BB52" s="55">
        <v>0.58210648148148147</v>
      </c>
      <c r="BC52" s="35">
        <v>8.4953703703705141E-3</v>
      </c>
      <c r="BD52" s="35">
        <v>3.495370370370514E-3</v>
      </c>
      <c r="BE52" s="44" t="s">
        <v>223</v>
      </c>
      <c r="BF52" s="45">
        <v>302</v>
      </c>
      <c r="BG52" s="308">
        <v>0.61875000000000002</v>
      </c>
      <c r="BH52" s="42" t="s">
        <v>44</v>
      </c>
      <c r="BI52" s="38">
        <v>0</v>
      </c>
      <c r="BJ52" s="43">
        <v>0.61805555555555558</v>
      </c>
      <c r="BK52" s="47">
        <v>0.62986111111111109</v>
      </c>
      <c r="BL52" s="70">
        <v>30.2</v>
      </c>
      <c r="BM52" s="71">
        <v>30.2</v>
      </c>
      <c r="BN52" s="72"/>
      <c r="BO52" s="117" t="s">
        <v>226</v>
      </c>
      <c r="BP52" s="121"/>
      <c r="BQ52" s="124" t="s">
        <v>225</v>
      </c>
      <c r="BR52" s="125"/>
      <c r="BS52" s="49">
        <v>0.70763888888888893</v>
      </c>
      <c r="BT52" s="42" t="s">
        <v>223</v>
      </c>
      <c r="BU52" s="38">
        <v>60</v>
      </c>
      <c r="BV52" s="49">
        <v>0.71041666666666603</v>
      </c>
      <c r="BW52" s="61"/>
      <c r="BX52" s="55">
        <v>0.71430555555555564</v>
      </c>
      <c r="BY52" s="35">
        <v>3.8888888888896078E-3</v>
      </c>
      <c r="BZ52" s="35">
        <v>1.4351851851859042E-3</v>
      </c>
      <c r="CA52" s="44" t="s">
        <v>223</v>
      </c>
      <c r="CB52" s="45">
        <v>124</v>
      </c>
      <c r="CC52" s="85">
        <v>0.71666666666666667</v>
      </c>
      <c r="CD52" s="86"/>
      <c r="CE52" s="87">
        <v>0</v>
      </c>
      <c r="CF52" s="88"/>
      <c r="CG52" s="85">
        <v>0.72499999999999998</v>
      </c>
      <c r="CH52" s="86"/>
      <c r="CI52" s="87">
        <v>0</v>
      </c>
      <c r="CJ52" s="88"/>
      <c r="CK52" s="43">
        <v>0.7729166666666667</v>
      </c>
      <c r="CL52" s="47">
        <v>0.7729166666666667</v>
      </c>
      <c r="CM52" s="70">
        <v>59.2</v>
      </c>
      <c r="CN52" s="71">
        <v>59.2</v>
      </c>
      <c r="CO52" s="72"/>
      <c r="CP52" s="91">
        <v>0.77500000000000002</v>
      </c>
      <c r="CQ52" s="95">
        <v>5.5555555555555601E-2</v>
      </c>
      <c r="CR52" s="42" t="s">
        <v>223</v>
      </c>
      <c r="CS52" s="38">
        <v>180</v>
      </c>
      <c r="CU52" s="39">
        <v>1182.4000000000001</v>
      </c>
      <c r="CV52" s="46">
        <v>540</v>
      </c>
      <c r="CW52" s="40"/>
      <c r="CX52" s="63">
        <v>1722.4</v>
      </c>
      <c r="CZ52" s="101" t="s">
        <v>191</v>
      </c>
      <c r="DA52" s="129" t="s">
        <v>177</v>
      </c>
      <c r="DB52" s="129">
        <v>201</v>
      </c>
      <c r="DC52" s="104" t="s">
        <v>188</v>
      </c>
      <c r="DD52" s="77"/>
      <c r="DE52" s="56"/>
      <c r="DF52" s="36"/>
      <c r="DI52" s="41">
        <v>1.1200000000000001</v>
      </c>
      <c r="DJ52" s="17" t="s">
        <v>196</v>
      </c>
      <c r="DK52" s="153">
        <v>461.72800000000001</v>
      </c>
      <c r="DL52" s="41">
        <v>461.72800000000001</v>
      </c>
      <c r="DM52" s="41">
        <v>9999</v>
      </c>
      <c r="DP52" s="41">
        <v>51</v>
      </c>
      <c r="DQ52" s="227">
        <v>0</v>
      </c>
      <c r="DR52" s="227">
        <v>60</v>
      </c>
      <c r="DS52" s="228">
        <v>355</v>
      </c>
      <c r="DT52" s="227">
        <v>0</v>
      </c>
      <c r="DU52" s="227">
        <v>120</v>
      </c>
      <c r="DV52" s="227">
        <v>196</v>
      </c>
      <c r="DW52" s="227">
        <v>0</v>
      </c>
      <c r="DX52" s="227">
        <v>60</v>
      </c>
      <c r="DY52" s="227">
        <v>116</v>
      </c>
      <c r="DZ52" s="227">
        <v>60</v>
      </c>
      <c r="EA52" s="227">
        <v>302</v>
      </c>
      <c r="EB52" s="227">
        <v>0</v>
      </c>
      <c r="EC52" s="228">
        <v>30.2</v>
      </c>
      <c r="ED52" s="227">
        <v>0</v>
      </c>
      <c r="EE52" s="227">
        <v>60</v>
      </c>
      <c r="EF52" s="227">
        <v>124</v>
      </c>
      <c r="EG52" s="227">
        <v>0</v>
      </c>
      <c r="EH52" s="228">
        <v>59.2</v>
      </c>
      <c r="EI52" s="227">
        <v>180</v>
      </c>
      <c r="EK52" s="41">
        <v>51</v>
      </c>
      <c r="EL52" s="227">
        <v>0</v>
      </c>
      <c r="EM52" s="227">
        <v>60</v>
      </c>
      <c r="EN52" s="227">
        <v>415</v>
      </c>
      <c r="EO52" s="227">
        <v>415</v>
      </c>
      <c r="EP52" s="227">
        <v>535</v>
      </c>
      <c r="EQ52" s="227">
        <v>731</v>
      </c>
      <c r="ER52" s="227">
        <v>731</v>
      </c>
      <c r="ES52" s="227">
        <v>791</v>
      </c>
      <c r="ET52" s="227">
        <v>907</v>
      </c>
      <c r="EU52" s="227">
        <v>967</v>
      </c>
      <c r="EV52" s="227">
        <v>1269</v>
      </c>
      <c r="EW52" s="227">
        <v>1269</v>
      </c>
      <c r="EX52" s="227">
        <v>1299.2</v>
      </c>
      <c r="EY52" s="227">
        <v>1299.2</v>
      </c>
      <c r="EZ52" s="227">
        <v>1359.2</v>
      </c>
      <c r="FA52" s="227">
        <v>1483.2</v>
      </c>
      <c r="FB52" s="227">
        <v>1483.2</v>
      </c>
      <c r="FC52" s="227">
        <v>1542.4</v>
      </c>
      <c r="FD52" s="227">
        <v>1722.4</v>
      </c>
    </row>
    <row r="53" spans="1:160" ht="13.5" thickBot="1" x14ac:dyDescent="0.25">
      <c r="A53" s="132"/>
      <c r="B53" s="34">
        <v>26</v>
      </c>
      <c r="C53" s="10">
        <v>26</v>
      </c>
      <c r="D53" s="37" t="s">
        <v>125</v>
      </c>
      <c r="E53" s="37" t="s">
        <v>126</v>
      </c>
      <c r="F53" s="37"/>
      <c r="G53" s="43">
        <v>0.30972222222222201</v>
      </c>
      <c r="H53" s="47">
        <v>0.30972222222222223</v>
      </c>
      <c r="I53" s="58" t="s">
        <v>44</v>
      </c>
      <c r="J53" s="52">
        <v>0</v>
      </c>
      <c r="K53" s="43">
        <v>0.39305555555555399</v>
      </c>
      <c r="L53" s="47">
        <v>0.393055555555546</v>
      </c>
      <c r="M53" s="42" t="s">
        <v>44</v>
      </c>
      <c r="N53" s="38">
        <v>0</v>
      </c>
      <c r="O53" s="73">
        <v>0.43472222222222223</v>
      </c>
      <c r="P53" s="42" t="s">
        <v>44</v>
      </c>
      <c r="Q53" s="38">
        <v>0</v>
      </c>
      <c r="R53" s="43">
        <v>0.44097222222222227</v>
      </c>
      <c r="S53" s="47">
        <v>0.44097222222222227</v>
      </c>
      <c r="T53" s="70">
        <v>52.6</v>
      </c>
      <c r="U53" s="71">
        <v>52.6</v>
      </c>
      <c r="V53" s="72">
        <v>300</v>
      </c>
      <c r="W53" s="115">
        <v>0.45555555555555555</v>
      </c>
      <c r="X53" s="42" t="s">
        <v>44</v>
      </c>
      <c r="Y53" s="38">
        <v>0</v>
      </c>
      <c r="Z53" s="49">
        <v>0.49027777777777781</v>
      </c>
      <c r="AA53" s="42" t="s">
        <v>44</v>
      </c>
      <c r="AB53" s="38">
        <v>0</v>
      </c>
      <c r="AC53" s="53">
        <v>0.49236111111111108</v>
      </c>
      <c r="AD53" s="61"/>
      <c r="AE53" s="55">
        <v>0.49636574074074075</v>
      </c>
      <c r="AF53" s="35">
        <v>4.0046296296296635E-3</v>
      </c>
      <c r="AG53" s="35">
        <v>1.5046296296299675E-4</v>
      </c>
      <c r="AH53" s="44" t="s">
        <v>223</v>
      </c>
      <c r="AI53" s="45">
        <v>13</v>
      </c>
      <c r="AJ53" s="115">
        <v>0.5131944444444444</v>
      </c>
      <c r="AK53" s="42" t="s">
        <v>44</v>
      </c>
      <c r="AL53" s="38">
        <v>0</v>
      </c>
      <c r="AM53" s="73">
        <v>0.52361111111111114</v>
      </c>
      <c r="AN53" s="42" t="s">
        <v>44</v>
      </c>
      <c r="AO53" s="38">
        <v>0</v>
      </c>
      <c r="AP53" s="53">
        <v>0.52638888888888891</v>
      </c>
      <c r="AQ53" s="61"/>
      <c r="AR53" s="55">
        <v>0.53435185185185186</v>
      </c>
      <c r="AS53" s="35">
        <v>7.9629629629629495E-3</v>
      </c>
      <c r="AT53" s="35">
        <v>1.2037037037036903E-3</v>
      </c>
      <c r="AU53" s="44" t="s">
        <v>223</v>
      </c>
      <c r="AV53" s="45">
        <v>104</v>
      </c>
      <c r="AW53" s="49">
        <v>0.5541666666666667</v>
      </c>
      <c r="AX53" s="42" t="s">
        <v>44</v>
      </c>
      <c r="AY53" s="38">
        <v>0</v>
      </c>
      <c r="AZ53" s="49">
        <v>0.55694444444444402</v>
      </c>
      <c r="BA53" s="61"/>
      <c r="BB53" s="55">
        <v>0.56270833333333337</v>
      </c>
      <c r="BC53" s="35">
        <v>5.7638888888893458E-3</v>
      </c>
      <c r="BD53" s="35">
        <v>7.638888888893457E-4</v>
      </c>
      <c r="BE53" s="44" t="s">
        <v>223</v>
      </c>
      <c r="BF53" s="45">
        <v>66</v>
      </c>
      <c r="BG53" s="308">
        <v>0.60208333333333286</v>
      </c>
      <c r="BH53" s="42" t="s">
        <v>44</v>
      </c>
      <c r="BI53" s="38">
        <v>0</v>
      </c>
      <c r="BJ53" s="43">
        <v>0.60833333333333328</v>
      </c>
      <c r="BK53" s="47">
        <v>0.60902777777777783</v>
      </c>
      <c r="BL53" s="70">
        <v>31.3</v>
      </c>
      <c r="BM53" s="71">
        <v>31.3</v>
      </c>
      <c r="BN53" s="72">
        <v>30</v>
      </c>
      <c r="BO53" s="117" t="s">
        <v>227</v>
      </c>
      <c r="BP53" s="121">
        <v>1800</v>
      </c>
      <c r="BQ53" s="124" t="s">
        <v>228</v>
      </c>
      <c r="BR53" s="125">
        <v>600</v>
      </c>
      <c r="BS53" s="49">
        <v>0.69930555555555562</v>
      </c>
      <c r="BT53" s="42" t="s">
        <v>223</v>
      </c>
      <c r="BU53" s="38">
        <v>1740</v>
      </c>
      <c r="BV53" s="49">
        <v>0.70138888888888895</v>
      </c>
      <c r="BW53" s="61"/>
      <c r="BX53" s="55">
        <v>0.7053124999999999</v>
      </c>
      <c r="BY53" s="35">
        <v>3.9236111111109473E-3</v>
      </c>
      <c r="BZ53" s="35">
        <v>1.4699074074072437E-3</v>
      </c>
      <c r="CA53" s="44" t="s">
        <v>223</v>
      </c>
      <c r="CB53" s="45">
        <v>127</v>
      </c>
      <c r="CC53" s="85">
        <v>0.70624999999999993</v>
      </c>
      <c r="CD53" s="86"/>
      <c r="CE53" s="87">
        <v>0</v>
      </c>
      <c r="CF53" s="88"/>
      <c r="CG53" s="85">
        <v>0.71458333333333324</v>
      </c>
      <c r="CH53" s="86"/>
      <c r="CI53" s="87">
        <v>0</v>
      </c>
      <c r="CJ53" s="88"/>
      <c r="CK53" s="43">
        <v>0.7597222222222223</v>
      </c>
      <c r="CL53" s="47">
        <v>0.7597222222222223</v>
      </c>
      <c r="CM53" s="70">
        <v>62</v>
      </c>
      <c r="CN53" s="71">
        <v>62</v>
      </c>
      <c r="CO53" s="72"/>
      <c r="CP53" s="91">
        <v>0.76180555555555562</v>
      </c>
      <c r="CQ53" s="95">
        <v>5.5555555555555601E-2</v>
      </c>
      <c r="CR53" s="42" t="s">
        <v>44</v>
      </c>
      <c r="CS53" s="38">
        <v>0</v>
      </c>
      <c r="CU53" s="39">
        <v>785.9</v>
      </c>
      <c r="CV53" s="46">
        <v>4140</v>
      </c>
      <c r="CW53" s="40"/>
      <c r="CX53" s="63">
        <v>4925.8999999999996</v>
      </c>
      <c r="CZ53" s="101" t="s">
        <v>190</v>
      </c>
      <c r="DA53" s="129" t="s">
        <v>176</v>
      </c>
      <c r="DB53" s="129">
        <v>250</v>
      </c>
      <c r="DC53" s="104" t="s">
        <v>186</v>
      </c>
      <c r="DD53" s="77"/>
      <c r="DE53" s="56"/>
      <c r="DF53" s="36"/>
      <c r="DI53" s="41">
        <v>1.1499999999999999</v>
      </c>
      <c r="DJ53" s="17" t="s">
        <v>197</v>
      </c>
      <c r="DK53" s="153">
        <v>497.78500000000003</v>
      </c>
      <c r="DL53" s="41">
        <v>9999</v>
      </c>
      <c r="DM53" s="41">
        <v>497.78500000000003</v>
      </c>
      <c r="DP53" s="41">
        <v>26</v>
      </c>
      <c r="DQ53" s="227">
        <v>0</v>
      </c>
      <c r="DR53" s="227">
        <v>0</v>
      </c>
      <c r="DS53" s="228">
        <v>352.6</v>
      </c>
      <c r="DT53" s="227">
        <v>0</v>
      </c>
      <c r="DU53" s="227">
        <v>0</v>
      </c>
      <c r="DV53" s="227">
        <v>13</v>
      </c>
      <c r="DW53" s="227">
        <v>0</v>
      </c>
      <c r="DX53" s="227">
        <v>0</v>
      </c>
      <c r="DY53" s="227">
        <v>104</v>
      </c>
      <c r="DZ53" s="227">
        <v>0</v>
      </c>
      <c r="EA53" s="227">
        <v>66</v>
      </c>
      <c r="EB53" s="227">
        <v>0</v>
      </c>
      <c r="EC53" s="228">
        <v>61.3</v>
      </c>
      <c r="ED53" s="227">
        <v>2400</v>
      </c>
      <c r="EE53" s="227">
        <v>1740</v>
      </c>
      <c r="EF53" s="227">
        <v>127</v>
      </c>
      <c r="EG53" s="227">
        <v>0</v>
      </c>
      <c r="EH53" s="228">
        <v>62</v>
      </c>
      <c r="EI53" s="227">
        <v>0</v>
      </c>
      <c r="EK53" s="41">
        <v>26</v>
      </c>
      <c r="EL53" s="227">
        <v>0</v>
      </c>
      <c r="EM53" s="227">
        <v>0</v>
      </c>
      <c r="EN53" s="227">
        <v>352.6</v>
      </c>
      <c r="EO53" s="227">
        <v>352.6</v>
      </c>
      <c r="EP53" s="227">
        <v>352.6</v>
      </c>
      <c r="EQ53" s="227">
        <v>365.6</v>
      </c>
      <c r="ER53" s="227">
        <v>365.6</v>
      </c>
      <c r="ES53" s="227">
        <v>365.6</v>
      </c>
      <c r="ET53" s="227">
        <v>469.6</v>
      </c>
      <c r="EU53" s="227">
        <v>469.6</v>
      </c>
      <c r="EV53" s="227">
        <v>535.6</v>
      </c>
      <c r="EW53" s="227">
        <v>535.6</v>
      </c>
      <c r="EX53" s="227">
        <v>596.9</v>
      </c>
      <c r="EY53" s="227">
        <v>2996.9</v>
      </c>
      <c r="EZ53" s="227">
        <v>4736.8999999999996</v>
      </c>
      <c r="FA53" s="227">
        <v>4863.8999999999996</v>
      </c>
      <c r="FB53" s="227">
        <v>4863.8999999999996</v>
      </c>
      <c r="FC53" s="227">
        <v>4925.8999999999996</v>
      </c>
      <c r="FD53" s="227">
        <v>4925.8999999999996</v>
      </c>
    </row>
    <row r="54" spans="1:160" ht="13.5" thickBot="1" x14ac:dyDescent="0.25">
      <c r="A54" s="132"/>
      <c r="B54" s="34">
        <v>54</v>
      </c>
      <c r="C54" s="10">
        <v>56</v>
      </c>
      <c r="D54" s="37" t="s">
        <v>164</v>
      </c>
      <c r="E54" s="37" t="s">
        <v>165</v>
      </c>
      <c r="F54" s="37"/>
      <c r="G54" s="43">
        <v>0.329166666666666</v>
      </c>
      <c r="H54" s="47">
        <v>0.32916666666666666</v>
      </c>
      <c r="I54" s="58" t="s">
        <v>44</v>
      </c>
      <c r="J54" s="52">
        <v>0</v>
      </c>
      <c r="K54" s="43">
        <v>0.41249999999999698</v>
      </c>
      <c r="L54" s="47">
        <v>0.412499999999978</v>
      </c>
      <c r="M54" s="42" t="s">
        <v>44</v>
      </c>
      <c r="N54" s="38">
        <v>0</v>
      </c>
      <c r="O54" s="73">
        <v>0.45416666666666666</v>
      </c>
      <c r="P54" s="42" t="s">
        <v>44</v>
      </c>
      <c r="Q54" s="38">
        <v>0</v>
      </c>
      <c r="R54" s="43">
        <v>0.49722222222222223</v>
      </c>
      <c r="S54" s="47">
        <v>0.46388888888888885</v>
      </c>
      <c r="T54" s="70">
        <v>46.2</v>
      </c>
      <c r="U54" s="71">
        <v>46.2</v>
      </c>
      <c r="V54" s="72"/>
      <c r="W54" s="115">
        <v>0.47499999999999998</v>
      </c>
      <c r="X54" s="42" t="s">
        <v>44</v>
      </c>
      <c r="Y54" s="38">
        <v>0</v>
      </c>
      <c r="Z54" s="49">
        <v>0.50902777777777775</v>
      </c>
      <c r="AA54" s="42" t="s">
        <v>45</v>
      </c>
      <c r="AB54" s="38">
        <v>60</v>
      </c>
      <c r="AC54" s="53">
        <v>0.51250000000000007</v>
      </c>
      <c r="AD54" s="61"/>
      <c r="AE54" s="55">
        <v>0.51657407407407407</v>
      </c>
      <c r="AF54" s="35">
        <v>4.0740740740740078E-3</v>
      </c>
      <c r="AG54" s="35">
        <v>2.1990740740734102E-4</v>
      </c>
      <c r="AH54" s="44" t="s">
        <v>223</v>
      </c>
      <c r="AI54" s="45">
        <v>19</v>
      </c>
      <c r="AJ54" s="115">
        <v>0.53333333333333344</v>
      </c>
      <c r="AK54" s="42" t="s">
        <v>44</v>
      </c>
      <c r="AL54" s="38">
        <v>0</v>
      </c>
      <c r="AM54" s="73">
        <v>0.54375000000000007</v>
      </c>
      <c r="AN54" s="42" t="s">
        <v>44</v>
      </c>
      <c r="AO54" s="38">
        <v>0</v>
      </c>
      <c r="AP54" s="53">
        <v>0.54652777777777783</v>
      </c>
      <c r="AQ54" s="61"/>
      <c r="AR54" s="55">
        <v>0.55324074074074081</v>
      </c>
      <c r="AS54" s="35">
        <v>6.7129629629629761E-3</v>
      </c>
      <c r="AT54" s="35">
        <v>4.6296296296283006E-5</v>
      </c>
      <c r="AU54" s="44" t="s">
        <v>45</v>
      </c>
      <c r="AV54" s="45">
        <v>4</v>
      </c>
      <c r="AW54" s="49">
        <v>0.57430555555555551</v>
      </c>
      <c r="AX54" s="42" t="s">
        <v>44</v>
      </c>
      <c r="AY54" s="38">
        <v>0</v>
      </c>
      <c r="AZ54" s="49">
        <v>0.57638888888888895</v>
      </c>
      <c r="BA54" s="61"/>
      <c r="BB54" s="55">
        <v>0.58177083333333335</v>
      </c>
      <c r="BC54" s="35">
        <v>5.3819444444443976E-3</v>
      </c>
      <c r="BD54" s="35">
        <v>3.8194444444439746E-4</v>
      </c>
      <c r="BE54" s="44" t="s">
        <v>223</v>
      </c>
      <c r="BF54" s="45">
        <v>33</v>
      </c>
      <c r="BG54" s="308">
        <v>0.62152777777777779</v>
      </c>
      <c r="BH54" s="42" t="s">
        <v>44</v>
      </c>
      <c r="BI54" s="38">
        <v>0</v>
      </c>
      <c r="BJ54" s="43">
        <v>0.62152777777777779</v>
      </c>
      <c r="BK54" s="47">
        <v>0.63611111111111118</v>
      </c>
      <c r="BL54" s="70">
        <v>30.7</v>
      </c>
      <c r="BM54" s="71">
        <v>30.7</v>
      </c>
      <c r="BN54" s="72"/>
      <c r="BO54" s="117" t="s">
        <v>226</v>
      </c>
      <c r="BP54" s="121"/>
      <c r="BQ54" s="124" t="s">
        <v>225</v>
      </c>
      <c r="BR54" s="125"/>
      <c r="BS54" s="49">
        <v>0.71736111111111101</v>
      </c>
      <c r="BT54" s="42" t="s">
        <v>223</v>
      </c>
      <c r="BU54" s="38">
        <v>420</v>
      </c>
      <c r="BV54" s="49">
        <v>0.72083333333333399</v>
      </c>
      <c r="BW54" s="61"/>
      <c r="BX54" s="55">
        <v>0.7247569444444445</v>
      </c>
      <c r="BY54" s="35">
        <v>3.9236111111105032E-3</v>
      </c>
      <c r="BZ54" s="35">
        <v>1.4699074074067996E-3</v>
      </c>
      <c r="CA54" s="44" t="s">
        <v>223</v>
      </c>
      <c r="CB54" s="45">
        <v>127</v>
      </c>
      <c r="CC54" s="85">
        <v>0.72569444444444453</v>
      </c>
      <c r="CD54" s="86"/>
      <c r="CE54" s="87">
        <v>0</v>
      </c>
      <c r="CF54" s="88"/>
      <c r="CG54" s="85">
        <v>0.73541666666666661</v>
      </c>
      <c r="CH54" s="86"/>
      <c r="CI54" s="87">
        <v>0</v>
      </c>
      <c r="CJ54" s="88"/>
      <c r="CK54" s="43">
        <v>0.78541666666666676</v>
      </c>
      <c r="CL54" s="47">
        <v>0.78611111111111109</v>
      </c>
      <c r="CM54" s="70">
        <v>58.9</v>
      </c>
      <c r="CN54" s="71">
        <v>58.9</v>
      </c>
      <c r="CO54" s="72"/>
      <c r="CP54" s="91">
        <v>0.78749999999999998</v>
      </c>
      <c r="CQ54" s="95">
        <v>5.5555555555555601E-2</v>
      </c>
      <c r="CR54" s="42" t="s">
        <v>223</v>
      </c>
      <c r="CS54" s="38">
        <v>300</v>
      </c>
      <c r="CU54" s="39">
        <v>318.8</v>
      </c>
      <c r="CV54" s="46">
        <v>780</v>
      </c>
      <c r="CW54" s="40"/>
      <c r="CX54" s="63">
        <v>1098.8</v>
      </c>
      <c r="CZ54" s="101" t="s">
        <v>191</v>
      </c>
      <c r="DA54" s="129" t="s">
        <v>177</v>
      </c>
      <c r="DB54" s="129">
        <v>89</v>
      </c>
      <c r="DC54" s="104" t="s">
        <v>187</v>
      </c>
      <c r="DD54" s="77"/>
      <c r="DE54" s="56"/>
      <c r="DF54" s="36"/>
      <c r="DI54" s="41">
        <v>1.06</v>
      </c>
      <c r="DJ54" s="17" t="s">
        <v>196</v>
      </c>
      <c r="DK54" s="153">
        <v>143.94800000000001</v>
      </c>
      <c r="DL54" s="41">
        <v>143.94800000000001</v>
      </c>
      <c r="DM54" s="41">
        <v>9999</v>
      </c>
      <c r="DP54" s="41">
        <v>56</v>
      </c>
      <c r="DQ54" s="227">
        <v>0</v>
      </c>
      <c r="DR54" s="227">
        <v>0</v>
      </c>
      <c r="DS54" s="228">
        <v>46.2</v>
      </c>
      <c r="DT54" s="227">
        <v>0</v>
      </c>
      <c r="DU54" s="227">
        <v>60</v>
      </c>
      <c r="DV54" s="227">
        <v>19</v>
      </c>
      <c r="DW54" s="227">
        <v>0</v>
      </c>
      <c r="DX54" s="227">
        <v>0</v>
      </c>
      <c r="DY54" s="227">
        <v>4</v>
      </c>
      <c r="DZ54" s="227">
        <v>0</v>
      </c>
      <c r="EA54" s="227">
        <v>33</v>
      </c>
      <c r="EB54" s="227">
        <v>0</v>
      </c>
      <c r="EC54" s="228">
        <v>30.7</v>
      </c>
      <c r="ED54" s="227">
        <v>0</v>
      </c>
      <c r="EE54" s="227">
        <v>420</v>
      </c>
      <c r="EF54" s="227">
        <v>127</v>
      </c>
      <c r="EG54" s="227">
        <v>0</v>
      </c>
      <c r="EH54" s="228">
        <v>58.9</v>
      </c>
      <c r="EI54" s="227">
        <v>300</v>
      </c>
      <c r="EK54" s="41">
        <v>56</v>
      </c>
      <c r="EL54" s="227">
        <v>0</v>
      </c>
      <c r="EM54" s="227">
        <v>0</v>
      </c>
      <c r="EN54" s="227">
        <v>46.2</v>
      </c>
      <c r="EO54" s="227">
        <v>46.2</v>
      </c>
      <c r="EP54" s="227">
        <v>106.2</v>
      </c>
      <c r="EQ54" s="227">
        <v>125.2</v>
      </c>
      <c r="ER54" s="227">
        <v>125.2</v>
      </c>
      <c r="ES54" s="227">
        <v>125.2</v>
      </c>
      <c r="ET54" s="227">
        <v>129.19999999999999</v>
      </c>
      <c r="EU54" s="227">
        <v>129.19999999999999</v>
      </c>
      <c r="EV54" s="227">
        <v>162.19999999999999</v>
      </c>
      <c r="EW54" s="227">
        <v>162.19999999999999</v>
      </c>
      <c r="EX54" s="227">
        <v>192.9</v>
      </c>
      <c r="EY54" s="227">
        <v>192.9</v>
      </c>
      <c r="EZ54" s="227">
        <v>612.9</v>
      </c>
      <c r="FA54" s="227">
        <v>739.9</v>
      </c>
      <c r="FB54" s="227">
        <v>739.9</v>
      </c>
      <c r="FC54" s="227">
        <v>798.8</v>
      </c>
      <c r="FD54" s="227">
        <v>1098.8</v>
      </c>
    </row>
    <row r="55" spans="1:160" ht="13.5" thickBot="1" x14ac:dyDescent="0.25">
      <c r="A55" s="132"/>
      <c r="B55" s="34">
        <v>49</v>
      </c>
      <c r="C55" s="10">
        <v>50</v>
      </c>
      <c r="D55" s="37" t="s">
        <v>155</v>
      </c>
      <c r="E55" s="37" t="s">
        <v>156</v>
      </c>
      <c r="F55" s="37"/>
      <c r="G55" s="43">
        <v>0.32569444444444401</v>
      </c>
      <c r="H55" s="47">
        <v>0.32569444444444445</v>
      </c>
      <c r="I55" s="58" t="s">
        <v>44</v>
      </c>
      <c r="J55" s="52">
        <v>0</v>
      </c>
      <c r="K55" s="43">
        <v>0.40902777777777499</v>
      </c>
      <c r="L55" s="47">
        <v>0.40902777777775801</v>
      </c>
      <c r="M55" s="42" t="s">
        <v>44</v>
      </c>
      <c r="N55" s="38">
        <v>0</v>
      </c>
      <c r="O55" s="73">
        <v>0.45069444444444445</v>
      </c>
      <c r="P55" s="42" t="s">
        <v>44</v>
      </c>
      <c r="Q55" s="38">
        <v>0</v>
      </c>
      <c r="R55" s="43">
        <v>0.4604166666666667</v>
      </c>
      <c r="S55" s="47">
        <v>0.4604166666666667</v>
      </c>
      <c r="T55" s="70">
        <v>46.5</v>
      </c>
      <c r="U55" s="71">
        <v>46.5</v>
      </c>
      <c r="V55" s="72">
        <v>330</v>
      </c>
      <c r="W55" s="115">
        <v>0.47152777777777777</v>
      </c>
      <c r="X55" s="42" t="s">
        <v>44</v>
      </c>
      <c r="Y55" s="38">
        <v>0</v>
      </c>
      <c r="Z55" s="49">
        <v>0.50347222222222221</v>
      </c>
      <c r="AA55" s="42" t="s">
        <v>45</v>
      </c>
      <c r="AB55" s="38">
        <v>240</v>
      </c>
      <c r="AC55" s="53">
        <v>0.50694444444444442</v>
      </c>
      <c r="AD55" s="61"/>
      <c r="AE55" s="55">
        <v>0.51174768518518521</v>
      </c>
      <c r="AF55" s="35">
        <v>4.8032407407407884E-3</v>
      </c>
      <c r="AG55" s="35">
        <v>9.4907407407412167E-4</v>
      </c>
      <c r="AH55" s="44" t="s">
        <v>223</v>
      </c>
      <c r="AI55" s="45">
        <v>82</v>
      </c>
      <c r="AJ55" s="115">
        <v>0.52777777777777779</v>
      </c>
      <c r="AK55" s="42" t="s">
        <v>44</v>
      </c>
      <c r="AL55" s="38">
        <v>0</v>
      </c>
      <c r="AM55" s="73">
        <v>0.53680555555555554</v>
      </c>
      <c r="AN55" s="42" t="s">
        <v>45</v>
      </c>
      <c r="AO55" s="38">
        <v>120</v>
      </c>
      <c r="AP55" s="53">
        <v>0.5395833333333333</v>
      </c>
      <c r="AQ55" s="61"/>
      <c r="AR55" s="55">
        <v>0.54950231481481482</v>
      </c>
      <c r="AS55" s="35">
        <v>9.9189814814815147E-3</v>
      </c>
      <c r="AT55" s="35">
        <v>3.1597222222222556E-3</v>
      </c>
      <c r="AU55" s="44" t="s">
        <v>223</v>
      </c>
      <c r="AV55" s="45">
        <v>273</v>
      </c>
      <c r="AW55" s="49">
        <v>0.56597222222222221</v>
      </c>
      <c r="AX55" s="42" t="s">
        <v>45</v>
      </c>
      <c r="AY55" s="38">
        <v>120</v>
      </c>
      <c r="AZ55" s="49">
        <v>0.56874999999999998</v>
      </c>
      <c r="BA55" s="61"/>
      <c r="BB55" s="55">
        <v>0.57442129629629635</v>
      </c>
      <c r="BC55" s="35">
        <v>5.6712962962963687E-3</v>
      </c>
      <c r="BD55" s="35">
        <v>6.7129629629636856E-4</v>
      </c>
      <c r="BE55" s="44" t="s">
        <v>223</v>
      </c>
      <c r="BF55" s="45">
        <v>58</v>
      </c>
      <c r="BG55" s="308">
        <v>0.61388888888888882</v>
      </c>
      <c r="BH55" s="42" t="s">
        <v>44</v>
      </c>
      <c r="BI55" s="38">
        <v>0</v>
      </c>
      <c r="BJ55" s="43">
        <v>0.61458333333333337</v>
      </c>
      <c r="BK55" s="47">
        <v>0.62361111111111112</v>
      </c>
      <c r="BL55" s="70">
        <v>29.4</v>
      </c>
      <c r="BM55" s="71">
        <v>29.4</v>
      </c>
      <c r="BN55" s="72"/>
      <c r="BO55" s="117" t="s">
        <v>226</v>
      </c>
      <c r="BP55" s="121"/>
      <c r="BQ55" s="124" t="s">
        <v>225</v>
      </c>
      <c r="BR55" s="125"/>
      <c r="BS55" s="49">
        <v>0.69097222222222221</v>
      </c>
      <c r="BT55" s="42" t="s">
        <v>44</v>
      </c>
      <c r="BU55" s="38">
        <v>0</v>
      </c>
      <c r="BV55" s="49">
        <v>0.69374999999999998</v>
      </c>
      <c r="BW55" s="61"/>
      <c r="BX55" s="55">
        <v>0.69769675925925922</v>
      </c>
      <c r="BY55" s="35">
        <v>3.9467592592592471E-3</v>
      </c>
      <c r="BZ55" s="35">
        <v>1.4930555555555435E-3</v>
      </c>
      <c r="CA55" s="44" t="s">
        <v>223</v>
      </c>
      <c r="CB55" s="45">
        <v>129</v>
      </c>
      <c r="CC55" s="85">
        <v>0.69930555555555562</v>
      </c>
      <c r="CD55" s="86"/>
      <c r="CE55" s="87">
        <v>0</v>
      </c>
      <c r="CF55" s="88"/>
      <c r="CG55" s="85">
        <v>0.7055555555555556</v>
      </c>
      <c r="CH55" s="86"/>
      <c r="CI55" s="87">
        <v>0</v>
      </c>
      <c r="CJ55" s="88"/>
      <c r="CK55" s="43">
        <v>0.75277777777777777</v>
      </c>
      <c r="CL55" s="47">
        <v>0.75347222222222221</v>
      </c>
      <c r="CM55" s="70">
        <v>50.5</v>
      </c>
      <c r="CN55" s="71">
        <v>50.5</v>
      </c>
      <c r="CO55" s="72"/>
      <c r="CP55" s="91">
        <v>0.75416666666666676</v>
      </c>
      <c r="CQ55" s="95">
        <v>5.5555555555555601E-2</v>
      </c>
      <c r="CR55" s="42" t="s">
        <v>44</v>
      </c>
      <c r="CS55" s="38">
        <v>0</v>
      </c>
      <c r="CU55" s="39">
        <v>998.4</v>
      </c>
      <c r="CV55" s="46">
        <v>480</v>
      </c>
      <c r="CW55" s="40"/>
      <c r="CX55" s="63">
        <v>1478.4</v>
      </c>
      <c r="CZ55" s="101" t="s">
        <v>191</v>
      </c>
      <c r="DA55" s="129" t="s">
        <v>176</v>
      </c>
      <c r="DB55" s="129">
        <v>265</v>
      </c>
      <c r="DC55" s="104" t="s">
        <v>188</v>
      </c>
      <c r="DD55" s="77"/>
      <c r="DE55" s="56"/>
      <c r="DF55" s="36"/>
      <c r="DI55" s="41">
        <v>1.1499999999999999</v>
      </c>
      <c r="DJ55" s="17" t="s">
        <v>196</v>
      </c>
      <c r="DK55" s="153">
        <v>475.36</v>
      </c>
      <c r="DL55" s="41">
        <v>475.36</v>
      </c>
      <c r="DM55" s="41">
        <v>9999</v>
      </c>
      <c r="DP55" s="41">
        <v>50</v>
      </c>
      <c r="DQ55" s="227">
        <v>0</v>
      </c>
      <c r="DR55" s="227">
        <v>0</v>
      </c>
      <c r="DS55" s="228">
        <v>376.5</v>
      </c>
      <c r="DT55" s="227">
        <v>0</v>
      </c>
      <c r="DU55" s="227">
        <v>240</v>
      </c>
      <c r="DV55" s="227">
        <v>82</v>
      </c>
      <c r="DW55" s="227">
        <v>0</v>
      </c>
      <c r="DX55" s="227">
        <v>120</v>
      </c>
      <c r="DY55" s="227">
        <v>273</v>
      </c>
      <c r="DZ55" s="227">
        <v>120</v>
      </c>
      <c r="EA55" s="227">
        <v>58</v>
      </c>
      <c r="EB55" s="227">
        <v>0</v>
      </c>
      <c r="EC55" s="228">
        <v>29.4</v>
      </c>
      <c r="ED55" s="227">
        <v>0</v>
      </c>
      <c r="EE55" s="227">
        <v>0</v>
      </c>
      <c r="EF55" s="227">
        <v>129</v>
      </c>
      <c r="EG55" s="227">
        <v>0</v>
      </c>
      <c r="EH55" s="228">
        <v>50.5</v>
      </c>
      <c r="EI55" s="227">
        <v>0</v>
      </c>
      <c r="EK55" s="41">
        <v>50</v>
      </c>
      <c r="EL55" s="227">
        <v>0</v>
      </c>
      <c r="EM55" s="227">
        <v>0</v>
      </c>
      <c r="EN55" s="227">
        <v>376.5</v>
      </c>
      <c r="EO55" s="227">
        <v>376.5</v>
      </c>
      <c r="EP55" s="227">
        <v>616.5</v>
      </c>
      <c r="EQ55" s="227">
        <v>698.5</v>
      </c>
      <c r="ER55" s="227">
        <v>698.5</v>
      </c>
      <c r="ES55" s="227">
        <v>818.5</v>
      </c>
      <c r="ET55" s="227">
        <v>1091.5</v>
      </c>
      <c r="EU55" s="227">
        <v>1211.5</v>
      </c>
      <c r="EV55" s="227">
        <v>1269.5</v>
      </c>
      <c r="EW55" s="227">
        <v>1269.5</v>
      </c>
      <c r="EX55" s="227">
        <v>1298.9000000000001</v>
      </c>
      <c r="EY55" s="227">
        <v>1298.9000000000001</v>
      </c>
      <c r="EZ55" s="227">
        <v>1298.9000000000001</v>
      </c>
      <c r="FA55" s="227">
        <v>1427.9</v>
      </c>
      <c r="FB55" s="227">
        <v>1427.9</v>
      </c>
      <c r="FC55" s="227">
        <v>1478.4</v>
      </c>
      <c r="FD55" s="227">
        <v>1478.4</v>
      </c>
    </row>
    <row r="56" spans="1:160" ht="13.5" thickBot="1" x14ac:dyDescent="0.25">
      <c r="A56" s="132"/>
      <c r="B56" s="34">
        <v>48</v>
      </c>
      <c r="C56" s="10">
        <v>49</v>
      </c>
      <c r="D56" s="37" t="s">
        <v>153</v>
      </c>
      <c r="E56" s="37" t="s">
        <v>154</v>
      </c>
      <c r="F56" s="37"/>
      <c r="G56" s="43">
        <v>0.32500000000000001</v>
      </c>
      <c r="H56" s="47">
        <v>0.32500000000000001</v>
      </c>
      <c r="I56" s="58" t="s">
        <v>44</v>
      </c>
      <c r="J56" s="52">
        <v>0</v>
      </c>
      <c r="K56" s="43">
        <v>0.40833333333333099</v>
      </c>
      <c r="L56" s="47">
        <v>0.40833333333331401</v>
      </c>
      <c r="M56" s="42" t="s">
        <v>44</v>
      </c>
      <c r="N56" s="38">
        <v>0</v>
      </c>
      <c r="O56" s="73">
        <v>0.45</v>
      </c>
      <c r="P56" s="42" t="s">
        <v>44</v>
      </c>
      <c r="Q56" s="38">
        <v>0</v>
      </c>
      <c r="R56" s="43">
        <v>0.4597222222222222</v>
      </c>
      <c r="S56" s="47">
        <v>0.4597222222222222</v>
      </c>
      <c r="T56" s="70">
        <v>47.9</v>
      </c>
      <c r="U56" s="71">
        <v>47.9</v>
      </c>
      <c r="V56" s="72"/>
      <c r="W56" s="115">
        <v>0.47083333333333333</v>
      </c>
      <c r="X56" s="42" t="s">
        <v>44</v>
      </c>
      <c r="Y56" s="38">
        <v>0</v>
      </c>
      <c r="Z56" s="49">
        <v>0.50486111111111109</v>
      </c>
      <c r="AA56" s="42" t="s">
        <v>45</v>
      </c>
      <c r="AB56" s="38">
        <v>60</v>
      </c>
      <c r="AC56" s="53">
        <v>0.50902777777777775</v>
      </c>
      <c r="AD56" s="61"/>
      <c r="AE56" s="55">
        <v>0.51348379629629626</v>
      </c>
      <c r="AF56" s="35">
        <v>4.4560185185185119E-3</v>
      </c>
      <c r="AG56" s="35">
        <v>6.0185185185184517E-4</v>
      </c>
      <c r="AH56" s="44" t="s">
        <v>223</v>
      </c>
      <c r="AI56" s="45">
        <v>52</v>
      </c>
      <c r="AJ56" s="115">
        <v>0.52986111111111112</v>
      </c>
      <c r="AK56" s="42" t="s">
        <v>44</v>
      </c>
      <c r="AL56" s="38">
        <v>0</v>
      </c>
      <c r="AM56" s="73">
        <v>0.54027777777777775</v>
      </c>
      <c r="AN56" s="42" t="s">
        <v>44</v>
      </c>
      <c r="AO56" s="38">
        <v>0</v>
      </c>
      <c r="AP56" s="53">
        <v>0.54305555555555551</v>
      </c>
      <c r="AQ56" s="61"/>
      <c r="AR56" s="55">
        <v>0.54982638888888891</v>
      </c>
      <c r="AS56" s="35">
        <v>6.7708333333333925E-3</v>
      </c>
      <c r="AT56" s="35">
        <v>1.1574074074133418E-5</v>
      </c>
      <c r="AU56" s="44" t="s">
        <v>223</v>
      </c>
      <c r="AV56" s="45">
        <v>1</v>
      </c>
      <c r="AW56" s="49">
        <v>0.56944444444444442</v>
      </c>
      <c r="AX56" s="42" t="s">
        <v>45</v>
      </c>
      <c r="AY56" s="38">
        <v>120</v>
      </c>
      <c r="AZ56" s="49">
        <v>0.57222222222222197</v>
      </c>
      <c r="BA56" s="61"/>
      <c r="BB56" s="55">
        <v>0.57771990740740742</v>
      </c>
      <c r="BC56" s="35">
        <v>5.4976851851854525E-3</v>
      </c>
      <c r="BD56" s="35">
        <v>4.9768518518545236E-4</v>
      </c>
      <c r="BE56" s="44" t="s">
        <v>223</v>
      </c>
      <c r="BF56" s="45">
        <v>43</v>
      </c>
      <c r="BG56" s="308">
        <v>0.61736111111111081</v>
      </c>
      <c r="BH56" s="42" t="s">
        <v>44</v>
      </c>
      <c r="BI56" s="38">
        <v>0</v>
      </c>
      <c r="BJ56" s="43">
        <v>0.61736111111111114</v>
      </c>
      <c r="BK56" s="47">
        <v>0.62916666666666665</v>
      </c>
      <c r="BL56" s="70">
        <v>32.6</v>
      </c>
      <c r="BM56" s="71">
        <v>32.6</v>
      </c>
      <c r="BN56" s="72"/>
      <c r="BO56" s="117" t="s">
        <v>226</v>
      </c>
      <c r="BP56" s="121"/>
      <c r="BQ56" s="124" t="s">
        <v>225</v>
      </c>
      <c r="BR56" s="125"/>
      <c r="BS56" s="49">
        <v>0.70763888888888893</v>
      </c>
      <c r="BT56" s="42" t="s">
        <v>223</v>
      </c>
      <c r="BU56" s="38">
        <v>180</v>
      </c>
      <c r="BV56" s="49">
        <v>0.70972222222222203</v>
      </c>
      <c r="BW56" s="61"/>
      <c r="BX56" s="55">
        <v>0.71421296296296299</v>
      </c>
      <c r="BY56" s="35">
        <v>4.4907407407409616E-3</v>
      </c>
      <c r="BZ56" s="35">
        <v>2.037037037037258E-3</v>
      </c>
      <c r="CA56" s="44" t="s">
        <v>223</v>
      </c>
      <c r="CB56" s="45">
        <v>176</v>
      </c>
      <c r="CC56" s="85">
        <v>0.71597222222222223</v>
      </c>
      <c r="CD56" s="86"/>
      <c r="CE56" s="87">
        <v>0</v>
      </c>
      <c r="CF56" s="88"/>
      <c r="CG56" s="85">
        <v>0.72430555555555554</v>
      </c>
      <c r="CH56" s="86"/>
      <c r="CI56" s="87">
        <v>0</v>
      </c>
      <c r="CJ56" s="88"/>
      <c r="CK56" s="43">
        <v>0.7729166666666667</v>
      </c>
      <c r="CL56" s="47">
        <v>0.77430555555555547</v>
      </c>
      <c r="CM56" s="70">
        <v>71.900000000000006</v>
      </c>
      <c r="CN56" s="71">
        <v>71.900000000000006</v>
      </c>
      <c r="CO56" s="72"/>
      <c r="CP56" s="91">
        <v>0.77569444444444446</v>
      </c>
      <c r="CQ56" s="95">
        <v>5.5555555555555601E-2</v>
      </c>
      <c r="CR56" s="42" t="s">
        <v>223</v>
      </c>
      <c r="CS56" s="38">
        <v>180</v>
      </c>
      <c r="CU56" s="39">
        <v>424.4</v>
      </c>
      <c r="CV56" s="46">
        <v>540</v>
      </c>
      <c r="CW56" s="40"/>
      <c r="CX56" s="63">
        <v>964.4</v>
      </c>
      <c r="CZ56" s="101" t="s">
        <v>191</v>
      </c>
      <c r="DA56" s="129" t="s">
        <v>178</v>
      </c>
      <c r="DB56" s="129">
        <v>136</v>
      </c>
      <c r="DC56" s="104" t="s">
        <v>188</v>
      </c>
      <c r="DD56" s="77"/>
      <c r="DE56" s="56"/>
      <c r="DF56" s="36"/>
      <c r="DI56" s="41">
        <v>1.03</v>
      </c>
      <c r="DJ56" s="17" t="s">
        <v>196</v>
      </c>
      <c r="DK56" s="153">
        <v>156.97200000000001</v>
      </c>
      <c r="DL56" s="41">
        <v>156.97200000000001</v>
      </c>
      <c r="DM56" s="41">
        <v>9999</v>
      </c>
      <c r="DP56" s="41">
        <v>49</v>
      </c>
      <c r="DQ56" s="227">
        <v>0</v>
      </c>
      <c r="DR56" s="227">
        <v>0</v>
      </c>
      <c r="DS56" s="228">
        <v>47.9</v>
      </c>
      <c r="DT56" s="227">
        <v>0</v>
      </c>
      <c r="DU56" s="227">
        <v>60</v>
      </c>
      <c r="DV56" s="227">
        <v>52</v>
      </c>
      <c r="DW56" s="227">
        <v>0</v>
      </c>
      <c r="DX56" s="227">
        <v>0</v>
      </c>
      <c r="DY56" s="227">
        <v>1</v>
      </c>
      <c r="DZ56" s="227">
        <v>120</v>
      </c>
      <c r="EA56" s="227">
        <v>43</v>
      </c>
      <c r="EB56" s="227">
        <v>0</v>
      </c>
      <c r="EC56" s="228">
        <v>32.6</v>
      </c>
      <c r="ED56" s="227">
        <v>0</v>
      </c>
      <c r="EE56" s="227">
        <v>180</v>
      </c>
      <c r="EF56" s="227">
        <v>176</v>
      </c>
      <c r="EG56" s="227">
        <v>0</v>
      </c>
      <c r="EH56" s="228">
        <v>71.900000000000006</v>
      </c>
      <c r="EI56" s="227">
        <v>180</v>
      </c>
      <c r="EK56" s="41">
        <v>49</v>
      </c>
      <c r="EL56" s="227">
        <v>0</v>
      </c>
      <c r="EM56" s="227">
        <v>0</v>
      </c>
      <c r="EN56" s="227">
        <v>47.9</v>
      </c>
      <c r="EO56" s="227">
        <v>47.9</v>
      </c>
      <c r="EP56" s="227">
        <v>107.9</v>
      </c>
      <c r="EQ56" s="227">
        <v>159.9</v>
      </c>
      <c r="ER56" s="227">
        <v>159.9</v>
      </c>
      <c r="ES56" s="227">
        <v>159.9</v>
      </c>
      <c r="ET56" s="227">
        <v>160.9</v>
      </c>
      <c r="EU56" s="227">
        <v>280.89999999999998</v>
      </c>
      <c r="EV56" s="227">
        <v>323.89999999999998</v>
      </c>
      <c r="EW56" s="227">
        <v>323.89999999999998</v>
      </c>
      <c r="EX56" s="227">
        <v>356.5</v>
      </c>
      <c r="EY56" s="227">
        <v>356.5</v>
      </c>
      <c r="EZ56" s="227">
        <v>536.5</v>
      </c>
      <c r="FA56" s="227">
        <v>712.5</v>
      </c>
      <c r="FB56" s="227">
        <v>712.5</v>
      </c>
      <c r="FC56" s="227">
        <v>784.4</v>
      </c>
      <c r="FD56" s="227">
        <v>964.4</v>
      </c>
    </row>
    <row r="57" spans="1:160" ht="13.5" thickBot="1" x14ac:dyDescent="0.25">
      <c r="A57" s="132"/>
      <c r="B57" s="34">
        <v>56</v>
      </c>
      <c r="C57" s="10">
        <v>59</v>
      </c>
      <c r="D57" s="37" t="s">
        <v>168</v>
      </c>
      <c r="E57" s="37" t="s">
        <v>169</v>
      </c>
      <c r="F57" s="37"/>
      <c r="G57" s="43">
        <v>0.33055555555555499</v>
      </c>
      <c r="H57" s="47">
        <v>0.33055555555555555</v>
      </c>
      <c r="I57" s="58" t="s">
        <v>44</v>
      </c>
      <c r="J57" s="52">
        <v>0</v>
      </c>
      <c r="K57" s="43">
        <v>0.41388888888888598</v>
      </c>
      <c r="L57" s="47">
        <v>0.41388888888886599</v>
      </c>
      <c r="M57" s="42" t="s">
        <v>44</v>
      </c>
      <c r="N57" s="38">
        <v>0</v>
      </c>
      <c r="O57" s="73">
        <v>0.45555555555555555</v>
      </c>
      <c r="P57" s="42" t="s">
        <v>44</v>
      </c>
      <c r="Q57" s="38">
        <v>0</v>
      </c>
      <c r="R57" s="43">
        <v>0.46458333333333335</v>
      </c>
      <c r="S57" s="47">
        <v>0.46458333333333335</v>
      </c>
      <c r="T57" s="70">
        <v>47.5</v>
      </c>
      <c r="U57" s="71">
        <v>47.5</v>
      </c>
      <c r="V57" s="72">
        <v>30</v>
      </c>
      <c r="W57" s="115">
        <v>0.47638888888888886</v>
      </c>
      <c r="X57" s="42" t="s">
        <v>44</v>
      </c>
      <c r="Y57" s="38">
        <v>0</v>
      </c>
      <c r="Z57" s="49">
        <v>0.51111111111111118</v>
      </c>
      <c r="AA57" s="42" t="s">
        <v>44</v>
      </c>
      <c r="AB57" s="38">
        <v>0</v>
      </c>
      <c r="AC57" s="53">
        <v>0.51388888888888895</v>
      </c>
      <c r="AD57" s="61"/>
      <c r="AE57" s="55">
        <v>0.51841435185185192</v>
      </c>
      <c r="AF57" s="35">
        <v>4.5254629629629672E-3</v>
      </c>
      <c r="AG57" s="35">
        <v>6.7129629629630047E-4</v>
      </c>
      <c r="AH57" s="44" t="s">
        <v>223</v>
      </c>
      <c r="AI57" s="45">
        <v>58</v>
      </c>
      <c r="AJ57" s="115">
        <v>0.53472222222222232</v>
      </c>
      <c r="AK57" s="42" t="s">
        <v>44</v>
      </c>
      <c r="AL57" s="38">
        <v>0</v>
      </c>
      <c r="AM57" s="73">
        <v>0.54583333333333328</v>
      </c>
      <c r="AN57" s="42" t="s">
        <v>223</v>
      </c>
      <c r="AO57" s="38">
        <v>60</v>
      </c>
      <c r="AP57" s="53">
        <v>0.54722222222222217</v>
      </c>
      <c r="AQ57" s="61"/>
      <c r="AR57" s="55">
        <v>0.55539351851851848</v>
      </c>
      <c r="AS57" s="35">
        <v>8.1712962962963154E-3</v>
      </c>
      <c r="AT57" s="35">
        <v>1.4120370370370562E-3</v>
      </c>
      <c r="AU57" s="44" t="s">
        <v>223</v>
      </c>
      <c r="AV57" s="45">
        <v>122</v>
      </c>
      <c r="AW57" s="49">
        <v>0.57500000000000007</v>
      </c>
      <c r="AX57" s="42" t="s">
        <v>44</v>
      </c>
      <c r="AY57" s="38">
        <v>0</v>
      </c>
      <c r="AZ57" s="49">
        <v>0.57708333333333295</v>
      </c>
      <c r="BA57" s="61"/>
      <c r="BB57" s="55">
        <v>0.58523148148148152</v>
      </c>
      <c r="BC57" s="35">
        <v>8.1481481481485707E-3</v>
      </c>
      <c r="BD57" s="35">
        <v>3.1481481481485706E-3</v>
      </c>
      <c r="BE57" s="44" t="s">
        <v>223</v>
      </c>
      <c r="BF57" s="45">
        <v>272</v>
      </c>
      <c r="BG57" s="308">
        <v>0.62222222222222179</v>
      </c>
      <c r="BH57" s="42" t="s">
        <v>44</v>
      </c>
      <c r="BI57" s="38">
        <v>0</v>
      </c>
      <c r="BJ57" s="43">
        <v>0.62222222222222223</v>
      </c>
      <c r="BK57" s="47">
        <v>0.6333333333333333</v>
      </c>
      <c r="BL57" s="70">
        <v>29.4</v>
      </c>
      <c r="BM57" s="71">
        <v>29.4</v>
      </c>
      <c r="BN57" s="72"/>
      <c r="BO57" s="117"/>
      <c r="BP57" s="121"/>
      <c r="BQ57" s="124"/>
      <c r="BR57" s="125"/>
      <c r="BS57" s="49">
        <v>0.70972222222222225</v>
      </c>
      <c r="BT57" s="42" t="s">
        <v>44</v>
      </c>
      <c r="BU57" s="38">
        <v>0</v>
      </c>
      <c r="BV57" s="49">
        <v>0.71250000000000002</v>
      </c>
      <c r="BW57" s="61"/>
      <c r="BX57" s="55">
        <v>0.7195138888888889</v>
      </c>
      <c r="BY57" s="35">
        <v>7.0138888888888751E-3</v>
      </c>
      <c r="BZ57" s="35">
        <v>4.5601851851851715E-3</v>
      </c>
      <c r="CA57" s="44" t="s">
        <v>223</v>
      </c>
      <c r="CB57" s="45">
        <v>394</v>
      </c>
      <c r="CC57" s="85">
        <v>0.72222222222222221</v>
      </c>
      <c r="CD57" s="86"/>
      <c r="CE57" s="87">
        <v>0</v>
      </c>
      <c r="CF57" s="88"/>
      <c r="CG57" s="85">
        <v>0.73749999999999993</v>
      </c>
      <c r="CH57" s="86"/>
      <c r="CI57" s="87">
        <v>0</v>
      </c>
      <c r="CJ57" s="88"/>
      <c r="CK57" s="43"/>
      <c r="CL57" s="47"/>
      <c r="CM57" s="317"/>
      <c r="CN57" s="310" t="s">
        <v>231</v>
      </c>
      <c r="CO57" s="72"/>
      <c r="CP57" s="91"/>
      <c r="CQ57" s="95">
        <v>5.5555555555555601E-2</v>
      </c>
      <c r="CR57" s="42" t="s">
        <v>44</v>
      </c>
      <c r="CS57" s="38"/>
      <c r="CU57" s="39" t="s">
        <v>231</v>
      </c>
      <c r="CV57" s="46" t="s">
        <v>231</v>
      </c>
      <c r="CW57" s="40"/>
      <c r="CX57" s="63" t="s">
        <v>231</v>
      </c>
      <c r="CZ57" s="101" t="s">
        <v>191</v>
      </c>
      <c r="DA57" s="129" t="s">
        <v>177</v>
      </c>
      <c r="DB57" s="129">
        <v>141</v>
      </c>
      <c r="DC57" s="104" t="s">
        <v>188</v>
      </c>
      <c r="DD57" s="77"/>
      <c r="DE57" s="56"/>
      <c r="DF57" s="36"/>
      <c r="DI57" s="41">
        <v>1.0900000000000001</v>
      </c>
      <c r="DJ57" s="17" t="s">
        <v>196</v>
      </c>
      <c r="DK57" s="153" t="e">
        <v>#REF!</v>
      </c>
      <c r="DL57" s="41" t="e">
        <v>#REF!</v>
      </c>
      <c r="DM57" s="41">
        <v>9999</v>
      </c>
      <c r="DP57" s="41">
        <v>59</v>
      </c>
      <c r="DQ57" s="227">
        <v>0</v>
      </c>
      <c r="DR57" s="227">
        <v>0</v>
      </c>
      <c r="DS57" s="228">
        <v>77.5</v>
      </c>
      <c r="DT57" s="227">
        <v>0</v>
      </c>
      <c r="DU57" s="227">
        <v>0</v>
      </c>
      <c r="DV57" s="227">
        <v>58</v>
      </c>
      <c r="DW57" s="227">
        <v>0</v>
      </c>
      <c r="DX57" s="227">
        <v>60</v>
      </c>
      <c r="DY57" s="227">
        <v>122</v>
      </c>
      <c r="DZ57" s="227">
        <v>0</v>
      </c>
      <c r="EA57" s="227">
        <v>272</v>
      </c>
      <c r="EB57" s="227">
        <v>0</v>
      </c>
      <c r="EC57" s="228">
        <v>29.4</v>
      </c>
      <c r="ED57" s="227">
        <v>0</v>
      </c>
      <c r="EE57" s="227">
        <v>0</v>
      </c>
      <c r="EF57" s="227">
        <v>394</v>
      </c>
      <c r="EG57" s="227">
        <v>0</v>
      </c>
      <c r="EH57" s="228" t="e">
        <v>#REF!</v>
      </c>
      <c r="EI57" s="227">
        <v>0</v>
      </c>
      <c r="EK57" s="41">
        <v>59</v>
      </c>
      <c r="EL57" s="227">
        <v>0</v>
      </c>
      <c r="EM57" s="227">
        <v>0</v>
      </c>
      <c r="EN57" s="227">
        <v>77.5</v>
      </c>
      <c r="EO57" s="227">
        <v>77.5</v>
      </c>
      <c r="EP57" s="227">
        <v>77.5</v>
      </c>
      <c r="EQ57" s="227">
        <v>135.5</v>
      </c>
      <c r="ER57" s="227">
        <v>135.5</v>
      </c>
      <c r="ES57" s="227">
        <v>195.5</v>
      </c>
      <c r="ET57" s="227">
        <v>317.5</v>
      </c>
      <c r="EU57" s="227">
        <v>317.5</v>
      </c>
      <c r="EV57" s="227">
        <v>589.5</v>
      </c>
      <c r="EW57" s="227">
        <v>589.5</v>
      </c>
      <c r="EX57" s="227">
        <v>618.9</v>
      </c>
      <c r="EY57" s="227">
        <v>618.9</v>
      </c>
      <c r="EZ57" s="227">
        <v>618.9</v>
      </c>
      <c r="FA57" s="227">
        <v>1012.9</v>
      </c>
      <c r="FB57" s="227">
        <v>1012.9</v>
      </c>
      <c r="FC57" s="227" t="e">
        <v>#REF!</v>
      </c>
      <c r="FD57" s="227" t="e">
        <v>#REF!</v>
      </c>
    </row>
    <row r="58" spans="1:160" ht="13.5" thickBot="1" x14ac:dyDescent="0.25">
      <c r="A58" s="132"/>
      <c r="B58" s="34">
        <v>19</v>
      </c>
      <c r="C58" s="10">
        <v>19</v>
      </c>
      <c r="D58" s="37" t="s">
        <v>112</v>
      </c>
      <c r="E58" s="37" t="s">
        <v>113</v>
      </c>
      <c r="F58" s="37"/>
      <c r="G58" s="43">
        <v>0.30486111111111103</v>
      </c>
      <c r="H58" s="47">
        <v>0.30486111111111108</v>
      </c>
      <c r="I58" s="58" t="s">
        <v>44</v>
      </c>
      <c r="J58" s="52">
        <v>0</v>
      </c>
      <c r="K58" s="43">
        <v>0.38819444444444401</v>
      </c>
      <c r="L58" s="47">
        <v>0.38819444444443801</v>
      </c>
      <c r="M58" s="42" t="s">
        <v>44</v>
      </c>
      <c r="N58" s="38">
        <v>0</v>
      </c>
      <c r="O58" s="73">
        <v>0.42986111111111108</v>
      </c>
      <c r="P58" s="42" t="s">
        <v>44</v>
      </c>
      <c r="Q58" s="38">
        <v>0</v>
      </c>
      <c r="R58" s="43">
        <v>0.43402777777777773</v>
      </c>
      <c r="S58" s="47">
        <v>0.43402777777777773</v>
      </c>
      <c r="T58" s="70">
        <v>50.7</v>
      </c>
      <c r="U58" s="71">
        <v>50.7</v>
      </c>
      <c r="V58" s="72"/>
      <c r="W58" s="115">
        <v>0.4506944444444444</v>
      </c>
      <c r="X58" s="42" t="s">
        <v>44</v>
      </c>
      <c r="Y58" s="38">
        <v>0</v>
      </c>
      <c r="Z58" s="49">
        <v>0.48541666666666666</v>
      </c>
      <c r="AA58" s="42" t="s">
        <v>44</v>
      </c>
      <c r="AB58" s="38">
        <v>0</v>
      </c>
      <c r="AC58" s="53">
        <v>0.48749999999999999</v>
      </c>
      <c r="AD58" s="61"/>
      <c r="AE58" s="55">
        <v>0.49140046296296297</v>
      </c>
      <c r="AF58" s="35">
        <v>3.9004629629629806E-3</v>
      </c>
      <c r="AG58" s="35">
        <v>4.6296296296313797E-5</v>
      </c>
      <c r="AH58" s="44" t="s">
        <v>223</v>
      </c>
      <c r="AI58" s="45">
        <v>4</v>
      </c>
      <c r="AJ58" s="115">
        <v>0.5083333333333333</v>
      </c>
      <c r="AK58" s="42" t="s">
        <v>44</v>
      </c>
      <c r="AL58" s="38">
        <v>0</v>
      </c>
      <c r="AM58" s="73">
        <v>0.51874999999999993</v>
      </c>
      <c r="AN58" s="42" t="s">
        <v>44</v>
      </c>
      <c r="AO58" s="38">
        <v>0</v>
      </c>
      <c r="AP58" s="53">
        <v>0.52083333333333337</v>
      </c>
      <c r="AQ58" s="61"/>
      <c r="AR58" s="55">
        <v>0.52833333333333332</v>
      </c>
      <c r="AS58" s="35">
        <v>7.4999999999999512E-3</v>
      </c>
      <c r="AT58" s="35">
        <v>7.4074074074069202E-4</v>
      </c>
      <c r="AU58" s="44" t="s">
        <v>223</v>
      </c>
      <c r="AV58" s="45">
        <v>64</v>
      </c>
      <c r="AW58" s="49">
        <v>0.54861111111111105</v>
      </c>
      <c r="AX58" s="42" t="s">
        <v>44</v>
      </c>
      <c r="AY58" s="38">
        <v>0</v>
      </c>
      <c r="AZ58" s="49">
        <v>0.55069444444444404</v>
      </c>
      <c r="BA58" s="61"/>
      <c r="BB58" s="55">
        <v>0.55671296296296291</v>
      </c>
      <c r="BC58" s="35">
        <v>6.0185185185188672E-3</v>
      </c>
      <c r="BD58" s="35">
        <v>1.0185185185188671E-3</v>
      </c>
      <c r="BE58" s="44" t="s">
        <v>223</v>
      </c>
      <c r="BF58" s="45">
        <v>88</v>
      </c>
      <c r="BG58" s="308">
        <v>0.59583333333333288</v>
      </c>
      <c r="BH58" s="42" t="s">
        <v>44</v>
      </c>
      <c r="BI58" s="38">
        <v>0</v>
      </c>
      <c r="BJ58" s="43">
        <v>0.59722222222222221</v>
      </c>
      <c r="BK58" s="47">
        <v>0.59861111111111109</v>
      </c>
      <c r="BL58" s="70">
        <v>31.5</v>
      </c>
      <c r="BM58" s="71">
        <v>31.5</v>
      </c>
      <c r="BN58" s="72"/>
      <c r="BO58" s="117"/>
      <c r="BP58" s="121"/>
      <c r="BQ58" s="124"/>
      <c r="BR58" s="125"/>
      <c r="BS58" s="49">
        <v>0.68055555555555547</v>
      </c>
      <c r="BT58" s="42" t="s">
        <v>223</v>
      </c>
      <c r="BU58" s="38">
        <v>600</v>
      </c>
      <c r="BV58" s="49">
        <v>0.68333333333333302</v>
      </c>
      <c r="BW58" s="61"/>
      <c r="BX58" s="55">
        <v>0.73215277777777776</v>
      </c>
      <c r="BY58" s="35">
        <v>4.8819444444444748E-2</v>
      </c>
      <c r="BZ58" s="35">
        <v>4.6365740740741047E-2</v>
      </c>
      <c r="CA58" s="44" t="s">
        <v>223</v>
      </c>
      <c r="CB58" s="45">
        <v>4006</v>
      </c>
      <c r="CC58" s="85">
        <v>0.73611111111111116</v>
      </c>
      <c r="CD58" s="86"/>
      <c r="CE58" s="87">
        <v>0</v>
      </c>
      <c r="CF58" s="88"/>
      <c r="CG58" s="85">
        <v>0.75069444444444444</v>
      </c>
      <c r="CH58" s="86"/>
      <c r="CI58" s="87">
        <v>0</v>
      </c>
      <c r="CJ58" s="88"/>
      <c r="CK58" s="43">
        <v>0.81388888888888899</v>
      </c>
      <c r="CL58" s="47">
        <v>0.81458333333333333</v>
      </c>
      <c r="CM58" s="70">
        <v>72.099999999999994</v>
      </c>
      <c r="CN58" s="71">
        <v>72.099999999999994</v>
      </c>
      <c r="CO58" s="72"/>
      <c r="CP58" s="91">
        <v>0.81666666666666676</v>
      </c>
      <c r="CQ58" s="95">
        <v>5.5555555555555601E-2</v>
      </c>
      <c r="CR58" s="42" t="s">
        <v>223</v>
      </c>
      <c r="CS58" s="38">
        <v>2460</v>
      </c>
      <c r="CT58" s="75"/>
      <c r="CU58" s="39">
        <v>4316.3</v>
      </c>
      <c r="CV58" s="46">
        <v>3060</v>
      </c>
      <c r="CW58" s="40"/>
      <c r="CX58" s="63">
        <v>7376.3</v>
      </c>
      <c r="CY58" s="75"/>
      <c r="CZ58" s="101" t="s">
        <v>191</v>
      </c>
      <c r="DA58" s="129" t="s">
        <v>177</v>
      </c>
      <c r="DB58" s="129">
        <v>80</v>
      </c>
      <c r="DC58" s="104" t="s">
        <v>184</v>
      </c>
      <c r="DD58" s="77"/>
      <c r="DE58" s="56"/>
      <c r="DF58" s="36"/>
      <c r="DI58" s="41">
        <v>1.06</v>
      </c>
      <c r="DJ58" s="17" t="s">
        <v>197</v>
      </c>
      <c r="DK58" s="153">
        <v>163.55800000000002</v>
      </c>
      <c r="DL58" s="41">
        <v>9999</v>
      </c>
      <c r="DM58" s="41">
        <v>163.55800000000002</v>
      </c>
      <c r="DP58" s="41">
        <v>19</v>
      </c>
      <c r="DQ58" s="227">
        <v>0</v>
      </c>
      <c r="DR58" s="227">
        <v>0</v>
      </c>
      <c r="DS58" s="228">
        <v>50.7</v>
      </c>
      <c r="DT58" s="227">
        <v>0</v>
      </c>
      <c r="DU58" s="227">
        <v>0</v>
      </c>
      <c r="DV58" s="227">
        <v>4</v>
      </c>
      <c r="DW58" s="227">
        <v>0</v>
      </c>
      <c r="DX58" s="227">
        <v>0</v>
      </c>
      <c r="DY58" s="227">
        <v>64</v>
      </c>
      <c r="DZ58" s="227">
        <v>0</v>
      </c>
      <c r="EA58" s="227">
        <v>88</v>
      </c>
      <c r="EB58" s="227">
        <v>0</v>
      </c>
      <c r="EC58" s="228">
        <v>31.5</v>
      </c>
      <c r="ED58" s="227">
        <v>0</v>
      </c>
      <c r="EE58" s="227">
        <v>600</v>
      </c>
      <c r="EF58" s="227">
        <v>4006</v>
      </c>
      <c r="EG58" s="227">
        <v>0</v>
      </c>
      <c r="EH58" s="228">
        <v>72.099999999999994</v>
      </c>
      <c r="EI58" s="227">
        <v>2460</v>
      </c>
      <c r="EK58" s="41">
        <v>19</v>
      </c>
      <c r="EL58" s="227">
        <v>0</v>
      </c>
      <c r="EM58" s="227">
        <v>0</v>
      </c>
      <c r="EN58" s="227">
        <v>50.7</v>
      </c>
      <c r="EO58" s="227">
        <v>50.7</v>
      </c>
      <c r="EP58" s="227">
        <v>50.7</v>
      </c>
      <c r="EQ58" s="227">
        <v>54.7</v>
      </c>
      <c r="ER58" s="227">
        <v>54.7</v>
      </c>
      <c r="ES58" s="227">
        <v>54.7</v>
      </c>
      <c r="ET58" s="227">
        <v>118.7</v>
      </c>
      <c r="EU58" s="227">
        <v>118.7</v>
      </c>
      <c r="EV58" s="227">
        <v>206.7</v>
      </c>
      <c r="EW58" s="227">
        <v>206.7</v>
      </c>
      <c r="EX58" s="227">
        <v>238.2</v>
      </c>
      <c r="EY58" s="227">
        <v>238.2</v>
      </c>
      <c r="EZ58" s="227">
        <v>838.2</v>
      </c>
      <c r="FA58" s="227">
        <v>4844.2</v>
      </c>
      <c r="FB58" s="227">
        <v>4844.2</v>
      </c>
      <c r="FC58" s="227">
        <v>4916.3</v>
      </c>
      <c r="FD58" s="227">
        <v>7376.3</v>
      </c>
    </row>
    <row r="59" spans="1:160" s="277" customFormat="1" ht="13.5" thickBot="1" x14ac:dyDescent="0.25">
      <c r="A59" s="282"/>
      <c r="B59" s="253">
        <v>8</v>
      </c>
      <c r="C59" s="254">
        <v>8</v>
      </c>
      <c r="D59" s="255" t="s">
        <v>97</v>
      </c>
      <c r="E59" s="255" t="s">
        <v>98</v>
      </c>
      <c r="F59" s="255"/>
      <c r="G59" s="256">
        <v>0.297222222222222</v>
      </c>
      <c r="H59" s="257"/>
      <c r="I59" s="58" t="s">
        <v>44</v>
      </c>
      <c r="J59" s="52">
        <v>0</v>
      </c>
      <c r="K59" s="256"/>
      <c r="L59" s="257"/>
      <c r="M59" s="42"/>
      <c r="N59" s="38"/>
      <c r="O59" s="258"/>
      <c r="P59" s="42"/>
      <c r="Q59" s="38"/>
      <c r="R59" s="256"/>
      <c r="S59" s="257"/>
      <c r="T59" s="71"/>
      <c r="U59" s="71" t="s">
        <v>235</v>
      </c>
      <c r="V59" s="117"/>
      <c r="W59" s="259"/>
      <c r="X59" s="42"/>
      <c r="Y59" s="38"/>
      <c r="Z59" s="260"/>
      <c r="AA59" s="42"/>
      <c r="AB59" s="38"/>
      <c r="AC59" s="261"/>
      <c r="AD59" s="121"/>
      <c r="AE59" s="262"/>
      <c r="AF59" s="263"/>
      <c r="AG59" s="263"/>
      <c r="AH59" s="42"/>
      <c r="AI59" s="311" t="s">
        <v>235</v>
      </c>
      <c r="AJ59" s="259"/>
      <c r="AK59" s="42"/>
      <c r="AL59" s="38"/>
      <c r="AM59" s="258"/>
      <c r="AN59" s="42"/>
      <c r="AO59" s="38"/>
      <c r="AP59" s="261"/>
      <c r="AQ59" s="121"/>
      <c r="AR59" s="262"/>
      <c r="AS59" s="263"/>
      <c r="AT59" s="263"/>
      <c r="AU59" s="42"/>
      <c r="AV59" s="311" t="s">
        <v>235</v>
      </c>
      <c r="AW59" s="260"/>
      <c r="AX59" s="42"/>
      <c r="AY59" s="38"/>
      <c r="AZ59" s="260"/>
      <c r="BA59" s="121"/>
      <c r="BB59" s="315"/>
      <c r="BC59" s="263"/>
      <c r="BD59" s="263"/>
      <c r="BE59" s="42"/>
      <c r="BF59" s="311" t="s">
        <v>235</v>
      </c>
      <c r="BG59" s="308"/>
      <c r="BH59" s="42"/>
      <c r="BI59" s="38"/>
      <c r="BJ59" s="256"/>
      <c r="BK59" s="257"/>
      <c r="BL59" s="71"/>
      <c r="BM59" s="71" t="s">
        <v>235</v>
      </c>
      <c r="BN59" s="117"/>
      <c r="BO59" s="117"/>
      <c r="BP59" s="121"/>
      <c r="BQ59" s="124"/>
      <c r="BR59" s="125"/>
      <c r="BS59" s="260"/>
      <c r="BT59" s="42"/>
      <c r="BU59" s="38"/>
      <c r="BV59" s="260"/>
      <c r="BW59" s="121"/>
      <c r="BX59" s="262"/>
      <c r="BY59" s="263"/>
      <c r="BZ59" s="263"/>
      <c r="CA59" s="42"/>
      <c r="CB59" s="311" t="s">
        <v>235</v>
      </c>
      <c r="CC59" s="264"/>
      <c r="CD59" s="86"/>
      <c r="CE59" s="87"/>
      <c r="CF59" s="265"/>
      <c r="CG59" s="264"/>
      <c r="CH59" s="86"/>
      <c r="CI59" s="87"/>
      <c r="CJ59" s="265"/>
      <c r="CK59" s="256"/>
      <c r="CL59" s="257"/>
      <c r="CM59" s="71"/>
      <c r="CN59" s="71" t="s">
        <v>235</v>
      </c>
      <c r="CO59" s="117"/>
      <c r="CP59" s="266"/>
      <c r="CQ59" s="267"/>
      <c r="CR59" s="42"/>
      <c r="CS59" s="38"/>
      <c r="CT59" s="285"/>
      <c r="CU59" s="269" t="s">
        <v>235</v>
      </c>
      <c r="CV59" s="117" t="s">
        <v>235</v>
      </c>
      <c r="CW59" s="71"/>
      <c r="CX59" s="125" t="s">
        <v>235</v>
      </c>
      <c r="CY59" s="285"/>
      <c r="CZ59" s="270" t="s">
        <v>191</v>
      </c>
      <c r="DA59" s="271" t="s">
        <v>176</v>
      </c>
      <c r="DB59" s="271">
        <v>299</v>
      </c>
      <c r="DC59" s="272"/>
      <c r="DD59" s="273"/>
      <c r="DE59" s="274"/>
      <c r="DF59" s="275"/>
      <c r="DI59" s="277">
        <v>1.1499999999999999</v>
      </c>
      <c r="DJ59" s="277" t="s">
        <v>196</v>
      </c>
      <c r="DK59" s="279" t="e">
        <v>#VALUE!</v>
      </c>
      <c r="DL59" s="277" t="e">
        <v>#VALUE!</v>
      </c>
      <c r="DM59" s="277">
        <v>9999</v>
      </c>
      <c r="DP59" s="277">
        <v>8</v>
      </c>
      <c r="DQ59" s="280">
        <v>0</v>
      </c>
      <c r="DR59" s="280">
        <v>0</v>
      </c>
      <c r="DS59" s="281" t="e">
        <v>#VALUE!</v>
      </c>
      <c r="DT59" s="280">
        <v>0</v>
      </c>
      <c r="DU59" s="280">
        <v>0</v>
      </c>
      <c r="DV59" s="280" t="e">
        <v>#VALUE!</v>
      </c>
      <c r="DW59" s="280">
        <v>0</v>
      </c>
      <c r="DX59" s="280">
        <v>0</v>
      </c>
      <c r="DY59" s="280" t="e">
        <v>#VALUE!</v>
      </c>
      <c r="DZ59" s="280">
        <v>0</v>
      </c>
      <c r="EA59" s="280" t="e">
        <v>#REF!</v>
      </c>
      <c r="EB59" s="280">
        <v>0</v>
      </c>
      <c r="EC59" s="281" t="e">
        <v>#VALUE!</v>
      </c>
      <c r="ED59" s="280">
        <v>0</v>
      </c>
      <c r="EE59" s="280">
        <v>0</v>
      </c>
      <c r="EF59" s="280" t="e">
        <v>#VALUE!</v>
      </c>
      <c r="EG59" s="280">
        <v>0</v>
      </c>
      <c r="EH59" s="281" t="e">
        <v>#VALUE!</v>
      </c>
      <c r="EI59" s="280">
        <v>0</v>
      </c>
      <c r="EK59" s="277">
        <v>8</v>
      </c>
      <c r="EL59" s="280">
        <v>0</v>
      </c>
      <c r="EM59" s="280">
        <v>0</v>
      </c>
      <c r="EN59" s="280" t="e">
        <v>#VALUE!</v>
      </c>
      <c r="EO59" s="280" t="e">
        <v>#VALUE!</v>
      </c>
      <c r="EP59" s="280" t="e">
        <v>#VALUE!</v>
      </c>
      <c r="EQ59" s="280" t="e">
        <v>#VALUE!</v>
      </c>
      <c r="ER59" s="280" t="e">
        <v>#VALUE!</v>
      </c>
      <c r="ES59" s="280" t="e">
        <v>#VALUE!</v>
      </c>
      <c r="ET59" s="280" t="e">
        <v>#VALUE!</v>
      </c>
      <c r="EU59" s="280" t="e">
        <v>#VALUE!</v>
      </c>
      <c r="EV59" s="280" t="e">
        <v>#VALUE!</v>
      </c>
      <c r="EW59" s="280" t="e">
        <v>#VALUE!</v>
      </c>
      <c r="EX59" s="280" t="e">
        <v>#VALUE!</v>
      </c>
      <c r="EY59" s="280" t="e">
        <v>#VALUE!</v>
      </c>
      <c r="EZ59" s="280" t="e">
        <v>#VALUE!</v>
      </c>
      <c r="FA59" s="280" t="e">
        <v>#VALUE!</v>
      </c>
      <c r="FB59" s="280" t="e">
        <v>#VALUE!</v>
      </c>
      <c r="FC59" s="280" t="e">
        <v>#VALUE!</v>
      </c>
      <c r="FD59" s="280" t="e">
        <v>#VALUE!</v>
      </c>
    </row>
    <row r="60" spans="1:160" s="276" customFormat="1" ht="13.5" thickBot="1" x14ac:dyDescent="0.25">
      <c r="A60" s="252"/>
      <c r="B60" s="253">
        <v>22</v>
      </c>
      <c r="C60" s="254">
        <v>22</v>
      </c>
      <c r="D60" s="255" t="s">
        <v>117</v>
      </c>
      <c r="E60" s="255" t="s">
        <v>118</v>
      </c>
      <c r="F60" s="255"/>
      <c r="G60" s="256">
        <v>0.30694444444444402</v>
      </c>
      <c r="H60" s="257"/>
      <c r="I60" s="58"/>
      <c r="J60" s="52"/>
      <c r="K60" s="256"/>
      <c r="L60" s="257"/>
      <c r="M60" s="42"/>
      <c r="N60" s="38"/>
      <c r="O60" s="258"/>
      <c r="P60" s="42"/>
      <c r="Q60" s="38"/>
      <c r="R60" s="256"/>
      <c r="S60" s="257"/>
      <c r="T60" s="71"/>
      <c r="U60" s="71" t="s">
        <v>235</v>
      </c>
      <c r="V60" s="117"/>
      <c r="W60" s="259"/>
      <c r="X60" s="42"/>
      <c r="Y60" s="38"/>
      <c r="Z60" s="260"/>
      <c r="AA60" s="42"/>
      <c r="AB60" s="38"/>
      <c r="AC60" s="261"/>
      <c r="AD60" s="121"/>
      <c r="AE60" s="262"/>
      <c r="AF60" s="263"/>
      <c r="AG60" s="263"/>
      <c r="AH60" s="42"/>
      <c r="AI60" s="311" t="s">
        <v>235</v>
      </c>
      <c r="AJ60" s="259"/>
      <c r="AK60" s="42"/>
      <c r="AL60" s="38"/>
      <c r="AM60" s="258"/>
      <c r="AN60" s="42"/>
      <c r="AO60" s="38"/>
      <c r="AP60" s="261"/>
      <c r="AQ60" s="121"/>
      <c r="AR60" s="262"/>
      <c r="AS60" s="263"/>
      <c r="AT60" s="263"/>
      <c r="AU60" s="42"/>
      <c r="AV60" s="311" t="s">
        <v>235</v>
      </c>
      <c r="AW60" s="260"/>
      <c r="AX60" s="42"/>
      <c r="AY60" s="38"/>
      <c r="AZ60" s="260"/>
      <c r="BA60" s="121"/>
      <c r="BB60" s="252"/>
      <c r="BC60" s="263"/>
      <c r="BD60" s="263"/>
      <c r="BE60" s="42"/>
      <c r="BF60" s="311" t="s">
        <v>235</v>
      </c>
      <c r="BG60" s="308"/>
      <c r="BH60" s="42"/>
      <c r="BI60" s="38"/>
      <c r="BJ60" s="256"/>
      <c r="BK60" s="257"/>
      <c r="BL60" s="71"/>
      <c r="BM60" s="71" t="s">
        <v>235</v>
      </c>
      <c r="BN60" s="117"/>
      <c r="BO60" s="117"/>
      <c r="BP60" s="121"/>
      <c r="BQ60" s="124"/>
      <c r="BR60" s="125"/>
      <c r="BS60" s="260"/>
      <c r="BT60" s="42"/>
      <c r="BU60" s="38"/>
      <c r="BV60" s="260"/>
      <c r="BW60" s="121"/>
      <c r="BX60" s="262"/>
      <c r="BY60" s="263"/>
      <c r="BZ60" s="263"/>
      <c r="CA60" s="42"/>
      <c r="CB60" s="311" t="s">
        <v>235</v>
      </c>
      <c r="CC60" s="264"/>
      <c r="CD60" s="86"/>
      <c r="CE60" s="87"/>
      <c r="CF60" s="265"/>
      <c r="CG60" s="264"/>
      <c r="CH60" s="86"/>
      <c r="CI60" s="87"/>
      <c r="CJ60" s="265"/>
      <c r="CK60" s="256"/>
      <c r="CL60" s="257"/>
      <c r="CM60" s="71"/>
      <c r="CN60" s="71" t="s">
        <v>235</v>
      </c>
      <c r="CO60" s="117"/>
      <c r="CP60" s="266"/>
      <c r="CQ60" s="267">
        <v>5.5555555555555601E-2</v>
      </c>
      <c r="CR60" s="42" t="s">
        <v>44</v>
      </c>
      <c r="CS60" s="38"/>
      <c r="CT60" s="268"/>
      <c r="CU60" s="269" t="s">
        <v>235</v>
      </c>
      <c r="CV60" s="117" t="s">
        <v>235</v>
      </c>
      <c r="CW60" s="71"/>
      <c r="CX60" s="125" t="s">
        <v>235</v>
      </c>
      <c r="CY60" s="268"/>
      <c r="CZ60" s="270" t="s">
        <v>191</v>
      </c>
      <c r="DA60" s="271" t="s">
        <v>177</v>
      </c>
      <c r="DB60" s="271">
        <v>88</v>
      </c>
      <c r="DC60" s="272"/>
      <c r="DD60" s="273"/>
      <c r="DE60" s="274"/>
      <c r="DF60" s="275"/>
      <c r="DI60" s="277">
        <v>1.06</v>
      </c>
      <c r="DJ60" s="278" t="s">
        <v>196</v>
      </c>
      <c r="DK60" s="279" t="e">
        <v>#VALUE!</v>
      </c>
      <c r="DL60" s="277" t="e">
        <v>#VALUE!</v>
      </c>
      <c r="DM60" s="277">
        <v>9999</v>
      </c>
      <c r="DP60" s="277">
        <v>22</v>
      </c>
      <c r="DQ60" s="280">
        <v>0</v>
      </c>
      <c r="DR60" s="280">
        <v>0</v>
      </c>
      <c r="DS60" s="281" t="e">
        <v>#VALUE!</v>
      </c>
      <c r="DT60" s="280">
        <v>0</v>
      </c>
      <c r="DU60" s="280">
        <v>0</v>
      </c>
      <c r="DV60" s="280" t="e">
        <v>#VALUE!</v>
      </c>
      <c r="DW60" s="280">
        <v>0</v>
      </c>
      <c r="DX60" s="280">
        <v>0</v>
      </c>
      <c r="DY60" s="280" t="e">
        <v>#VALUE!</v>
      </c>
      <c r="DZ60" s="280">
        <v>0</v>
      </c>
      <c r="EA60" s="280" t="e">
        <v>#REF!</v>
      </c>
      <c r="EB60" s="280">
        <v>0</v>
      </c>
      <c r="EC60" s="281" t="e">
        <v>#VALUE!</v>
      </c>
      <c r="ED60" s="280">
        <v>0</v>
      </c>
      <c r="EE60" s="280">
        <v>0</v>
      </c>
      <c r="EF60" s="280" t="e">
        <v>#VALUE!</v>
      </c>
      <c r="EG60" s="280">
        <v>0</v>
      </c>
      <c r="EH60" s="281" t="e">
        <v>#VALUE!</v>
      </c>
      <c r="EI60" s="280">
        <v>0</v>
      </c>
      <c r="EK60" s="277">
        <v>22</v>
      </c>
      <c r="EL60" s="280">
        <v>0</v>
      </c>
      <c r="EM60" s="280">
        <v>0</v>
      </c>
      <c r="EN60" s="280" t="e">
        <v>#VALUE!</v>
      </c>
      <c r="EO60" s="280" t="e">
        <v>#VALUE!</v>
      </c>
      <c r="EP60" s="280" t="e">
        <v>#VALUE!</v>
      </c>
      <c r="EQ60" s="280" t="e">
        <v>#VALUE!</v>
      </c>
      <c r="ER60" s="280" t="e">
        <v>#VALUE!</v>
      </c>
      <c r="ES60" s="280" t="e">
        <v>#VALUE!</v>
      </c>
      <c r="ET60" s="280" t="e">
        <v>#VALUE!</v>
      </c>
      <c r="EU60" s="280" t="e">
        <v>#VALUE!</v>
      </c>
      <c r="EV60" s="280" t="e">
        <v>#VALUE!</v>
      </c>
      <c r="EW60" s="280" t="e">
        <v>#VALUE!</v>
      </c>
      <c r="EX60" s="280" t="e">
        <v>#VALUE!</v>
      </c>
      <c r="EY60" s="280" t="e">
        <v>#VALUE!</v>
      </c>
      <c r="EZ60" s="280" t="e">
        <v>#VALUE!</v>
      </c>
      <c r="FA60" s="280" t="e">
        <v>#VALUE!</v>
      </c>
      <c r="FB60" s="280" t="e">
        <v>#VALUE!</v>
      </c>
      <c r="FC60" s="280" t="e">
        <v>#VALUE!</v>
      </c>
      <c r="FD60" s="280" t="e">
        <v>#VALUE!</v>
      </c>
    </row>
    <row r="61" spans="1:160" ht="13.5" thickBot="1" x14ac:dyDescent="0.25">
      <c r="A61" s="132"/>
      <c r="B61" s="34">
        <v>30</v>
      </c>
      <c r="C61" s="10">
        <v>30</v>
      </c>
      <c r="D61" s="37" t="s">
        <v>133</v>
      </c>
      <c r="E61" s="37" t="s">
        <v>134</v>
      </c>
      <c r="F61" s="37"/>
      <c r="G61" s="43">
        <v>0.3125</v>
      </c>
      <c r="H61" s="47">
        <v>0.3125</v>
      </c>
      <c r="I61" s="58" t="s">
        <v>44</v>
      </c>
      <c r="J61" s="52">
        <v>0</v>
      </c>
      <c r="K61" s="43">
        <v>0.39583333333333198</v>
      </c>
      <c r="L61" s="47">
        <v>0.39583333333332199</v>
      </c>
      <c r="M61" s="42" t="s">
        <v>44</v>
      </c>
      <c r="N61" s="38">
        <v>0</v>
      </c>
      <c r="O61" s="73">
        <v>0.4375</v>
      </c>
      <c r="P61" s="42" t="s">
        <v>44</v>
      </c>
      <c r="Q61" s="38">
        <v>0</v>
      </c>
      <c r="R61" s="43">
        <v>0.44375000000000003</v>
      </c>
      <c r="S61" s="47">
        <v>0.44375000000000003</v>
      </c>
      <c r="T61" s="70">
        <v>46.9</v>
      </c>
      <c r="U61" s="71">
        <v>46.9</v>
      </c>
      <c r="V61" s="72"/>
      <c r="W61" s="115">
        <v>0.45833333333333331</v>
      </c>
      <c r="X61" s="42" t="s">
        <v>44</v>
      </c>
      <c r="Y61" s="38">
        <v>0</v>
      </c>
      <c r="Z61" s="49">
        <v>0.49305555555555558</v>
      </c>
      <c r="AA61" s="42" t="s">
        <v>44</v>
      </c>
      <c r="AB61" s="38">
        <v>0</v>
      </c>
      <c r="AC61" s="53">
        <v>0.48819444444444443</v>
      </c>
      <c r="AD61" s="61"/>
      <c r="AE61" s="55">
        <v>0.49939814814814815</v>
      </c>
      <c r="AF61" s="35">
        <v>1.1203703703703716E-2</v>
      </c>
      <c r="AG61" s="35">
        <v>7.3495370370370485E-3</v>
      </c>
      <c r="AH61" s="44" t="s">
        <v>223</v>
      </c>
      <c r="AI61" s="45">
        <v>635</v>
      </c>
      <c r="AJ61" s="115">
        <v>0.50902777777777775</v>
      </c>
      <c r="AK61" s="42" t="s">
        <v>44</v>
      </c>
      <c r="AL61" s="38">
        <v>0</v>
      </c>
      <c r="AM61" s="73">
        <v>0.52222222222222225</v>
      </c>
      <c r="AN61" s="42" t="s">
        <v>223</v>
      </c>
      <c r="AO61" s="38">
        <v>240</v>
      </c>
      <c r="AP61" s="53">
        <v>0.52500000000000002</v>
      </c>
      <c r="AQ61" s="61"/>
      <c r="AR61" s="55">
        <v>0.53571759259259266</v>
      </c>
      <c r="AS61" s="35">
        <v>1.071759259259264E-2</v>
      </c>
      <c r="AT61" s="35">
        <v>3.9583333333333805E-3</v>
      </c>
      <c r="AU61" s="44" t="s">
        <v>223</v>
      </c>
      <c r="AV61" s="45">
        <v>342</v>
      </c>
      <c r="AW61" s="49">
        <v>0.55277777777777781</v>
      </c>
      <c r="AX61" s="42" t="s">
        <v>44</v>
      </c>
      <c r="AY61" s="38">
        <v>0</v>
      </c>
      <c r="AZ61" s="49">
        <v>0.55555555555555503</v>
      </c>
      <c r="BA61" s="61"/>
      <c r="BB61" s="55">
        <v>0.56118055555555557</v>
      </c>
      <c r="BC61" s="35">
        <v>5.6250000000005462E-3</v>
      </c>
      <c r="BD61" s="35">
        <v>6.2500000000054613E-4</v>
      </c>
      <c r="BE61" s="44" t="s">
        <v>223</v>
      </c>
      <c r="BF61" s="45">
        <v>54</v>
      </c>
      <c r="BG61" s="308">
        <v>0.60069444444444386</v>
      </c>
      <c r="BH61" s="42" t="s">
        <v>44</v>
      </c>
      <c r="BI61" s="38">
        <v>0</v>
      </c>
      <c r="BJ61" s="43">
        <v>0.60763888888888895</v>
      </c>
      <c r="BK61" s="47">
        <v>0.60763888888888895</v>
      </c>
      <c r="BL61" s="70">
        <v>36.799999999999997</v>
      </c>
      <c r="BM61" s="71">
        <v>36.799999999999997</v>
      </c>
      <c r="BN61" s="72"/>
      <c r="BO61" s="117"/>
      <c r="BP61" s="121"/>
      <c r="BQ61" s="124"/>
      <c r="BR61" s="125"/>
      <c r="BS61" s="49"/>
      <c r="BT61" s="42" t="s">
        <v>44</v>
      </c>
      <c r="BU61" s="38">
        <v>0</v>
      </c>
      <c r="BV61" s="49"/>
      <c r="BW61" s="61"/>
      <c r="BX61" s="55"/>
      <c r="BY61" s="35">
        <v>0</v>
      </c>
      <c r="BZ61" s="35">
        <v>2.4537037037037036E-3</v>
      </c>
      <c r="CA61" s="44" t="s">
        <v>45</v>
      </c>
      <c r="CB61" s="45" t="s">
        <v>231</v>
      </c>
      <c r="CC61" s="85"/>
      <c r="CD61" s="86"/>
      <c r="CE61" s="87"/>
      <c r="CF61" s="88"/>
      <c r="CG61" s="85"/>
      <c r="CH61" s="86"/>
      <c r="CI61" s="87"/>
      <c r="CJ61" s="88"/>
      <c r="CK61" s="43"/>
      <c r="CL61" s="47"/>
      <c r="CM61" s="22"/>
      <c r="CN61" s="45" t="s">
        <v>231</v>
      </c>
      <c r="CO61" s="72"/>
      <c r="CP61" s="91"/>
      <c r="CQ61" s="95">
        <v>5.5555555555555601E-2</v>
      </c>
      <c r="CR61" s="42" t="s">
        <v>44</v>
      </c>
      <c r="CS61" s="38"/>
      <c r="CU61" s="39" t="s">
        <v>231</v>
      </c>
      <c r="CV61" s="46" t="s">
        <v>231</v>
      </c>
      <c r="CW61" s="40"/>
      <c r="CX61" s="63" t="s">
        <v>231</v>
      </c>
      <c r="CZ61" s="101" t="s">
        <v>190</v>
      </c>
      <c r="DA61" s="129" t="s">
        <v>176</v>
      </c>
      <c r="DB61" s="129">
        <v>129</v>
      </c>
      <c r="DC61" s="104"/>
      <c r="DD61" s="77"/>
      <c r="DE61" s="56"/>
      <c r="DF61" s="36"/>
      <c r="DI61" s="41">
        <v>1.1200000000000001</v>
      </c>
      <c r="DJ61" s="17" t="s">
        <v>196</v>
      </c>
      <c r="DK61" s="153" t="e">
        <v>#REF!</v>
      </c>
      <c r="DL61" s="41" t="e">
        <v>#REF!</v>
      </c>
      <c r="DM61" s="41">
        <v>9999</v>
      </c>
      <c r="DP61" s="41">
        <v>30</v>
      </c>
      <c r="DQ61" s="227">
        <v>0</v>
      </c>
      <c r="DR61" s="227">
        <v>0</v>
      </c>
      <c r="DS61" s="228">
        <v>46.9</v>
      </c>
      <c r="DT61" s="227">
        <v>0</v>
      </c>
      <c r="DU61" s="227">
        <v>0</v>
      </c>
      <c r="DV61" s="227">
        <v>635</v>
      </c>
      <c r="DW61" s="227">
        <v>0</v>
      </c>
      <c r="DX61" s="227">
        <v>240</v>
      </c>
      <c r="DY61" s="227">
        <v>342</v>
      </c>
      <c r="DZ61" s="227">
        <v>0</v>
      </c>
      <c r="EA61" s="227">
        <v>54</v>
      </c>
      <c r="EB61" s="227">
        <v>0</v>
      </c>
      <c r="EC61" s="228">
        <v>36.799999999999997</v>
      </c>
      <c r="ED61" s="227">
        <v>0</v>
      </c>
      <c r="EE61" s="227">
        <v>0</v>
      </c>
      <c r="EF61" s="227" t="e">
        <v>#VALUE!</v>
      </c>
      <c r="EG61" s="227">
        <v>0</v>
      </c>
      <c r="EH61" s="228" t="e">
        <v>#REF!</v>
      </c>
      <c r="EI61" s="227">
        <v>0</v>
      </c>
      <c r="EK61" s="41">
        <v>30</v>
      </c>
      <c r="EL61" s="227">
        <v>0</v>
      </c>
      <c r="EM61" s="227">
        <v>0</v>
      </c>
      <c r="EN61" s="227">
        <v>46.9</v>
      </c>
      <c r="EO61" s="227">
        <v>46.9</v>
      </c>
      <c r="EP61" s="227">
        <v>46.9</v>
      </c>
      <c r="EQ61" s="227">
        <v>681.9</v>
      </c>
      <c r="ER61" s="227">
        <v>681.9</v>
      </c>
      <c r="ES61" s="227">
        <v>921.9</v>
      </c>
      <c r="ET61" s="227">
        <v>1263.9000000000001</v>
      </c>
      <c r="EU61" s="227">
        <v>1263.9000000000001</v>
      </c>
      <c r="EV61" s="227">
        <v>1317.9</v>
      </c>
      <c r="EW61" s="227">
        <v>1317.9</v>
      </c>
      <c r="EX61" s="227">
        <v>1354.7</v>
      </c>
      <c r="EY61" s="227">
        <v>1354.7</v>
      </c>
      <c r="EZ61" s="227">
        <v>1354.7</v>
      </c>
      <c r="FA61" s="227" t="e">
        <v>#VALUE!</v>
      </c>
      <c r="FB61" s="227" t="e">
        <v>#VALUE!</v>
      </c>
      <c r="FC61" s="227" t="e">
        <v>#VALUE!</v>
      </c>
      <c r="FD61" s="227" t="e">
        <v>#VALUE!</v>
      </c>
    </row>
    <row r="62" spans="1:160" ht="13.5" thickBot="1" x14ac:dyDescent="0.25">
      <c r="A62" s="132"/>
      <c r="B62" s="34">
        <v>34</v>
      </c>
      <c r="C62" s="10">
        <v>34</v>
      </c>
      <c r="D62" s="37" t="s">
        <v>47</v>
      </c>
      <c r="E62" s="37" t="s">
        <v>138</v>
      </c>
      <c r="F62" s="37"/>
      <c r="G62" s="43">
        <v>0.31527777777777799</v>
      </c>
      <c r="H62" s="47">
        <v>0.31527777777777777</v>
      </c>
      <c r="I62" s="58" t="s">
        <v>44</v>
      </c>
      <c r="J62" s="52">
        <v>0</v>
      </c>
      <c r="K62" s="43">
        <v>0.39861111111110897</v>
      </c>
      <c r="L62" s="47">
        <v>0.39861111111109798</v>
      </c>
      <c r="M62" s="42" t="s">
        <v>44</v>
      </c>
      <c r="N62" s="38">
        <v>0</v>
      </c>
      <c r="O62" s="73">
        <v>0.44027777777777777</v>
      </c>
      <c r="P62" s="42" t="s">
        <v>44</v>
      </c>
      <c r="Q62" s="38">
        <v>0</v>
      </c>
      <c r="R62" s="43">
        <v>0.4465277777777778</v>
      </c>
      <c r="S62" s="47">
        <v>0.4465277777777778</v>
      </c>
      <c r="T62" s="70">
        <v>50.4</v>
      </c>
      <c r="U62" s="71">
        <v>50.4</v>
      </c>
      <c r="V62" s="72">
        <v>300</v>
      </c>
      <c r="W62" s="115">
        <v>0.46111111111111108</v>
      </c>
      <c r="X62" s="42" t="s">
        <v>44</v>
      </c>
      <c r="Y62" s="38">
        <v>0</v>
      </c>
      <c r="Z62" s="49">
        <v>0.49583333333333335</v>
      </c>
      <c r="AA62" s="42" t="s">
        <v>44</v>
      </c>
      <c r="AB62" s="38">
        <v>0</v>
      </c>
      <c r="AC62" s="53">
        <v>0.4993055555555555</v>
      </c>
      <c r="AD62" s="61"/>
      <c r="AE62" s="55">
        <v>0.50328703703703703</v>
      </c>
      <c r="AF62" s="35">
        <v>3.9814814814815302E-3</v>
      </c>
      <c r="AG62" s="35">
        <v>1.2731481481486348E-4</v>
      </c>
      <c r="AH62" s="44" t="s">
        <v>223</v>
      </c>
      <c r="AI62" s="45">
        <v>11</v>
      </c>
      <c r="AJ62" s="115">
        <v>0.52013888888888882</v>
      </c>
      <c r="AK62" s="42" t="s">
        <v>44</v>
      </c>
      <c r="AL62" s="38">
        <v>0</v>
      </c>
      <c r="AM62" s="73">
        <v>0.53055555555555556</v>
      </c>
      <c r="AN62" s="42" t="s">
        <v>44</v>
      </c>
      <c r="AO62" s="38">
        <v>0</v>
      </c>
      <c r="AP62" s="53">
        <v>0.53333333333333333</v>
      </c>
      <c r="AQ62" s="61"/>
      <c r="AR62" s="55">
        <v>0.54021990740740744</v>
      </c>
      <c r="AS62" s="35">
        <v>6.8865740740741144E-3</v>
      </c>
      <c r="AT62" s="35">
        <v>1.2731481481485524E-4</v>
      </c>
      <c r="AU62" s="44" t="s">
        <v>223</v>
      </c>
      <c r="AV62" s="45">
        <v>11</v>
      </c>
      <c r="AW62" s="49">
        <v>0.56111111111111112</v>
      </c>
      <c r="AX62" s="42" t="s">
        <v>44</v>
      </c>
      <c r="AY62" s="38">
        <v>0</v>
      </c>
      <c r="AZ62" s="49">
        <v>0.563194444444444</v>
      </c>
      <c r="BA62" s="61"/>
      <c r="BB62" s="55">
        <v>0.5683449074074074</v>
      </c>
      <c r="BC62" s="35">
        <v>5.150462962963398E-3</v>
      </c>
      <c r="BD62" s="35">
        <v>1.504629629633979E-4</v>
      </c>
      <c r="BE62" s="44" t="s">
        <v>223</v>
      </c>
      <c r="BF62" s="45">
        <v>13</v>
      </c>
      <c r="BG62" s="308">
        <v>0.60833333333333284</v>
      </c>
      <c r="BH62" s="42" t="s">
        <v>44</v>
      </c>
      <c r="BI62" s="38">
        <v>0</v>
      </c>
      <c r="BJ62" s="43">
        <v>0.60833333333333328</v>
      </c>
      <c r="BK62" s="47">
        <v>0.61736111111111114</v>
      </c>
      <c r="BL62" s="70">
        <v>34.5</v>
      </c>
      <c r="BM62" s="71">
        <v>34.5</v>
      </c>
      <c r="BN62" s="72"/>
      <c r="BO62" s="117"/>
      <c r="BP62" s="121"/>
      <c r="BQ62" s="124"/>
      <c r="BR62" s="125"/>
      <c r="BS62" s="49">
        <v>0.7055555555555556</v>
      </c>
      <c r="BT62" s="42" t="s">
        <v>223</v>
      </c>
      <c r="BU62" s="38">
        <v>1020</v>
      </c>
      <c r="BV62" s="49"/>
      <c r="BW62" s="61"/>
      <c r="BX62" s="55"/>
      <c r="BY62" s="35">
        <v>0</v>
      </c>
      <c r="BZ62" s="35">
        <v>2.4537037037037036E-3</v>
      </c>
      <c r="CA62" s="44" t="s">
        <v>45</v>
      </c>
      <c r="CB62" s="45" t="s">
        <v>231</v>
      </c>
      <c r="CC62" s="85"/>
      <c r="CD62" s="86"/>
      <c r="CE62" s="87"/>
      <c r="CF62" s="88"/>
      <c r="CG62" s="85"/>
      <c r="CH62" s="86"/>
      <c r="CI62" s="87"/>
      <c r="CJ62" s="88"/>
      <c r="CK62" s="43"/>
      <c r="CL62" s="47"/>
      <c r="CM62" s="317"/>
      <c r="CN62" s="310" t="s">
        <v>231</v>
      </c>
      <c r="CO62" s="72"/>
      <c r="CP62" s="91"/>
      <c r="CQ62" s="95">
        <v>5.5555555555555601E-2</v>
      </c>
      <c r="CR62" s="42" t="s">
        <v>44</v>
      </c>
      <c r="CS62" s="38"/>
      <c r="CU62" s="39" t="s">
        <v>231</v>
      </c>
      <c r="CV62" s="46" t="s">
        <v>231</v>
      </c>
      <c r="CW62" s="40"/>
      <c r="CX62" s="63" t="s">
        <v>231</v>
      </c>
      <c r="CZ62" s="101" t="s">
        <v>190</v>
      </c>
      <c r="DA62" s="129" t="s">
        <v>176</v>
      </c>
      <c r="DB62" s="129">
        <v>122</v>
      </c>
      <c r="DC62" s="104" t="s">
        <v>185</v>
      </c>
      <c r="DD62" s="77"/>
      <c r="DE62" s="56"/>
      <c r="DF62" s="36"/>
      <c r="DI62" s="41">
        <v>1.1200000000000001</v>
      </c>
      <c r="DJ62" s="17" t="s">
        <v>197</v>
      </c>
      <c r="DK62" s="153" t="e">
        <v>#REF!</v>
      </c>
      <c r="DL62" s="41">
        <v>9999</v>
      </c>
      <c r="DM62" s="41" t="e">
        <v>#REF!</v>
      </c>
      <c r="DP62" s="41">
        <v>34</v>
      </c>
      <c r="DQ62" s="227">
        <v>0</v>
      </c>
      <c r="DR62" s="227">
        <v>0</v>
      </c>
      <c r="DS62" s="228">
        <v>350.4</v>
      </c>
      <c r="DT62" s="227">
        <v>0</v>
      </c>
      <c r="DU62" s="227">
        <v>0</v>
      </c>
      <c r="DV62" s="227">
        <v>11</v>
      </c>
      <c r="DW62" s="227">
        <v>0</v>
      </c>
      <c r="DX62" s="227">
        <v>0</v>
      </c>
      <c r="DY62" s="227">
        <v>11</v>
      </c>
      <c r="DZ62" s="227">
        <v>0</v>
      </c>
      <c r="EA62" s="227">
        <v>13</v>
      </c>
      <c r="EB62" s="227">
        <v>0</v>
      </c>
      <c r="EC62" s="228">
        <v>34.5</v>
      </c>
      <c r="ED62" s="227">
        <v>0</v>
      </c>
      <c r="EE62" s="227">
        <v>1020</v>
      </c>
      <c r="EF62" s="227" t="e">
        <v>#VALUE!</v>
      </c>
      <c r="EG62" s="227">
        <v>0</v>
      </c>
      <c r="EH62" s="228" t="e">
        <v>#REF!</v>
      </c>
      <c r="EI62" s="227">
        <v>0</v>
      </c>
      <c r="EK62" s="41">
        <v>34</v>
      </c>
      <c r="EL62" s="227">
        <v>0</v>
      </c>
      <c r="EM62" s="227">
        <v>0</v>
      </c>
      <c r="EN62" s="227">
        <v>350.4</v>
      </c>
      <c r="EO62" s="227">
        <v>350.4</v>
      </c>
      <c r="EP62" s="227">
        <v>350.4</v>
      </c>
      <c r="EQ62" s="227">
        <v>361.4</v>
      </c>
      <c r="ER62" s="227">
        <v>361.4</v>
      </c>
      <c r="ES62" s="227">
        <v>361.4</v>
      </c>
      <c r="ET62" s="227">
        <v>372.4</v>
      </c>
      <c r="EU62" s="227">
        <v>372.4</v>
      </c>
      <c r="EV62" s="227">
        <v>385.4</v>
      </c>
      <c r="EW62" s="227">
        <v>385.4</v>
      </c>
      <c r="EX62" s="227">
        <v>419.9</v>
      </c>
      <c r="EY62" s="227">
        <v>419.9</v>
      </c>
      <c r="EZ62" s="227">
        <v>1439.9</v>
      </c>
      <c r="FA62" s="227" t="e">
        <v>#VALUE!</v>
      </c>
      <c r="FB62" s="227" t="e">
        <v>#VALUE!</v>
      </c>
      <c r="FC62" s="227" t="e">
        <v>#VALUE!</v>
      </c>
      <c r="FD62" s="227" t="e">
        <v>#VALUE!</v>
      </c>
    </row>
    <row r="63" spans="1:160" ht="13.5" thickBot="1" x14ac:dyDescent="0.25">
      <c r="A63" s="133"/>
      <c r="B63" s="134">
        <v>44</v>
      </c>
      <c r="C63" s="135">
        <v>44</v>
      </c>
      <c r="D63" s="37" t="s">
        <v>150</v>
      </c>
      <c r="E63" s="37" t="s">
        <v>46</v>
      </c>
      <c r="F63" s="37"/>
      <c r="G63" s="136">
        <v>0.32222222222222202</v>
      </c>
      <c r="H63" s="137">
        <v>0.32222222222222224</v>
      </c>
      <c r="I63" s="138" t="s">
        <v>44</v>
      </c>
      <c r="J63" s="139">
        <v>0</v>
      </c>
      <c r="K63" s="136">
        <v>0.405555555555553</v>
      </c>
      <c r="L63" s="137">
        <v>0.40555555555553802</v>
      </c>
      <c r="M63" s="106" t="s">
        <v>44</v>
      </c>
      <c r="N63" s="107">
        <v>0</v>
      </c>
      <c r="O63" s="110">
        <v>0.44722222222222219</v>
      </c>
      <c r="P63" s="106" t="s">
        <v>44</v>
      </c>
      <c r="Q63" s="107">
        <v>0</v>
      </c>
      <c r="R63" s="136">
        <v>0.45624999999999999</v>
      </c>
      <c r="S63" s="137">
        <v>0.45624999999999999</v>
      </c>
      <c r="T63" s="140">
        <v>41.8</v>
      </c>
      <c r="U63" s="141">
        <v>41.8</v>
      </c>
      <c r="V63" s="142"/>
      <c r="W63" s="143">
        <v>0.4680555555555555</v>
      </c>
      <c r="X63" s="106" t="s">
        <v>44</v>
      </c>
      <c r="Y63" s="107">
        <v>0</v>
      </c>
      <c r="Z63" s="108">
        <v>0.50277777777777777</v>
      </c>
      <c r="AA63" s="106" t="s">
        <v>44</v>
      </c>
      <c r="AB63" s="107">
        <v>0</v>
      </c>
      <c r="AC63" s="144">
        <v>0.50555555555555554</v>
      </c>
      <c r="AD63" s="80"/>
      <c r="AE63" s="145">
        <v>0.50925925925925919</v>
      </c>
      <c r="AF63" s="81">
        <v>3.7037037037036535E-3</v>
      </c>
      <c r="AG63" s="81">
        <v>1.5046296296301323E-4</v>
      </c>
      <c r="AH63" s="82" t="s">
        <v>45</v>
      </c>
      <c r="AI63" s="83">
        <v>13</v>
      </c>
      <c r="AJ63" s="143">
        <v>0.52638888888888891</v>
      </c>
      <c r="AK63" s="106" t="s">
        <v>44</v>
      </c>
      <c r="AL63" s="107">
        <v>0</v>
      </c>
      <c r="AM63" s="110">
        <v>0.53680555555555554</v>
      </c>
      <c r="AN63" s="106" t="s">
        <v>44</v>
      </c>
      <c r="AO63" s="107">
        <v>0</v>
      </c>
      <c r="AP63" s="144">
        <v>0.54027777777777775</v>
      </c>
      <c r="AQ63" s="80"/>
      <c r="AR63" s="145">
        <v>0.54784722222222226</v>
      </c>
      <c r="AS63" s="81">
        <v>7.5694444444445175E-3</v>
      </c>
      <c r="AT63" s="81">
        <v>8.1018518518525835E-4</v>
      </c>
      <c r="AU63" s="82" t="s">
        <v>223</v>
      </c>
      <c r="AV63" s="83">
        <v>70</v>
      </c>
      <c r="AW63" s="108">
        <v>0.56805555555555554</v>
      </c>
      <c r="AX63" s="106" t="s">
        <v>44</v>
      </c>
      <c r="AY63" s="107">
        <v>0</v>
      </c>
      <c r="AZ63" s="108">
        <v>0.57013888888888897</v>
      </c>
      <c r="BA63" s="80"/>
      <c r="BB63" s="145">
        <v>0.57611111111111113</v>
      </c>
      <c r="BC63" s="81">
        <v>5.9722222222221566E-3</v>
      </c>
      <c r="BD63" s="81">
        <v>9.7222222222215649E-4</v>
      </c>
      <c r="BE63" s="82" t="s">
        <v>223</v>
      </c>
      <c r="BF63" s="83">
        <v>84</v>
      </c>
      <c r="BG63" s="309">
        <v>0.61527777777777781</v>
      </c>
      <c r="BH63" s="106" t="s">
        <v>44</v>
      </c>
      <c r="BI63" s="107">
        <v>0</v>
      </c>
      <c r="BJ63" s="136">
        <v>0.61527777777777781</v>
      </c>
      <c r="BK63" s="137">
        <v>0.62430555555555556</v>
      </c>
      <c r="BL63" s="140">
        <v>26.9</v>
      </c>
      <c r="BM63" s="141">
        <v>26.9</v>
      </c>
      <c r="BN63" s="142"/>
      <c r="BO63" s="146"/>
      <c r="BP63" s="147"/>
      <c r="BQ63" s="126"/>
      <c r="BR63" s="127"/>
      <c r="BS63" s="108">
        <v>0.70624999999999993</v>
      </c>
      <c r="BT63" s="106" t="s">
        <v>223</v>
      </c>
      <c r="BU63" s="107">
        <v>480</v>
      </c>
      <c r="BV63" s="108"/>
      <c r="BW63" s="80"/>
      <c r="BX63" s="145"/>
      <c r="BY63" s="81">
        <v>0</v>
      </c>
      <c r="BZ63" s="81">
        <v>2.4537037037037036E-3</v>
      </c>
      <c r="CA63" s="82" t="s">
        <v>45</v>
      </c>
      <c r="CB63" s="83" t="s">
        <v>231</v>
      </c>
      <c r="CC63" s="148"/>
      <c r="CD63" s="93"/>
      <c r="CE63" s="94"/>
      <c r="CF63" s="109"/>
      <c r="CG63" s="148"/>
      <c r="CH63" s="93"/>
      <c r="CI63" s="94"/>
      <c r="CJ63" s="109"/>
      <c r="CK63" s="136"/>
      <c r="CL63" s="137"/>
      <c r="CM63" s="318"/>
      <c r="CN63" s="312" t="s">
        <v>231</v>
      </c>
      <c r="CO63" s="142"/>
      <c r="CP63" s="92"/>
      <c r="CQ63" s="95">
        <v>5.5555555555555601E-2</v>
      </c>
      <c r="CR63" s="106" t="s">
        <v>44</v>
      </c>
      <c r="CS63" s="107"/>
      <c r="CT63" s="149"/>
      <c r="CU63" s="111" t="s">
        <v>231</v>
      </c>
      <c r="CV63" s="112" t="s">
        <v>231</v>
      </c>
      <c r="CW63" s="113"/>
      <c r="CX63" s="114" t="s">
        <v>231</v>
      </c>
      <c r="CY63" s="149"/>
      <c r="CZ63" s="102" t="s">
        <v>190</v>
      </c>
      <c r="DA63" s="150" t="s">
        <v>177</v>
      </c>
      <c r="DB63" s="150">
        <v>150</v>
      </c>
      <c r="DC63" s="105" t="s">
        <v>186</v>
      </c>
      <c r="DD63" s="103"/>
      <c r="DE63" s="57"/>
      <c r="DF63" s="50"/>
      <c r="DI63" s="41">
        <v>1.0900000000000001</v>
      </c>
      <c r="DJ63" s="17" t="s">
        <v>196</v>
      </c>
      <c r="DK63" s="153" t="e">
        <v>#REF!</v>
      </c>
      <c r="DL63" s="41" t="e">
        <v>#REF!</v>
      </c>
      <c r="DM63" s="41">
        <v>9999</v>
      </c>
      <c r="DP63" s="41">
        <v>44</v>
      </c>
      <c r="DQ63" s="227">
        <v>0</v>
      </c>
      <c r="DR63" s="227">
        <v>0</v>
      </c>
      <c r="DS63" s="228">
        <v>41.8</v>
      </c>
      <c r="DT63" s="227">
        <v>0</v>
      </c>
      <c r="DU63" s="227">
        <v>0</v>
      </c>
      <c r="DV63" s="227">
        <v>13</v>
      </c>
      <c r="DW63" s="227">
        <v>0</v>
      </c>
      <c r="DX63" s="227">
        <v>0</v>
      </c>
      <c r="DY63" s="227">
        <v>70</v>
      </c>
      <c r="DZ63" s="227">
        <v>0</v>
      </c>
      <c r="EA63" s="227">
        <v>84</v>
      </c>
      <c r="EB63" s="227">
        <v>0</v>
      </c>
      <c r="EC63" s="228">
        <v>26.9</v>
      </c>
      <c r="ED63" s="227">
        <v>0</v>
      </c>
      <c r="EE63" s="227">
        <v>480</v>
      </c>
      <c r="EF63" s="227" t="e">
        <v>#VALUE!</v>
      </c>
      <c r="EG63" s="227">
        <v>0</v>
      </c>
      <c r="EH63" s="228" t="e">
        <v>#REF!</v>
      </c>
      <c r="EI63" s="227">
        <v>0</v>
      </c>
      <c r="EK63" s="41">
        <v>44</v>
      </c>
      <c r="EL63" s="227">
        <v>0</v>
      </c>
      <c r="EM63" s="227">
        <v>0</v>
      </c>
      <c r="EN63" s="227">
        <v>41.8</v>
      </c>
      <c r="EO63" s="227">
        <v>41.8</v>
      </c>
      <c r="EP63" s="227">
        <v>41.8</v>
      </c>
      <c r="EQ63" s="227">
        <v>54.8</v>
      </c>
      <c r="ER63" s="227">
        <v>54.8</v>
      </c>
      <c r="ES63" s="227">
        <v>54.8</v>
      </c>
      <c r="ET63" s="227">
        <v>124.8</v>
      </c>
      <c r="EU63" s="227">
        <v>124.8</v>
      </c>
      <c r="EV63" s="227">
        <v>208.8</v>
      </c>
      <c r="EW63" s="227">
        <v>208.8</v>
      </c>
      <c r="EX63" s="227">
        <v>235.7</v>
      </c>
      <c r="EY63" s="227">
        <v>235.7</v>
      </c>
      <c r="EZ63" s="227">
        <v>715.7</v>
      </c>
      <c r="FA63" s="227" t="e">
        <v>#VALUE!</v>
      </c>
      <c r="FB63" s="227" t="e">
        <v>#VALUE!</v>
      </c>
      <c r="FC63" s="227" t="e">
        <v>#VALUE!</v>
      </c>
      <c r="FD63" s="227" t="e">
        <v>#VALUE!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K1:N2"/>
    <mergeCell ref="D2:E2"/>
    <mergeCell ref="D3:F3"/>
    <mergeCell ref="G3:J3"/>
    <mergeCell ref="K3:N3"/>
    <mergeCell ref="AA3:AB3"/>
    <mergeCell ref="AC3:AD3"/>
    <mergeCell ref="AH3:AI3"/>
    <mergeCell ref="AK3:AL3"/>
    <mergeCell ref="P3:Q3"/>
    <mergeCell ref="R3:S3"/>
    <mergeCell ref="T3:V3"/>
    <mergeCell ref="X3:Y3"/>
    <mergeCell ref="AZ3:BA3"/>
    <mergeCell ref="BE3:BF3"/>
    <mergeCell ref="BH3:BI3"/>
    <mergeCell ref="BJ3:BK3"/>
    <mergeCell ref="AN3:AO3"/>
    <mergeCell ref="AP3:AQ3"/>
    <mergeCell ref="AU3:AV3"/>
    <mergeCell ref="AX3:AY3"/>
    <mergeCell ref="DC3:DC4"/>
    <mergeCell ref="DD3:DF3"/>
    <mergeCell ref="CK3:CL3"/>
    <mergeCell ref="CM3:CO3"/>
    <mergeCell ref="CR3:CS3"/>
    <mergeCell ref="CZ3:CZ4"/>
    <mergeCell ref="CR4:CS4"/>
    <mergeCell ref="DA3:DA4"/>
    <mergeCell ref="DB3:DB4"/>
    <mergeCell ref="I4:J4"/>
    <mergeCell ref="M4:N4"/>
    <mergeCell ref="P4:Q4"/>
    <mergeCell ref="X4:Y4"/>
    <mergeCell ref="BV3:BW3"/>
    <mergeCell ref="CA3:CB3"/>
    <mergeCell ref="AA4:AB4"/>
    <mergeCell ref="AK4:AL4"/>
    <mergeCell ref="AN4:AO4"/>
    <mergeCell ref="AX4:AY4"/>
    <mergeCell ref="CD3:CF3"/>
    <mergeCell ref="CH3:CJ3"/>
    <mergeCell ref="BH4:BI4"/>
    <mergeCell ref="BT4:BU4"/>
    <mergeCell ref="CD4:CE4"/>
    <mergeCell ref="CH4:CI4"/>
    <mergeCell ref="BL3:BN3"/>
    <mergeCell ref="BO3:BP3"/>
    <mergeCell ref="BQ3:BR3"/>
    <mergeCell ref="BT3:BU3"/>
  </mergeCells>
  <phoneticPr fontId="9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FD73"/>
  <sheetViews>
    <sheetView topLeftCell="B1" workbookViewId="0">
      <selection activeCell="A5" sqref="A5:IV63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s="41" customFormat="1" ht="13.5" thickBot="1" x14ac:dyDescent="0.25">
      <c r="A5" s="131"/>
      <c r="B5" s="34">
        <v>1</v>
      </c>
      <c r="C5" s="10">
        <v>1</v>
      </c>
      <c r="D5" s="37" t="s">
        <v>89</v>
      </c>
      <c r="E5" s="37" t="s">
        <v>30</v>
      </c>
      <c r="F5" s="37"/>
      <c r="G5" s="43">
        <v>0.29236111111111113</v>
      </c>
      <c r="H5" s="47">
        <v>0.29236111111111113</v>
      </c>
      <c r="I5" s="58" t="s">
        <v>44</v>
      </c>
      <c r="J5" s="52">
        <v>0</v>
      </c>
      <c r="K5" s="43">
        <v>0.3756944444444445</v>
      </c>
      <c r="L5" s="47">
        <v>0.3756944444444445</v>
      </c>
      <c r="M5" s="42" t="s">
        <v>44</v>
      </c>
      <c r="N5" s="38">
        <v>0</v>
      </c>
      <c r="O5" s="73">
        <v>0.41736111111111113</v>
      </c>
      <c r="P5" s="42" t="s">
        <v>44</v>
      </c>
      <c r="Q5" s="38">
        <v>0</v>
      </c>
      <c r="R5" s="43">
        <v>0.41805555555555557</v>
      </c>
      <c r="S5" s="47">
        <v>0.41875000000000001</v>
      </c>
      <c r="T5" s="70">
        <v>31.6</v>
      </c>
      <c r="U5" s="71">
        <v>31.6</v>
      </c>
      <c r="V5" s="72"/>
      <c r="W5" s="115">
        <v>0.43819444444444444</v>
      </c>
      <c r="X5" s="42" t="s">
        <v>44</v>
      </c>
      <c r="Y5" s="38">
        <v>0</v>
      </c>
      <c r="Z5" s="49">
        <v>0.47291666666666665</v>
      </c>
      <c r="AA5" s="42" t="s">
        <v>44</v>
      </c>
      <c r="AB5" s="38">
        <v>0</v>
      </c>
      <c r="AC5" s="53">
        <v>0.47500000000000003</v>
      </c>
      <c r="AD5" s="61"/>
      <c r="AE5" s="55">
        <v>0.47886574074074079</v>
      </c>
      <c r="AF5" s="35">
        <v>3.8657407407407529E-3</v>
      </c>
      <c r="AG5" s="35">
        <v>1.1574074074086147E-5</v>
      </c>
      <c r="AH5" s="44" t="s">
        <v>223</v>
      </c>
      <c r="AI5" s="45">
        <v>1</v>
      </c>
      <c r="AJ5" s="115">
        <v>0.49583333333333335</v>
      </c>
      <c r="AK5" s="42" t="s">
        <v>44</v>
      </c>
      <c r="AL5" s="38">
        <v>0</v>
      </c>
      <c r="AM5" s="73">
        <v>0.50624999999999998</v>
      </c>
      <c r="AN5" s="42" t="s">
        <v>44</v>
      </c>
      <c r="AO5" s="38">
        <v>0</v>
      </c>
      <c r="AP5" s="53">
        <v>0.5083333333333333</v>
      </c>
      <c r="AQ5" s="61"/>
      <c r="AR5" s="55">
        <v>0.51511574074074074</v>
      </c>
      <c r="AS5" s="35">
        <v>6.7824074074074314E-3</v>
      </c>
      <c r="AT5" s="35">
        <v>2.3148148148172294E-5</v>
      </c>
      <c r="AU5" s="44" t="s">
        <v>223</v>
      </c>
      <c r="AV5" s="45">
        <v>2</v>
      </c>
      <c r="AW5" s="49">
        <v>0.53611111111111109</v>
      </c>
      <c r="AX5" s="42" t="s">
        <v>44</v>
      </c>
      <c r="AY5" s="38">
        <v>0</v>
      </c>
      <c r="AZ5" s="49">
        <v>0.53819444444444442</v>
      </c>
      <c r="BA5" s="61"/>
      <c r="BB5" s="55">
        <v>0.54317129629629635</v>
      </c>
      <c r="BC5" s="35">
        <v>4.9768518518519267E-3</v>
      </c>
      <c r="BD5" s="35">
        <v>2.3148148148073415E-5</v>
      </c>
      <c r="BE5" s="44" t="s">
        <v>45</v>
      </c>
      <c r="BF5" s="45">
        <v>2</v>
      </c>
      <c r="BG5" s="308">
        <v>0.58333333333333326</v>
      </c>
      <c r="BH5" s="42" t="s">
        <v>44</v>
      </c>
      <c r="BI5" s="38">
        <v>0</v>
      </c>
      <c r="BJ5" s="43">
        <v>0.58333333333333337</v>
      </c>
      <c r="BK5" s="47">
        <v>0.58333333333333337</v>
      </c>
      <c r="BL5" s="70">
        <v>22.6</v>
      </c>
      <c r="BM5" s="71">
        <v>22.6</v>
      </c>
      <c r="BN5" s="72">
        <v>20</v>
      </c>
      <c r="BO5" s="118" t="s">
        <v>226</v>
      </c>
      <c r="BP5" s="120"/>
      <c r="BQ5" s="122" t="s">
        <v>225</v>
      </c>
      <c r="BR5" s="123"/>
      <c r="BS5" s="49">
        <v>0.65972222222222221</v>
      </c>
      <c r="BT5" s="42" t="s">
        <v>44</v>
      </c>
      <c r="BU5" s="38">
        <v>0</v>
      </c>
      <c r="BV5" s="49">
        <v>0.66180555555555554</v>
      </c>
      <c r="BW5" s="61"/>
      <c r="BX5" s="55">
        <v>0.66427083333333337</v>
      </c>
      <c r="BY5" s="35">
        <v>2.4652777777778301E-3</v>
      </c>
      <c r="BZ5" s="35">
        <v>1.1574074074126479E-5</v>
      </c>
      <c r="CA5" s="44" t="s">
        <v>223</v>
      </c>
      <c r="CB5" s="45">
        <v>1</v>
      </c>
      <c r="CC5" s="85">
        <v>0.66527777777777775</v>
      </c>
      <c r="CD5" s="86"/>
      <c r="CE5" s="87">
        <v>60</v>
      </c>
      <c r="CF5" s="88"/>
      <c r="CG5" s="85">
        <v>0.67291666666666661</v>
      </c>
      <c r="CH5" s="86"/>
      <c r="CI5" s="87">
        <v>60</v>
      </c>
      <c r="CJ5" s="88"/>
      <c r="CK5" s="43">
        <v>0.71111111111111114</v>
      </c>
      <c r="CL5" s="47">
        <v>0.71250000000000002</v>
      </c>
      <c r="CM5" s="70">
        <v>41.7</v>
      </c>
      <c r="CN5" s="71">
        <v>41.7</v>
      </c>
      <c r="CO5" s="72"/>
      <c r="CP5" s="91">
        <v>0.71458333333333324</v>
      </c>
      <c r="CQ5" s="95">
        <v>5.5555555555555552E-2</v>
      </c>
      <c r="CR5" s="42" t="s">
        <v>44</v>
      </c>
      <c r="CS5" s="38">
        <v>0</v>
      </c>
      <c r="CT5" s="64"/>
      <c r="CU5" s="39">
        <v>121.9</v>
      </c>
      <c r="CV5" s="46">
        <v>120</v>
      </c>
      <c r="CW5" s="40"/>
      <c r="CX5" s="63">
        <v>241.9</v>
      </c>
      <c r="CY5" s="43"/>
      <c r="CZ5" s="101" t="s">
        <v>189</v>
      </c>
      <c r="DA5" s="129" t="s">
        <v>176</v>
      </c>
      <c r="DB5" s="129">
        <v>295</v>
      </c>
      <c r="DC5" s="104" t="s">
        <v>180</v>
      </c>
      <c r="DD5" s="96"/>
      <c r="DE5" s="97"/>
      <c r="DF5" s="98"/>
      <c r="DI5" s="41">
        <v>1.1499999999999999</v>
      </c>
      <c r="DJ5" s="41" t="s">
        <v>196</v>
      </c>
      <c r="DK5" s="153">
        <v>130.285</v>
      </c>
      <c r="DL5" s="41">
        <v>130.285</v>
      </c>
      <c r="DM5" s="41">
        <v>9999</v>
      </c>
      <c r="DP5" s="41">
        <v>1</v>
      </c>
      <c r="DQ5" s="227">
        <v>0</v>
      </c>
      <c r="DR5" s="227">
        <v>0</v>
      </c>
      <c r="DS5" s="228">
        <v>31.6</v>
      </c>
      <c r="DT5" s="227">
        <v>0</v>
      </c>
      <c r="DU5" s="227">
        <v>0</v>
      </c>
      <c r="DV5" s="227">
        <v>1</v>
      </c>
      <c r="DW5" s="227">
        <v>0</v>
      </c>
      <c r="DX5" s="227">
        <v>0</v>
      </c>
      <c r="DY5" s="227">
        <v>2</v>
      </c>
      <c r="DZ5" s="227">
        <v>0</v>
      </c>
      <c r="EA5" s="227">
        <v>2</v>
      </c>
      <c r="EB5" s="227">
        <v>0</v>
      </c>
      <c r="EC5" s="228">
        <v>42.6</v>
      </c>
      <c r="ED5" s="227">
        <v>0</v>
      </c>
      <c r="EE5" s="227">
        <v>0</v>
      </c>
      <c r="EF5" s="227">
        <v>1</v>
      </c>
      <c r="EG5" s="227">
        <v>120</v>
      </c>
      <c r="EH5" s="228">
        <v>41.7</v>
      </c>
      <c r="EI5" s="227">
        <v>0</v>
      </c>
      <c r="EK5" s="41">
        <v>1</v>
      </c>
      <c r="EL5" s="227">
        <v>0</v>
      </c>
      <c r="EM5" s="227">
        <v>0</v>
      </c>
      <c r="EN5" s="227">
        <v>31.6</v>
      </c>
      <c r="EO5" s="227">
        <v>31.6</v>
      </c>
      <c r="EP5" s="227">
        <v>31.6</v>
      </c>
      <c r="EQ5" s="227">
        <v>32.6</v>
      </c>
      <c r="ER5" s="227">
        <v>32.6</v>
      </c>
      <c r="ES5" s="227">
        <v>32.6</v>
      </c>
      <c r="ET5" s="227">
        <v>34.6</v>
      </c>
      <c r="EU5" s="227">
        <v>34.6</v>
      </c>
      <c r="EV5" s="227">
        <v>36.6</v>
      </c>
      <c r="EW5" s="227">
        <v>36.6</v>
      </c>
      <c r="EX5" s="227">
        <v>79.2</v>
      </c>
      <c r="EY5" s="227">
        <v>79.2</v>
      </c>
      <c r="EZ5" s="227">
        <v>79.2</v>
      </c>
      <c r="FA5" s="227">
        <v>80.2</v>
      </c>
      <c r="FB5" s="227">
        <v>200.2</v>
      </c>
      <c r="FC5" s="227">
        <v>241.9</v>
      </c>
      <c r="FD5" s="227">
        <v>241.9</v>
      </c>
    </row>
    <row r="6" spans="1:160" s="41" customFormat="1" ht="13.5" thickBot="1" x14ac:dyDescent="0.25">
      <c r="A6" s="131"/>
      <c r="B6" s="34">
        <v>9</v>
      </c>
      <c r="C6" s="10">
        <v>9</v>
      </c>
      <c r="D6" s="37" t="s">
        <v>35</v>
      </c>
      <c r="E6" s="37" t="s">
        <v>99</v>
      </c>
      <c r="F6" s="37"/>
      <c r="G6" s="43">
        <v>0.297916666666667</v>
      </c>
      <c r="H6" s="47">
        <v>0.29791666666666666</v>
      </c>
      <c r="I6" s="58" t="s">
        <v>44</v>
      </c>
      <c r="J6" s="52">
        <v>0</v>
      </c>
      <c r="K6" s="43">
        <v>0.38124999999999998</v>
      </c>
      <c r="L6" s="47">
        <v>0.38124999999999798</v>
      </c>
      <c r="M6" s="42" t="s">
        <v>44</v>
      </c>
      <c r="N6" s="38">
        <v>0</v>
      </c>
      <c r="O6" s="73">
        <v>0.42291666666666666</v>
      </c>
      <c r="P6" s="42" t="s">
        <v>44</v>
      </c>
      <c r="Q6" s="38">
        <v>0</v>
      </c>
      <c r="R6" s="43">
        <v>0.42499999999999999</v>
      </c>
      <c r="S6" s="47">
        <v>0.42499999999999999</v>
      </c>
      <c r="T6" s="70">
        <v>38.5</v>
      </c>
      <c r="U6" s="71">
        <v>38.5</v>
      </c>
      <c r="V6" s="72"/>
      <c r="W6" s="115">
        <v>0.44374999999999998</v>
      </c>
      <c r="X6" s="42" t="s">
        <v>44</v>
      </c>
      <c r="Y6" s="38">
        <v>0</v>
      </c>
      <c r="Z6" s="49">
        <v>0.47847222222222219</v>
      </c>
      <c r="AA6" s="42" t="s">
        <v>44</v>
      </c>
      <c r="AB6" s="38">
        <v>0</v>
      </c>
      <c r="AC6" s="53">
        <v>0.48055555555555557</v>
      </c>
      <c r="AD6" s="61"/>
      <c r="AE6" s="55">
        <v>0.48440972222222217</v>
      </c>
      <c r="AF6" s="35">
        <v>3.854166666666603E-3</v>
      </c>
      <c r="AG6" s="35">
        <v>6.3751087742147661E-17</v>
      </c>
      <c r="AH6" s="44" t="s">
        <v>44</v>
      </c>
      <c r="AI6" s="45">
        <v>0</v>
      </c>
      <c r="AJ6" s="115">
        <v>0.50138888888888888</v>
      </c>
      <c r="AK6" s="42" t="s">
        <v>44</v>
      </c>
      <c r="AL6" s="38">
        <v>0</v>
      </c>
      <c r="AM6" s="73">
        <v>0.51180555555555551</v>
      </c>
      <c r="AN6" s="42" t="s">
        <v>44</v>
      </c>
      <c r="AO6" s="38">
        <v>0</v>
      </c>
      <c r="AP6" s="53">
        <v>0.51388888888888895</v>
      </c>
      <c r="AQ6" s="61"/>
      <c r="AR6" s="55">
        <v>0.52239583333333328</v>
      </c>
      <c r="AS6" s="35">
        <v>8.506944444444331E-3</v>
      </c>
      <c r="AT6" s="35">
        <v>1.7476851851850718E-3</v>
      </c>
      <c r="AU6" s="44" t="s">
        <v>223</v>
      </c>
      <c r="AV6" s="45">
        <v>151</v>
      </c>
      <c r="AW6" s="49">
        <v>0.54166666666666663</v>
      </c>
      <c r="AX6" s="42" t="s">
        <v>44</v>
      </c>
      <c r="AY6" s="38">
        <v>0</v>
      </c>
      <c r="AZ6" s="49">
        <v>0.54374999999999996</v>
      </c>
      <c r="BA6" s="61"/>
      <c r="BB6" s="55">
        <v>0.54880787037037038</v>
      </c>
      <c r="BC6" s="35">
        <v>5.0578703703704209E-3</v>
      </c>
      <c r="BD6" s="35">
        <v>5.7870370370420761E-5</v>
      </c>
      <c r="BE6" s="44" t="s">
        <v>223</v>
      </c>
      <c r="BF6" s="45">
        <v>5</v>
      </c>
      <c r="BG6" s="308">
        <v>0.5888888888888888</v>
      </c>
      <c r="BH6" s="42" t="s">
        <v>44</v>
      </c>
      <c r="BI6" s="38">
        <v>0</v>
      </c>
      <c r="BJ6" s="43">
        <v>0.58958333333333335</v>
      </c>
      <c r="BK6" s="47">
        <v>0.59027777777777779</v>
      </c>
      <c r="BL6" s="70">
        <v>27.8</v>
      </c>
      <c r="BM6" s="71">
        <v>27.8</v>
      </c>
      <c r="BN6" s="72"/>
      <c r="BO6" s="117" t="s">
        <v>226</v>
      </c>
      <c r="BP6" s="121"/>
      <c r="BQ6" s="124" t="s">
        <v>225</v>
      </c>
      <c r="BR6" s="125"/>
      <c r="BS6" s="49">
        <v>0.66527777777777775</v>
      </c>
      <c r="BT6" s="42" t="s">
        <v>44</v>
      </c>
      <c r="BU6" s="38">
        <v>0</v>
      </c>
      <c r="BV6" s="49">
        <v>0.66736111111111096</v>
      </c>
      <c r="BW6" s="61"/>
      <c r="BX6" s="55">
        <v>0.66990740740740751</v>
      </c>
      <c r="BY6" s="35">
        <v>2.5462962962965463E-3</v>
      </c>
      <c r="BZ6" s="35">
        <v>9.25925925928427E-5</v>
      </c>
      <c r="CA6" s="44" t="s">
        <v>223</v>
      </c>
      <c r="CB6" s="45">
        <v>8</v>
      </c>
      <c r="CC6" s="85">
        <v>0.67083333333333339</v>
      </c>
      <c r="CD6" s="86"/>
      <c r="CE6" s="87">
        <v>60</v>
      </c>
      <c r="CF6" s="88"/>
      <c r="CG6" s="85">
        <v>0.6791666666666667</v>
      </c>
      <c r="CH6" s="86"/>
      <c r="CI6" s="87">
        <v>0</v>
      </c>
      <c r="CJ6" s="88"/>
      <c r="CK6" s="43">
        <v>0.72291666666666676</v>
      </c>
      <c r="CL6" s="47">
        <v>0.72291666666666676</v>
      </c>
      <c r="CM6" s="70">
        <v>42.8</v>
      </c>
      <c r="CN6" s="71">
        <v>42.8</v>
      </c>
      <c r="CO6" s="72"/>
      <c r="CP6" s="91">
        <v>0.72291666666666676</v>
      </c>
      <c r="CQ6" s="95">
        <v>5.5555555555555601E-2</v>
      </c>
      <c r="CR6" s="42" t="s">
        <v>44</v>
      </c>
      <c r="CS6" s="38">
        <v>0</v>
      </c>
      <c r="CT6" s="64"/>
      <c r="CU6" s="39">
        <v>273.10000000000002</v>
      </c>
      <c r="CV6" s="46">
        <v>60</v>
      </c>
      <c r="CW6" s="40"/>
      <c r="CX6" s="63">
        <v>333.1</v>
      </c>
      <c r="CY6" s="43"/>
      <c r="CZ6" s="101" t="s">
        <v>189</v>
      </c>
      <c r="DA6" s="129" t="s">
        <v>177</v>
      </c>
      <c r="DB6" s="129">
        <v>78</v>
      </c>
      <c r="DC6" s="104" t="s">
        <v>182</v>
      </c>
      <c r="DD6" s="77"/>
      <c r="DE6" s="56"/>
      <c r="DF6" s="36"/>
      <c r="DI6" s="41">
        <v>1.06</v>
      </c>
      <c r="DJ6" s="41" t="s">
        <v>196</v>
      </c>
      <c r="DK6" s="153">
        <v>115.646</v>
      </c>
      <c r="DL6" s="41">
        <v>115.646</v>
      </c>
      <c r="DM6" s="41">
        <v>9999</v>
      </c>
      <c r="DP6" s="41">
        <v>9</v>
      </c>
      <c r="DQ6" s="227">
        <v>0</v>
      </c>
      <c r="DR6" s="227">
        <v>0</v>
      </c>
      <c r="DS6" s="228">
        <v>38.5</v>
      </c>
      <c r="DT6" s="227">
        <v>0</v>
      </c>
      <c r="DU6" s="227">
        <v>0</v>
      </c>
      <c r="DV6" s="227">
        <v>0</v>
      </c>
      <c r="DW6" s="227">
        <v>0</v>
      </c>
      <c r="DX6" s="227">
        <v>0</v>
      </c>
      <c r="DY6" s="227">
        <v>151</v>
      </c>
      <c r="DZ6" s="227">
        <v>0</v>
      </c>
      <c r="EA6" s="227">
        <v>5</v>
      </c>
      <c r="EB6" s="227">
        <v>0</v>
      </c>
      <c r="EC6" s="228">
        <v>27.8</v>
      </c>
      <c r="ED6" s="227">
        <v>0</v>
      </c>
      <c r="EE6" s="227">
        <v>0</v>
      </c>
      <c r="EF6" s="227">
        <v>8</v>
      </c>
      <c r="EG6" s="227">
        <v>60</v>
      </c>
      <c r="EH6" s="228">
        <v>42.8</v>
      </c>
      <c r="EI6" s="227">
        <v>0</v>
      </c>
      <c r="EK6" s="41">
        <v>9</v>
      </c>
      <c r="EL6" s="227">
        <v>0</v>
      </c>
      <c r="EM6" s="227">
        <v>0</v>
      </c>
      <c r="EN6" s="227">
        <v>38.5</v>
      </c>
      <c r="EO6" s="227">
        <v>38.5</v>
      </c>
      <c r="EP6" s="227">
        <v>38.5</v>
      </c>
      <c r="EQ6" s="227">
        <v>38.5</v>
      </c>
      <c r="ER6" s="227">
        <v>38.5</v>
      </c>
      <c r="ES6" s="227">
        <v>38.5</v>
      </c>
      <c r="ET6" s="227">
        <v>189.5</v>
      </c>
      <c r="EU6" s="227">
        <v>189.5</v>
      </c>
      <c r="EV6" s="227">
        <v>194.5</v>
      </c>
      <c r="EW6" s="227">
        <v>194.5</v>
      </c>
      <c r="EX6" s="227">
        <v>222.3</v>
      </c>
      <c r="EY6" s="227">
        <v>222.3</v>
      </c>
      <c r="EZ6" s="227">
        <v>222.3</v>
      </c>
      <c r="FA6" s="227">
        <v>230.3</v>
      </c>
      <c r="FB6" s="227">
        <v>290.3</v>
      </c>
      <c r="FC6" s="227">
        <v>333.1</v>
      </c>
      <c r="FD6" s="227">
        <v>333.1</v>
      </c>
    </row>
    <row r="7" spans="1:160" ht="13.5" thickBot="1" x14ac:dyDescent="0.25">
      <c r="A7" s="132"/>
      <c r="B7" s="34">
        <v>21</v>
      </c>
      <c r="C7" s="10">
        <v>21</v>
      </c>
      <c r="D7" s="37" t="s">
        <v>115</v>
      </c>
      <c r="E7" s="37" t="s">
        <v>116</v>
      </c>
      <c r="F7" s="37"/>
      <c r="G7" s="43">
        <v>0.30625000000000002</v>
      </c>
      <c r="H7" s="47">
        <v>0.30624999999999997</v>
      </c>
      <c r="I7" s="58" t="s">
        <v>44</v>
      </c>
      <c r="J7" s="52">
        <v>0</v>
      </c>
      <c r="K7" s="43">
        <v>0.389583333333332</v>
      </c>
      <c r="L7" s="47">
        <v>0.38958333333332601</v>
      </c>
      <c r="M7" s="42" t="s">
        <v>44</v>
      </c>
      <c r="N7" s="38">
        <v>0</v>
      </c>
      <c r="O7" s="73">
        <v>0.43124999999999997</v>
      </c>
      <c r="P7" s="42" t="s">
        <v>44</v>
      </c>
      <c r="Q7" s="38">
        <v>0</v>
      </c>
      <c r="R7" s="43">
        <v>0.43888888888888888</v>
      </c>
      <c r="S7" s="47">
        <v>0.43888888888888888</v>
      </c>
      <c r="T7" s="70">
        <v>40</v>
      </c>
      <c r="U7" s="71">
        <v>40</v>
      </c>
      <c r="V7" s="72">
        <v>300</v>
      </c>
      <c r="W7" s="115">
        <v>0.45208333333333328</v>
      </c>
      <c r="X7" s="42" t="s">
        <v>44</v>
      </c>
      <c r="Y7" s="38">
        <v>0</v>
      </c>
      <c r="Z7" s="49">
        <v>0.48680555555555555</v>
      </c>
      <c r="AA7" s="42" t="s">
        <v>44</v>
      </c>
      <c r="AB7" s="38">
        <v>0</v>
      </c>
      <c r="AC7" s="53">
        <v>0.48888888888888887</v>
      </c>
      <c r="AD7" s="61"/>
      <c r="AE7" s="55">
        <v>0.4927199074074074</v>
      </c>
      <c r="AF7" s="35">
        <v>3.8310185185185253E-3</v>
      </c>
      <c r="AG7" s="35">
        <v>2.3148148148141503E-5</v>
      </c>
      <c r="AH7" s="44" t="s">
        <v>45</v>
      </c>
      <c r="AI7" s="45">
        <v>2</v>
      </c>
      <c r="AJ7" s="115">
        <v>0.50972222222222219</v>
      </c>
      <c r="AK7" s="42" t="s">
        <v>44</v>
      </c>
      <c r="AL7" s="38">
        <v>0</v>
      </c>
      <c r="AM7" s="73">
        <v>0.52013888888888882</v>
      </c>
      <c r="AN7" s="42" t="s">
        <v>44</v>
      </c>
      <c r="AO7" s="38">
        <v>0</v>
      </c>
      <c r="AP7" s="53">
        <v>0.52222222222222225</v>
      </c>
      <c r="AQ7" s="61"/>
      <c r="AR7" s="55">
        <v>0.5289814814814815</v>
      </c>
      <c r="AS7" s="35">
        <v>6.7592592592592426E-3</v>
      </c>
      <c r="AT7" s="35">
        <v>1.6479873021779667E-17</v>
      </c>
      <c r="AU7" s="44" t="s">
        <v>44</v>
      </c>
      <c r="AV7" s="45">
        <v>0</v>
      </c>
      <c r="AW7" s="49">
        <v>0.54999999999999993</v>
      </c>
      <c r="AX7" s="42" t="s">
        <v>44</v>
      </c>
      <c r="AY7" s="38">
        <v>0</v>
      </c>
      <c r="AZ7" s="49">
        <v>0.55208333333333304</v>
      </c>
      <c r="BA7" s="61"/>
      <c r="BB7" s="55">
        <v>0.55743055555555554</v>
      </c>
      <c r="BC7" s="35">
        <v>5.347222222222503E-3</v>
      </c>
      <c r="BD7" s="35">
        <v>3.4722222222250288E-4</v>
      </c>
      <c r="BE7" s="44" t="s">
        <v>223</v>
      </c>
      <c r="BF7" s="45">
        <v>30</v>
      </c>
      <c r="BG7" s="308">
        <v>0.59722222222222188</v>
      </c>
      <c r="BH7" s="42" t="s">
        <v>44</v>
      </c>
      <c r="BI7" s="38">
        <v>0</v>
      </c>
      <c r="BJ7" s="43">
        <v>0.59722222222222221</v>
      </c>
      <c r="BK7" s="47">
        <v>0.60138888888888886</v>
      </c>
      <c r="BL7" s="70">
        <v>24.5</v>
      </c>
      <c r="BM7" s="71">
        <v>24.5</v>
      </c>
      <c r="BN7" s="72"/>
      <c r="BO7" s="117" t="s">
        <v>226</v>
      </c>
      <c r="BP7" s="121"/>
      <c r="BQ7" s="124" t="s">
        <v>225</v>
      </c>
      <c r="BR7" s="125"/>
      <c r="BS7" s="49">
        <v>0.67361111111111116</v>
      </c>
      <c r="BT7" s="42" t="s">
        <v>44</v>
      </c>
      <c r="BU7" s="38">
        <v>0</v>
      </c>
      <c r="BV7" s="49">
        <v>0.67569444444444404</v>
      </c>
      <c r="BW7" s="61"/>
      <c r="BX7" s="55">
        <v>0.67811342592592594</v>
      </c>
      <c r="BY7" s="35">
        <v>2.4189814814818966E-3</v>
      </c>
      <c r="BZ7" s="35">
        <v>3.472222222180698E-5</v>
      </c>
      <c r="CA7" s="44" t="s">
        <v>45</v>
      </c>
      <c r="CB7" s="45">
        <v>3</v>
      </c>
      <c r="CC7" s="85">
        <v>0.68125000000000002</v>
      </c>
      <c r="CD7" s="86"/>
      <c r="CE7" s="87">
        <v>0</v>
      </c>
      <c r="CF7" s="88"/>
      <c r="CG7" s="85">
        <v>0.68819444444444444</v>
      </c>
      <c r="CH7" s="86"/>
      <c r="CI7" s="87">
        <v>0</v>
      </c>
      <c r="CJ7" s="88"/>
      <c r="CK7" s="43">
        <v>0.73402777777777783</v>
      </c>
      <c r="CL7" s="47">
        <v>0.73402777777777783</v>
      </c>
      <c r="CM7" s="70">
        <v>46</v>
      </c>
      <c r="CN7" s="71">
        <v>46</v>
      </c>
      <c r="CO7" s="72"/>
      <c r="CP7" s="91">
        <v>0.73819444444444438</v>
      </c>
      <c r="CQ7" s="95">
        <v>5.5555555555555601E-2</v>
      </c>
      <c r="CR7" s="42" t="s">
        <v>44</v>
      </c>
      <c r="CS7" s="38">
        <v>0</v>
      </c>
      <c r="CT7" s="74"/>
      <c r="CU7" s="39">
        <v>445.5</v>
      </c>
      <c r="CV7" s="46">
        <v>0</v>
      </c>
      <c r="CW7" s="40"/>
      <c r="CX7" s="63">
        <v>445.5</v>
      </c>
      <c r="CY7" s="132"/>
      <c r="CZ7" s="101" t="s">
        <v>189</v>
      </c>
      <c r="DA7" s="129" t="s">
        <v>176</v>
      </c>
      <c r="DB7" s="129">
        <v>125</v>
      </c>
      <c r="DC7" s="104" t="s">
        <v>182</v>
      </c>
      <c r="DD7" s="77"/>
      <c r="DE7" s="56"/>
      <c r="DF7" s="36"/>
      <c r="DI7" s="41">
        <v>1.1200000000000001</v>
      </c>
      <c r="DJ7" s="17" t="s">
        <v>196</v>
      </c>
      <c r="DK7" s="153">
        <v>423.76</v>
      </c>
      <c r="DL7" s="41">
        <v>423.76</v>
      </c>
      <c r="DM7" s="41">
        <v>9999</v>
      </c>
      <c r="DP7" s="41">
        <v>21</v>
      </c>
      <c r="DQ7" s="227">
        <v>0</v>
      </c>
      <c r="DR7" s="227">
        <v>0</v>
      </c>
      <c r="DS7" s="228">
        <v>340</v>
      </c>
      <c r="DT7" s="227">
        <v>0</v>
      </c>
      <c r="DU7" s="227">
        <v>0</v>
      </c>
      <c r="DV7" s="227">
        <v>2</v>
      </c>
      <c r="DW7" s="227">
        <v>0</v>
      </c>
      <c r="DX7" s="227">
        <v>0</v>
      </c>
      <c r="DY7" s="227">
        <v>0</v>
      </c>
      <c r="DZ7" s="227">
        <v>0</v>
      </c>
      <c r="EA7" s="227">
        <v>30</v>
      </c>
      <c r="EB7" s="227">
        <v>0</v>
      </c>
      <c r="EC7" s="228">
        <v>24.5</v>
      </c>
      <c r="ED7" s="227">
        <v>0</v>
      </c>
      <c r="EE7" s="227">
        <v>0</v>
      </c>
      <c r="EF7" s="227">
        <v>3</v>
      </c>
      <c r="EG7" s="227">
        <v>0</v>
      </c>
      <c r="EH7" s="228">
        <v>46</v>
      </c>
      <c r="EI7" s="227">
        <v>0</v>
      </c>
      <c r="EK7" s="41">
        <v>21</v>
      </c>
      <c r="EL7" s="227">
        <v>0</v>
      </c>
      <c r="EM7" s="227">
        <v>0</v>
      </c>
      <c r="EN7" s="227">
        <v>340</v>
      </c>
      <c r="EO7" s="227">
        <v>340</v>
      </c>
      <c r="EP7" s="227">
        <v>340</v>
      </c>
      <c r="EQ7" s="227">
        <v>342</v>
      </c>
      <c r="ER7" s="227">
        <v>342</v>
      </c>
      <c r="ES7" s="227">
        <v>342</v>
      </c>
      <c r="ET7" s="227">
        <v>342</v>
      </c>
      <c r="EU7" s="227">
        <v>342</v>
      </c>
      <c r="EV7" s="227">
        <v>372</v>
      </c>
      <c r="EW7" s="227">
        <v>372</v>
      </c>
      <c r="EX7" s="227">
        <v>396.5</v>
      </c>
      <c r="EY7" s="227">
        <v>396.5</v>
      </c>
      <c r="EZ7" s="227">
        <v>396.5</v>
      </c>
      <c r="FA7" s="227">
        <v>399.5</v>
      </c>
      <c r="FB7" s="227">
        <v>399.5</v>
      </c>
      <c r="FC7" s="227">
        <v>445.5</v>
      </c>
      <c r="FD7" s="227">
        <v>445.5</v>
      </c>
    </row>
    <row r="8" spans="1:160" ht="13.5" thickBot="1" x14ac:dyDescent="0.25">
      <c r="A8" s="132"/>
      <c r="B8" s="34">
        <v>18</v>
      </c>
      <c r="C8" s="10">
        <v>18</v>
      </c>
      <c r="D8" s="37" t="s">
        <v>110</v>
      </c>
      <c r="E8" s="37" t="s">
        <v>111</v>
      </c>
      <c r="F8" s="37"/>
      <c r="G8" s="43">
        <v>0.30416666666666697</v>
      </c>
      <c r="H8" s="47">
        <v>0.30416666666666664</v>
      </c>
      <c r="I8" s="58" t="s">
        <v>44</v>
      </c>
      <c r="J8" s="52">
        <v>0</v>
      </c>
      <c r="K8" s="43">
        <v>0.38749999999999901</v>
      </c>
      <c r="L8" s="47">
        <v>0.38749999999999402</v>
      </c>
      <c r="M8" s="42" t="s">
        <v>44</v>
      </c>
      <c r="N8" s="38">
        <v>0</v>
      </c>
      <c r="O8" s="73">
        <v>0.4291666666666667</v>
      </c>
      <c r="P8" s="42" t="s">
        <v>44</v>
      </c>
      <c r="Q8" s="38">
        <v>0</v>
      </c>
      <c r="R8" s="43">
        <v>0.43333333333333335</v>
      </c>
      <c r="S8" s="47">
        <v>0.43333333333333335</v>
      </c>
      <c r="T8" s="70">
        <v>40.299999999999997</v>
      </c>
      <c r="U8" s="71">
        <v>40.299999999999997</v>
      </c>
      <c r="V8" s="72"/>
      <c r="W8" s="115">
        <v>0.45</v>
      </c>
      <c r="X8" s="42" t="s">
        <v>44</v>
      </c>
      <c r="Y8" s="38">
        <v>0</v>
      </c>
      <c r="Z8" s="49">
        <v>0.48472222222222222</v>
      </c>
      <c r="AA8" s="42" t="s">
        <v>44</v>
      </c>
      <c r="AB8" s="38">
        <v>0</v>
      </c>
      <c r="AC8" s="53">
        <v>0.48680555555555555</v>
      </c>
      <c r="AD8" s="61"/>
      <c r="AE8" s="55">
        <v>0.49076388888888894</v>
      </c>
      <c r="AF8" s="35">
        <v>3.958333333333397E-3</v>
      </c>
      <c r="AG8" s="35">
        <v>1.0416666666673022E-4</v>
      </c>
      <c r="AH8" s="44" t="s">
        <v>223</v>
      </c>
      <c r="AI8" s="45">
        <v>9</v>
      </c>
      <c r="AJ8" s="115">
        <v>0.50763888888888886</v>
      </c>
      <c r="AK8" s="42" t="s">
        <v>44</v>
      </c>
      <c r="AL8" s="38">
        <v>0</v>
      </c>
      <c r="AM8" s="73">
        <v>0.5180555555555556</v>
      </c>
      <c r="AN8" s="42" t="s">
        <v>44</v>
      </c>
      <c r="AO8" s="38">
        <v>0</v>
      </c>
      <c r="AP8" s="53">
        <v>0.52013888888888882</v>
      </c>
      <c r="AQ8" s="61"/>
      <c r="AR8" s="55">
        <v>0.52681712962962968</v>
      </c>
      <c r="AS8" s="35">
        <v>6.6782407407408595E-3</v>
      </c>
      <c r="AT8" s="35">
        <v>8.1018518518399633E-5</v>
      </c>
      <c r="AU8" s="44" t="s">
        <v>45</v>
      </c>
      <c r="AV8" s="45">
        <v>7</v>
      </c>
      <c r="AW8" s="49">
        <v>0.54791666666666672</v>
      </c>
      <c r="AX8" s="42" t="s">
        <v>44</v>
      </c>
      <c r="AY8" s="38">
        <v>0</v>
      </c>
      <c r="AZ8" s="49">
        <v>0.55000000000000004</v>
      </c>
      <c r="BA8" s="61"/>
      <c r="BB8" s="55">
        <v>0.55533564814814818</v>
      </c>
      <c r="BC8" s="35">
        <v>5.335648148148131E-3</v>
      </c>
      <c r="BD8" s="35">
        <v>3.3564814814813094E-4</v>
      </c>
      <c r="BE8" s="44" t="s">
        <v>223</v>
      </c>
      <c r="BF8" s="45">
        <v>29</v>
      </c>
      <c r="BG8" s="308">
        <v>0.59513888888888888</v>
      </c>
      <c r="BH8" s="42" t="s">
        <v>44</v>
      </c>
      <c r="BI8" s="38">
        <v>0</v>
      </c>
      <c r="BJ8" s="43">
        <v>0.59652777777777777</v>
      </c>
      <c r="BK8" s="47">
        <v>0.59722222222222221</v>
      </c>
      <c r="BL8" s="70">
        <v>30.3</v>
      </c>
      <c r="BM8" s="71">
        <v>30.3</v>
      </c>
      <c r="BN8" s="72"/>
      <c r="BO8" s="117" t="s">
        <v>226</v>
      </c>
      <c r="BP8" s="121"/>
      <c r="BQ8" s="124" t="s">
        <v>225</v>
      </c>
      <c r="BR8" s="125"/>
      <c r="BS8" s="49">
        <v>0.67152777777777783</v>
      </c>
      <c r="BT8" s="42" t="s">
        <v>44</v>
      </c>
      <c r="BU8" s="38">
        <v>0</v>
      </c>
      <c r="BV8" s="49">
        <v>0.67430555555555505</v>
      </c>
      <c r="BW8" s="61"/>
      <c r="BX8" s="55">
        <v>0.67703703703703699</v>
      </c>
      <c r="BY8" s="35">
        <v>2.7314814814819455E-3</v>
      </c>
      <c r="BZ8" s="35">
        <v>2.7777777777824187E-4</v>
      </c>
      <c r="CA8" s="44" t="s">
        <v>223</v>
      </c>
      <c r="CB8" s="45">
        <v>24</v>
      </c>
      <c r="CC8" s="85">
        <v>0.67847222222222225</v>
      </c>
      <c r="CD8" s="86"/>
      <c r="CE8" s="87">
        <v>0</v>
      </c>
      <c r="CF8" s="88"/>
      <c r="CG8" s="85">
        <v>0.68680555555555556</v>
      </c>
      <c r="CH8" s="86"/>
      <c r="CI8" s="87">
        <v>0</v>
      </c>
      <c r="CJ8" s="88"/>
      <c r="CK8" s="43">
        <v>0.72777777777777775</v>
      </c>
      <c r="CL8" s="47">
        <v>0.72777777777777775</v>
      </c>
      <c r="CM8" s="70">
        <v>46.1</v>
      </c>
      <c r="CN8" s="71">
        <v>46.1</v>
      </c>
      <c r="CO8" s="72"/>
      <c r="CP8" s="91">
        <v>0.73333333333333339</v>
      </c>
      <c r="CQ8" s="95">
        <v>5.5555555555555601E-2</v>
      </c>
      <c r="CR8" s="42" t="s">
        <v>44</v>
      </c>
      <c r="CS8" s="38">
        <v>0</v>
      </c>
      <c r="CT8" s="65"/>
      <c r="CU8" s="39">
        <v>185.7</v>
      </c>
      <c r="CV8" s="46">
        <v>0</v>
      </c>
      <c r="CW8" s="40"/>
      <c r="CX8" s="63">
        <v>185.7</v>
      </c>
      <c r="CY8" s="132"/>
      <c r="CZ8" s="101" t="s">
        <v>189</v>
      </c>
      <c r="DA8" s="129" t="s">
        <v>178</v>
      </c>
      <c r="DB8" s="129">
        <v>177</v>
      </c>
      <c r="DC8" s="104"/>
      <c r="DD8" s="77"/>
      <c r="DE8" s="56"/>
      <c r="DF8" s="36"/>
      <c r="DI8" s="41">
        <v>1.03</v>
      </c>
      <c r="DJ8" s="17" t="s">
        <v>196</v>
      </c>
      <c r="DK8" s="153">
        <v>120.20099999999999</v>
      </c>
      <c r="DL8" s="41">
        <v>120.20099999999999</v>
      </c>
      <c r="DM8" s="41">
        <v>9999</v>
      </c>
      <c r="DP8" s="41">
        <v>18</v>
      </c>
      <c r="DQ8" s="227">
        <v>0</v>
      </c>
      <c r="DR8" s="227">
        <v>0</v>
      </c>
      <c r="DS8" s="228">
        <v>40.299999999999997</v>
      </c>
      <c r="DT8" s="227">
        <v>0</v>
      </c>
      <c r="DU8" s="227">
        <v>0</v>
      </c>
      <c r="DV8" s="227">
        <v>9</v>
      </c>
      <c r="DW8" s="227">
        <v>0</v>
      </c>
      <c r="DX8" s="227">
        <v>0</v>
      </c>
      <c r="DY8" s="227">
        <v>7</v>
      </c>
      <c r="DZ8" s="227">
        <v>0</v>
      </c>
      <c r="EA8" s="227">
        <v>29</v>
      </c>
      <c r="EB8" s="227">
        <v>0</v>
      </c>
      <c r="EC8" s="228">
        <v>30.3</v>
      </c>
      <c r="ED8" s="227">
        <v>0</v>
      </c>
      <c r="EE8" s="227">
        <v>0</v>
      </c>
      <c r="EF8" s="227">
        <v>24</v>
      </c>
      <c r="EG8" s="227">
        <v>0</v>
      </c>
      <c r="EH8" s="228">
        <v>46.1</v>
      </c>
      <c r="EI8" s="227">
        <v>0</v>
      </c>
      <c r="EK8" s="41">
        <v>18</v>
      </c>
      <c r="EL8" s="227">
        <v>0</v>
      </c>
      <c r="EM8" s="227">
        <v>0</v>
      </c>
      <c r="EN8" s="227">
        <v>40.299999999999997</v>
      </c>
      <c r="EO8" s="227">
        <v>40.299999999999997</v>
      </c>
      <c r="EP8" s="227">
        <v>40.299999999999997</v>
      </c>
      <c r="EQ8" s="227">
        <v>49.3</v>
      </c>
      <c r="ER8" s="227">
        <v>49.3</v>
      </c>
      <c r="ES8" s="227">
        <v>49.3</v>
      </c>
      <c r="ET8" s="227">
        <v>56.3</v>
      </c>
      <c r="EU8" s="227">
        <v>56.3</v>
      </c>
      <c r="EV8" s="227">
        <v>85.3</v>
      </c>
      <c r="EW8" s="227">
        <v>85.3</v>
      </c>
      <c r="EX8" s="227">
        <v>115.6</v>
      </c>
      <c r="EY8" s="227">
        <v>115.6</v>
      </c>
      <c r="EZ8" s="227">
        <v>115.6</v>
      </c>
      <c r="FA8" s="227">
        <v>139.6</v>
      </c>
      <c r="FB8" s="227">
        <v>139.6</v>
      </c>
      <c r="FC8" s="227">
        <v>185.7</v>
      </c>
      <c r="FD8" s="227">
        <v>185.7</v>
      </c>
    </row>
    <row r="9" spans="1:160" s="41" customFormat="1" ht="13.5" thickBot="1" x14ac:dyDescent="0.25">
      <c r="A9" s="131"/>
      <c r="B9" s="34">
        <v>5</v>
      </c>
      <c r="C9" s="10">
        <v>5</v>
      </c>
      <c r="D9" s="37" t="s">
        <v>203</v>
      </c>
      <c r="E9" s="37" t="s">
        <v>31</v>
      </c>
      <c r="F9" s="37"/>
      <c r="G9" s="43">
        <v>0.29513888888888901</v>
      </c>
      <c r="H9" s="47">
        <v>0.2951388888888889</v>
      </c>
      <c r="I9" s="58" t="s">
        <v>44</v>
      </c>
      <c r="J9" s="52">
        <v>0</v>
      </c>
      <c r="K9" s="43">
        <v>0.37847222222222199</v>
      </c>
      <c r="L9" s="47">
        <v>0.37847222222222199</v>
      </c>
      <c r="M9" s="42" t="s">
        <v>44</v>
      </c>
      <c r="N9" s="38">
        <v>0</v>
      </c>
      <c r="O9" s="73">
        <v>0.4201388888888889</v>
      </c>
      <c r="P9" s="42" t="s">
        <v>44</v>
      </c>
      <c r="Q9" s="38">
        <v>0</v>
      </c>
      <c r="R9" s="43">
        <v>0.42222222222222222</v>
      </c>
      <c r="S9" s="47">
        <v>0.42222222222222222</v>
      </c>
      <c r="T9" s="70">
        <v>36.799999999999997</v>
      </c>
      <c r="U9" s="71">
        <v>36.799999999999997</v>
      </c>
      <c r="V9" s="72"/>
      <c r="W9" s="115">
        <v>0.44097222222222221</v>
      </c>
      <c r="X9" s="42" t="s">
        <v>44</v>
      </c>
      <c r="Y9" s="38">
        <v>0</v>
      </c>
      <c r="Z9" s="49">
        <v>0.47569444444444442</v>
      </c>
      <c r="AA9" s="42" t="s">
        <v>44</v>
      </c>
      <c r="AB9" s="38">
        <v>0</v>
      </c>
      <c r="AC9" s="53">
        <v>0.4777777777777778</v>
      </c>
      <c r="AD9" s="61"/>
      <c r="AE9" s="55">
        <v>0.48182870370370368</v>
      </c>
      <c r="AF9" s="35">
        <v>4.0509259259258745E-3</v>
      </c>
      <c r="AG9" s="35">
        <v>1.9675925925920776E-4</v>
      </c>
      <c r="AH9" s="44" t="s">
        <v>223</v>
      </c>
      <c r="AI9" s="45">
        <v>17</v>
      </c>
      <c r="AJ9" s="115">
        <v>0.49861111111111112</v>
      </c>
      <c r="AK9" s="42" t="s">
        <v>44</v>
      </c>
      <c r="AL9" s="38">
        <v>0</v>
      </c>
      <c r="AM9" s="73">
        <v>0.50902777777777775</v>
      </c>
      <c r="AN9" s="42" t="s">
        <v>44</v>
      </c>
      <c r="AO9" s="38">
        <v>0</v>
      </c>
      <c r="AP9" s="53">
        <v>0.51111111111111118</v>
      </c>
      <c r="AQ9" s="61"/>
      <c r="AR9" s="55">
        <v>0.51785879629629628</v>
      </c>
      <c r="AS9" s="35">
        <v>6.7476851851850927E-3</v>
      </c>
      <c r="AT9" s="35">
        <v>1.1574074074166378E-5</v>
      </c>
      <c r="AU9" s="44" t="s">
        <v>45</v>
      </c>
      <c r="AV9" s="45">
        <v>1</v>
      </c>
      <c r="AW9" s="49">
        <v>0.53888888888888886</v>
      </c>
      <c r="AX9" s="42" t="s">
        <v>44</v>
      </c>
      <c r="AY9" s="38">
        <v>0</v>
      </c>
      <c r="AZ9" s="49">
        <v>0.54097222222222197</v>
      </c>
      <c r="BA9" s="61"/>
      <c r="BB9" s="55">
        <v>0.54604166666666665</v>
      </c>
      <c r="BC9" s="35">
        <v>5.0694444444446818E-3</v>
      </c>
      <c r="BD9" s="35">
        <v>6.9444444444681681E-5</v>
      </c>
      <c r="BE9" s="44" t="s">
        <v>223</v>
      </c>
      <c r="BF9" s="45">
        <v>6</v>
      </c>
      <c r="BG9" s="308">
        <v>0.58611111111111081</v>
      </c>
      <c r="BH9" s="42" t="s">
        <v>44</v>
      </c>
      <c r="BI9" s="38">
        <v>0</v>
      </c>
      <c r="BJ9" s="43">
        <v>0.58611111111111114</v>
      </c>
      <c r="BK9" s="47">
        <v>0.58750000000000002</v>
      </c>
      <c r="BL9" s="70">
        <v>26.1</v>
      </c>
      <c r="BM9" s="71">
        <v>26.1</v>
      </c>
      <c r="BN9" s="72"/>
      <c r="BO9" s="117" t="s">
        <v>226</v>
      </c>
      <c r="BP9" s="121"/>
      <c r="BQ9" s="124" t="s">
        <v>225</v>
      </c>
      <c r="BR9" s="125"/>
      <c r="BS9" s="49">
        <v>0.66249999999999998</v>
      </c>
      <c r="BT9" s="42" t="s">
        <v>44</v>
      </c>
      <c r="BU9" s="38">
        <v>0</v>
      </c>
      <c r="BV9" s="49">
        <v>0.66458333333333297</v>
      </c>
      <c r="BW9" s="61"/>
      <c r="BX9" s="55">
        <v>0.66703703703703709</v>
      </c>
      <c r="BY9" s="35">
        <v>2.4537037037041243E-3</v>
      </c>
      <c r="BZ9" s="35">
        <v>4.2067044292437572E-16</v>
      </c>
      <c r="CA9" s="44" t="s">
        <v>44</v>
      </c>
      <c r="CB9" s="45">
        <v>0</v>
      </c>
      <c r="CC9" s="85">
        <v>0.66805555555555562</v>
      </c>
      <c r="CD9" s="86"/>
      <c r="CE9" s="87">
        <v>60</v>
      </c>
      <c r="CF9" s="88"/>
      <c r="CG9" s="85">
        <v>0.67638888888888893</v>
      </c>
      <c r="CH9" s="86"/>
      <c r="CI9" s="87">
        <v>0</v>
      </c>
      <c r="CJ9" s="88"/>
      <c r="CK9" s="43">
        <v>0.71944444444444444</v>
      </c>
      <c r="CL9" s="47">
        <v>0.71944444444444444</v>
      </c>
      <c r="CM9" s="70">
        <v>46.2</v>
      </c>
      <c r="CN9" s="71">
        <v>46.2</v>
      </c>
      <c r="CO9" s="72"/>
      <c r="CP9" s="91">
        <v>0.72152777777777777</v>
      </c>
      <c r="CQ9" s="95">
        <v>5.5555555555555601E-2</v>
      </c>
      <c r="CR9" s="42" t="s">
        <v>44</v>
      </c>
      <c r="CS9" s="38">
        <v>0</v>
      </c>
      <c r="CT9" s="64"/>
      <c r="CU9" s="39">
        <v>133.1</v>
      </c>
      <c r="CV9" s="46">
        <v>60</v>
      </c>
      <c r="CW9" s="40"/>
      <c r="CX9" s="63">
        <v>193.1</v>
      </c>
      <c r="CY9" s="43"/>
      <c r="CZ9" s="101" t="s">
        <v>191</v>
      </c>
      <c r="DA9" s="129" t="s">
        <v>176</v>
      </c>
      <c r="DB9" s="129">
        <v>230</v>
      </c>
      <c r="DC9" s="104" t="s">
        <v>182</v>
      </c>
      <c r="DD9" s="77"/>
      <c r="DE9" s="56"/>
      <c r="DF9" s="36"/>
      <c r="DI9" s="41">
        <v>1.1499999999999999</v>
      </c>
      <c r="DJ9" s="41" t="s">
        <v>196</v>
      </c>
      <c r="DK9" s="153">
        <v>125.465</v>
      </c>
      <c r="DL9" s="41">
        <v>125.465</v>
      </c>
      <c r="DM9" s="41">
        <v>9999</v>
      </c>
      <c r="DP9" s="41">
        <v>5</v>
      </c>
      <c r="DQ9" s="227">
        <v>0</v>
      </c>
      <c r="DR9" s="227">
        <v>0</v>
      </c>
      <c r="DS9" s="228">
        <v>36.799999999999997</v>
      </c>
      <c r="DT9" s="227">
        <v>0</v>
      </c>
      <c r="DU9" s="227">
        <v>0</v>
      </c>
      <c r="DV9" s="227">
        <v>17</v>
      </c>
      <c r="DW9" s="227">
        <v>0</v>
      </c>
      <c r="DX9" s="227">
        <v>0</v>
      </c>
      <c r="DY9" s="227">
        <v>1</v>
      </c>
      <c r="DZ9" s="227">
        <v>0</v>
      </c>
      <c r="EA9" s="227">
        <v>6</v>
      </c>
      <c r="EB9" s="227">
        <v>0</v>
      </c>
      <c r="EC9" s="228">
        <v>26.1</v>
      </c>
      <c r="ED9" s="227">
        <v>0</v>
      </c>
      <c r="EE9" s="227">
        <v>0</v>
      </c>
      <c r="EF9" s="227">
        <v>0</v>
      </c>
      <c r="EG9" s="227">
        <v>60</v>
      </c>
      <c r="EH9" s="228">
        <v>46.2</v>
      </c>
      <c r="EI9" s="227">
        <v>0</v>
      </c>
      <c r="EK9" s="41">
        <v>5</v>
      </c>
      <c r="EL9" s="227">
        <v>0</v>
      </c>
      <c r="EM9" s="227">
        <v>0</v>
      </c>
      <c r="EN9" s="227">
        <v>36.799999999999997</v>
      </c>
      <c r="EO9" s="227">
        <v>36.799999999999997</v>
      </c>
      <c r="EP9" s="227">
        <v>36.799999999999997</v>
      </c>
      <c r="EQ9" s="227">
        <v>53.8</v>
      </c>
      <c r="ER9" s="227">
        <v>53.8</v>
      </c>
      <c r="ES9" s="227">
        <v>53.8</v>
      </c>
      <c r="ET9" s="227">
        <v>54.8</v>
      </c>
      <c r="EU9" s="227">
        <v>54.8</v>
      </c>
      <c r="EV9" s="227">
        <v>60.8</v>
      </c>
      <c r="EW9" s="227">
        <v>60.8</v>
      </c>
      <c r="EX9" s="227">
        <v>86.9</v>
      </c>
      <c r="EY9" s="227">
        <v>86.9</v>
      </c>
      <c r="EZ9" s="227">
        <v>86.9</v>
      </c>
      <c r="FA9" s="227">
        <v>86.9</v>
      </c>
      <c r="FB9" s="227">
        <v>146.9</v>
      </c>
      <c r="FC9" s="227">
        <v>193.1</v>
      </c>
      <c r="FD9" s="227">
        <v>193.1</v>
      </c>
    </row>
    <row r="10" spans="1:160" s="41" customFormat="1" ht="13.5" collapsed="1" thickBot="1" x14ac:dyDescent="0.25">
      <c r="A10" s="131"/>
      <c r="B10" s="34">
        <v>10</v>
      </c>
      <c r="C10" s="10">
        <v>10</v>
      </c>
      <c r="D10" s="37" t="s">
        <v>70</v>
      </c>
      <c r="E10" s="37" t="s">
        <v>55</v>
      </c>
      <c r="F10" s="37"/>
      <c r="G10" s="43">
        <v>0.29861111111111099</v>
      </c>
      <c r="H10" s="47">
        <v>0.2986111111111111</v>
      </c>
      <c r="I10" s="58" t="s">
        <v>44</v>
      </c>
      <c r="J10" s="52">
        <v>0</v>
      </c>
      <c r="K10" s="43">
        <v>0.38194444444444398</v>
      </c>
      <c r="L10" s="47">
        <v>0.38194444444444198</v>
      </c>
      <c r="M10" s="42" t="s">
        <v>44</v>
      </c>
      <c r="N10" s="38">
        <v>0</v>
      </c>
      <c r="O10" s="73">
        <v>0.4236111111111111</v>
      </c>
      <c r="P10" s="42" t="s">
        <v>44</v>
      </c>
      <c r="Q10" s="38">
        <v>0</v>
      </c>
      <c r="R10" s="43">
        <v>0.42638888888888887</v>
      </c>
      <c r="S10" s="47">
        <v>0.42638888888888887</v>
      </c>
      <c r="T10" s="70">
        <v>36.5</v>
      </c>
      <c r="U10" s="71">
        <v>36.5</v>
      </c>
      <c r="V10" s="72">
        <v>30</v>
      </c>
      <c r="W10" s="115">
        <v>0.44444444444444442</v>
      </c>
      <c r="X10" s="42" t="s">
        <v>44</v>
      </c>
      <c r="Y10" s="38">
        <v>0</v>
      </c>
      <c r="Z10" s="49">
        <v>0.47916666666666669</v>
      </c>
      <c r="AA10" s="42" t="s">
        <v>44</v>
      </c>
      <c r="AB10" s="38">
        <v>0</v>
      </c>
      <c r="AC10" s="53">
        <v>0.48125000000000001</v>
      </c>
      <c r="AD10" s="61"/>
      <c r="AE10" s="55">
        <v>0.48515046296296299</v>
      </c>
      <c r="AF10" s="35">
        <v>3.9004629629629806E-3</v>
      </c>
      <c r="AG10" s="35">
        <v>4.6296296296313797E-5</v>
      </c>
      <c r="AH10" s="44" t="s">
        <v>223</v>
      </c>
      <c r="AI10" s="45">
        <v>4</v>
      </c>
      <c r="AJ10" s="115">
        <v>0.50208333333333333</v>
      </c>
      <c r="AK10" s="42" t="s">
        <v>44</v>
      </c>
      <c r="AL10" s="38">
        <v>0</v>
      </c>
      <c r="AM10" s="73">
        <v>0.51250000000000007</v>
      </c>
      <c r="AN10" s="42" t="s">
        <v>44</v>
      </c>
      <c r="AO10" s="38">
        <v>0</v>
      </c>
      <c r="AP10" s="53">
        <v>0.51458333333333328</v>
      </c>
      <c r="AQ10" s="61"/>
      <c r="AR10" s="55">
        <v>0.52209490740740738</v>
      </c>
      <c r="AS10" s="35">
        <v>7.511574074074101E-3</v>
      </c>
      <c r="AT10" s="35">
        <v>7.5231481481484192E-4</v>
      </c>
      <c r="AU10" s="44" t="s">
        <v>223</v>
      </c>
      <c r="AV10" s="45">
        <v>65</v>
      </c>
      <c r="AW10" s="49">
        <v>0.54236111111111118</v>
      </c>
      <c r="AX10" s="42" t="s">
        <v>44</v>
      </c>
      <c r="AY10" s="38">
        <v>0</v>
      </c>
      <c r="AZ10" s="49">
        <v>0.54444444444444395</v>
      </c>
      <c r="BA10" s="61"/>
      <c r="BB10" s="55">
        <v>0.54953703703703705</v>
      </c>
      <c r="BC10" s="35">
        <v>5.0925925925930926E-3</v>
      </c>
      <c r="BD10" s="35">
        <v>9.25925925930925E-5</v>
      </c>
      <c r="BE10" s="44" t="s">
        <v>223</v>
      </c>
      <c r="BF10" s="45">
        <v>8</v>
      </c>
      <c r="BG10" s="308">
        <v>0.58958333333333279</v>
      </c>
      <c r="BH10" s="42" t="s">
        <v>44</v>
      </c>
      <c r="BI10" s="38">
        <v>0</v>
      </c>
      <c r="BJ10" s="43">
        <v>0.59027777777777779</v>
      </c>
      <c r="BK10" s="47">
        <v>0.59097222222222223</v>
      </c>
      <c r="BL10" s="70">
        <v>26.7</v>
      </c>
      <c r="BM10" s="71">
        <v>26.7</v>
      </c>
      <c r="BN10" s="72"/>
      <c r="BO10" s="117" t="s">
        <v>226</v>
      </c>
      <c r="BP10" s="121"/>
      <c r="BQ10" s="124" t="s">
        <v>225</v>
      </c>
      <c r="BR10" s="125"/>
      <c r="BS10" s="49">
        <v>0.66597222222222219</v>
      </c>
      <c r="BT10" s="42" t="s">
        <v>44</v>
      </c>
      <c r="BU10" s="38">
        <v>0</v>
      </c>
      <c r="BV10" s="49">
        <v>0.66805555555555596</v>
      </c>
      <c r="BW10" s="61"/>
      <c r="BX10" s="55">
        <v>0.67087962962962966</v>
      </c>
      <c r="BY10" s="35">
        <v>2.8240740740737014E-3</v>
      </c>
      <c r="BZ10" s="35">
        <v>3.7037037036999777E-4</v>
      </c>
      <c r="CA10" s="44" t="s">
        <v>223</v>
      </c>
      <c r="CB10" s="45">
        <v>32</v>
      </c>
      <c r="CC10" s="85">
        <v>0.67222222222222217</v>
      </c>
      <c r="CD10" s="86"/>
      <c r="CE10" s="87">
        <v>0</v>
      </c>
      <c r="CF10" s="88"/>
      <c r="CG10" s="85">
        <v>0.67986111111111114</v>
      </c>
      <c r="CH10" s="86"/>
      <c r="CI10" s="87">
        <v>0</v>
      </c>
      <c r="CJ10" s="88"/>
      <c r="CK10" s="43">
        <v>0.72638888888888886</v>
      </c>
      <c r="CL10" s="47">
        <v>0.7284722222222223</v>
      </c>
      <c r="CM10" s="70">
        <v>46.5</v>
      </c>
      <c r="CN10" s="71">
        <v>46.5</v>
      </c>
      <c r="CO10" s="72"/>
      <c r="CP10" s="91">
        <v>0.73055555555555562</v>
      </c>
      <c r="CQ10" s="95">
        <v>5.5555555555555601E-2</v>
      </c>
      <c r="CR10" s="42" t="s">
        <v>44</v>
      </c>
      <c r="CS10" s="38">
        <v>0</v>
      </c>
      <c r="CT10" s="64"/>
      <c r="CU10" s="39">
        <v>248.7</v>
      </c>
      <c r="CV10" s="46">
        <v>0</v>
      </c>
      <c r="CW10" s="40"/>
      <c r="CX10" s="63">
        <v>248.7</v>
      </c>
      <c r="CY10" s="43"/>
      <c r="CZ10" s="101" t="s">
        <v>191</v>
      </c>
      <c r="DA10" s="129" t="s">
        <v>177</v>
      </c>
      <c r="DB10" s="129">
        <v>89</v>
      </c>
      <c r="DC10" s="104" t="s">
        <v>182</v>
      </c>
      <c r="DD10" s="77"/>
      <c r="DE10" s="56"/>
      <c r="DF10" s="36"/>
      <c r="DI10" s="41">
        <v>1.06</v>
      </c>
      <c r="DJ10" s="41" t="s">
        <v>196</v>
      </c>
      <c r="DK10" s="153">
        <v>146.28200000000001</v>
      </c>
      <c r="DL10" s="41">
        <v>146.28200000000001</v>
      </c>
      <c r="DM10" s="41">
        <v>9999</v>
      </c>
      <c r="DP10" s="41">
        <v>10</v>
      </c>
      <c r="DQ10" s="227">
        <v>0</v>
      </c>
      <c r="DR10" s="227">
        <v>0</v>
      </c>
      <c r="DS10" s="228">
        <v>66.5</v>
      </c>
      <c r="DT10" s="227">
        <v>0</v>
      </c>
      <c r="DU10" s="227">
        <v>0</v>
      </c>
      <c r="DV10" s="227">
        <v>4</v>
      </c>
      <c r="DW10" s="227">
        <v>0</v>
      </c>
      <c r="DX10" s="227">
        <v>0</v>
      </c>
      <c r="DY10" s="227">
        <v>65</v>
      </c>
      <c r="DZ10" s="227">
        <v>0</v>
      </c>
      <c r="EA10" s="227">
        <v>8</v>
      </c>
      <c r="EB10" s="227">
        <v>0</v>
      </c>
      <c r="EC10" s="228">
        <v>26.7</v>
      </c>
      <c r="ED10" s="227">
        <v>0</v>
      </c>
      <c r="EE10" s="227">
        <v>0</v>
      </c>
      <c r="EF10" s="227">
        <v>32</v>
      </c>
      <c r="EG10" s="227">
        <v>0</v>
      </c>
      <c r="EH10" s="228">
        <v>46.5</v>
      </c>
      <c r="EI10" s="227">
        <v>0</v>
      </c>
      <c r="EK10" s="41">
        <v>10</v>
      </c>
      <c r="EL10" s="227">
        <v>0</v>
      </c>
      <c r="EM10" s="227">
        <v>0</v>
      </c>
      <c r="EN10" s="227">
        <v>66.5</v>
      </c>
      <c r="EO10" s="227">
        <v>66.5</v>
      </c>
      <c r="EP10" s="227">
        <v>66.5</v>
      </c>
      <c r="EQ10" s="227">
        <v>70.5</v>
      </c>
      <c r="ER10" s="227">
        <v>70.5</v>
      </c>
      <c r="ES10" s="227">
        <v>70.5</v>
      </c>
      <c r="ET10" s="227">
        <v>135.5</v>
      </c>
      <c r="EU10" s="227">
        <v>135.5</v>
      </c>
      <c r="EV10" s="227">
        <v>143.5</v>
      </c>
      <c r="EW10" s="227">
        <v>143.5</v>
      </c>
      <c r="EX10" s="227">
        <v>170.2</v>
      </c>
      <c r="EY10" s="227">
        <v>170.2</v>
      </c>
      <c r="EZ10" s="227">
        <v>170.2</v>
      </c>
      <c r="FA10" s="227">
        <v>202.2</v>
      </c>
      <c r="FB10" s="227">
        <v>202.2</v>
      </c>
      <c r="FC10" s="227">
        <v>248.7</v>
      </c>
      <c r="FD10" s="227">
        <v>248.7</v>
      </c>
    </row>
    <row r="11" spans="1:160" ht="13.5" thickBot="1" x14ac:dyDescent="0.25">
      <c r="A11" s="132"/>
      <c r="B11" s="34">
        <v>14</v>
      </c>
      <c r="C11" s="10">
        <v>14</v>
      </c>
      <c r="D11" s="37" t="s">
        <v>105</v>
      </c>
      <c r="E11" s="37" t="s">
        <v>222</v>
      </c>
      <c r="F11" s="37"/>
      <c r="G11" s="43">
        <v>0.30138888888888898</v>
      </c>
      <c r="H11" s="47">
        <v>0.2951388888888889</v>
      </c>
      <c r="I11" s="58" t="s">
        <v>44</v>
      </c>
      <c r="J11" s="52">
        <v>0</v>
      </c>
      <c r="K11" s="43">
        <v>0.38472222222222202</v>
      </c>
      <c r="L11" s="47">
        <v>0.38472222222221802</v>
      </c>
      <c r="M11" s="42" t="s">
        <v>44</v>
      </c>
      <c r="N11" s="38">
        <v>0</v>
      </c>
      <c r="O11" s="73">
        <v>0.42638888888888887</v>
      </c>
      <c r="P11" s="42" t="s">
        <v>44</v>
      </c>
      <c r="Q11" s="38">
        <v>0</v>
      </c>
      <c r="R11" s="43">
        <v>0.42986111111111108</v>
      </c>
      <c r="S11" s="47">
        <v>0.42986111111111108</v>
      </c>
      <c r="T11" s="70">
        <v>35.5</v>
      </c>
      <c r="U11" s="71">
        <v>35.5</v>
      </c>
      <c r="V11" s="72"/>
      <c r="W11" s="115">
        <v>0.44722222222222219</v>
      </c>
      <c r="X11" s="42" t="s">
        <v>44</v>
      </c>
      <c r="Y11" s="38">
        <v>0</v>
      </c>
      <c r="Z11" s="49">
        <v>0.48194444444444445</v>
      </c>
      <c r="AA11" s="42" t="s">
        <v>44</v>
      </c>
      <c r="AB11" s="38">
        <v>0</v>
      </c>
      <c r="AC11" s="53">
        <v>0.48402777777777778</v>
      </c>
      <c r="AD11" s="61"/>
      <c r="AE11" s="55">
        <v>0.48782407407407408</v>
      </c>
      <c r="AF11" s="35">
        <v>3.7962962962962976E-3</v>
      </c>
      <c r="AG11" s="35">
        <v>5.7870370370369153E-5</v>
      </c>
      <c r="AH11" s="44" t="s">
        <v>45</v>
      </c>
      <c r="AI11" s="45">
        <v>5</v>
      </c>
      <c r="AJ11" s="115">
        <v>0.50486111111111109</v>
      </c>
      <c r="AK11" s="42" t="s">
        <v>44</v>
      </c>
      <c r="AL11" s="38">
        <v>0</v>
      </c>
      <c r="AM11" s="73">
        <v>0.51527777777777783</v>
      </c>
      <c r="AN11" s="42" t="s">
        <v>44</v>
      </c>
      <c r="AO11" s="38">
        <v>0</v>
      </c>
      <c r="AP11" s="53">
        <v>0.51736111111111105</v>
      </c>
      <c r="AQ11" s="61"/>
      <c r="AR11" s="55">
        <v>0.52410879629629636</v>
      </c>
      <c r="AS11" s="35">
        <v>6.7476851851853148E-3</v>
      </c>
      <c r="AT11" s="35">
        <v>1.1574074073944333E-5</v>
      </c>
      <c r="AU11" s="44" t="s">
        <v>45</v>
      </c>
      <c r="AV11" s="45">
        <v>1</v>
      </c>
      <c r="AW11" s="49">
        <v>0.54513888888888895</v>
      </c>
      <c r="AX11" s="42" t="s">
        <v>44</v>
      </c>
      <c r="AY11" s="38">
        <v>0</v>
      </c>
      <c r="AZ11" s="49">
        <v>0.54722222222222205</v>
      </c>
      <c r="BA11" s="61"/>
      <c r="BB11" s="55">
        <v>0.55229166666666674</v>
      </c>
      <c r="BC11" s="35">
        <v>5.0694444444446818E-3</v>
      </c>
      <c r="BD11" s="35">
        <v>6.9444444444681681E-5</v>
      </c>
      <c r="BE11" s="44" t="s">
        <v>223</v>
      </c>
      <c r="BF11" s="45">
        <v>6</v>
      </c>
      <c r="BG11" s="308">
        <v>0.59236111111111089</v>
      </c>
      <c r="BH11" s="42" t="s">
        <v>44</v>
      </c>
      <c r="BI11" s="38">
        <v>0</v>
      </c>
      <c r="BJ11" s="43">
        <v>0.59305555555555556</v>
      </c>
      <c r="BK11" s="47">
        <v>0.59375</v>
      </c>
      <c r="BL11" s="70">
        <v>25.2</v>
      </c>
      <c r="BM11" s="71">
        <v>25.2</v>
      </c>
      <c r="BN11" s="72"/>
      <c r="BO11" s="117" t="s">
        <v>226</v>
      </c>
      <c r="BP11" s="121"/>
      <c r="BQ11" s="124" t="s">
        <v>225</v>
      </c>
      <c r="BR11" s="125"/>
      <c r="BS11" s="49">
        <v>0.66875000000000007</v>
      </c>
      <c r="BT11" s="42" t="s">
        <v>44</v>
      </c>
      <c r="BU11" s="38">
        <v>0</v>
      </c>
      <c r="BV11" s="49">
        <v>0.67152777777777795</v>
      </c>
      <c r="BW11" s="61"/>
      <c r="BX11" s="55">
        <v>0.67393518518518514</v>
      </c>
      <c r="BY11" s="35">
        <v>2.4074074074071916E-3</v>
      </c>
      <c r="BZ11" s="35">
        <v>4.6296296296511989E-5</v>
      </c>
      <c r="CA11" s="44" t="s">
        <v>45</v>
      </c>
      <c r="CB11" s="45">
        <v>4</v>
      </c>
      <c r="CC11" s="85">
        <v>0.67708333333333337</v>
      </c>
      <c r="CD11" s="86"/>
      <c r="CE11" s="87">
        <v>0</v>
      </c>
      <c r="CF11" s="88"/>
      <c r="CG11" s="85">
        <v>0.68402777777777779</v>
      </c>
      <c r="CH11" s="86"/>
      <c r="CI11" s="87">
        <v>0</v>
      </c>
      <c r="CJ11" s="88"/>
      <c r="CK11" s="43">
        <v>0.72361111111111109</v>
      </c>
      <c r="CL11" s="47">
        <v>0.72361111111111109</v>
      </c>
      <c r="CM11" s="70">
        <v>46.6</v>
      </c>
      <c r="CN11" s="71">
        <v>46.6</v>
      </c>
      <c r="CO11" s="72"/>
      <c r="CP11" s="91">
        <v>0.72499999999999998</v>
      </c>
      <c r="CQ11" s="95">
        <v>5.5555555555555601E-2</v>
      </c>
      <c r="CR11" s="42" t="s">
        <v>44</v>
      </c>
      <c r="CS11" s="38">
        <v>0</v>
      </c>
      <c r="CT11" s="65"/>
      <c r="CU11" s="39">
        <v>123.3</v>
      </c>
      <c r="CV11" s="46">
        <v>0</v>
      </c>
      <c r="CW11" s="40"/>
      <c r="CX11" s="63">
        <v>123.3</v>
      </c>
      <c r="CY11" s="128"/>
      <c r="CZ11" s="101" t="s">
        <v>189</v>
      </c>
      <c r="DA11" s="129" t="s">
        <v>176</v>
      </c>
      <c r="DB11" s="129">
        <v>265</v>
      </c>
      <c r="DC11" s="104" t="s">
        <v>183</v>
      </c>
      <c r="DD11" s="77"/>
      <c r="DE11" s="56"/>
      <c r="DF11" s="36"/>
      <c r="DI11" s="41">
        <v>1.1499999999999999</v>
      </c>
      <c r="DJ11" s="17" t="s">
        <v>196</v>
      </c>
      <c r="DK11" s="153">
        <v>123.395</v>
      </c>
      <c r="DL11" s="41">
        <v>123.395</v>
      </c>
      <c r="DM11" s="41">
        <v>9999</v>
      </c>
      <c r="DP11" s="41">
        <v>14</v>
      </c>
      <c r="DQ11" s="227">
        <v>0</v>
      </c>
      <c r="DR11" s="227">
        <v>0</v>
      </c>
      <c r="DS11" s="228">
        <v>35.5</v>
      </c>
      <c r="DT11" s="227">
        <v>0</v>
      </c>
      <c r="DU11" s="227">
        <v>0</v>
      </c>
      <c r="DV11" s="227">
        <v>5</v>
      </c>
      <c r="DW11" s="227">
        <v>0</v>
      </c>
      <c r="DX11" s="227">
        <v>0</v>
      </c>
      <c r="DY11" s="227">
        <v>1</v>
      </c>
      <c r="DZ11" s="227">
        <v>0</v>
      </c>
      <c r="EA11" s="227">
        <v>6</v>
      </c>
      <c r="EB11" s="227">
        <v>0</v>
      </c>
      <c r="EC11" s="228">
        <v>25.2</v>
      </c>
      <c r="ED11" s="227">
        <v>0</v>
      </c>
      <c r="EE11" s="227">
        <v>0</v>
      </c>
      <c r="EF11" s="227">
        <v>4</v>
      </c>
      <c r="EG11" s="227">
        <v>0</v>
      </c>
      <c r="EH11" s="228">
        <v>46.6</v>
      </c>
      <c r="EI11" s="227">
        <v>0</v>
      </c>
      <c r="EK11" s="41">
        <v>14</v>
      </c>
      <c r="EL11" s="227">
        <v>0</v>
      </c>
      <c r="EM11" s="227">
        <v>0</v>
      </c>
      <c r="EN11" s="227">
        <v>35.5</v>
      </c>
      <c r="EO11" s="227">
        <v>35.5</v>
      </c>
      <c r="EP11" s="227">
        <v>35.5</v>
      </c>
      <c r="EQ11" s="227">
        <v>40.5</v>
      </c>
      <c r="ER11" s="227">
        <v>40.5</v>
      </c>
      <c r="ES11" s="227">
        <v>40.5</v>
      </c>
      <c r="ET11" s="227">
        <v>41.5</v>
      </c>
      <c r="EU11" s="227">
        <v>41.5</v>
      </c>
      <c r="EV11" s="227">
        <v>47.5</v>
      </c>
      <c r="EW11" s="227">
        <v>47.5</v>
      </c>
      <c r="EX11" s="227">
        <v>72.7</v>
      </c>
      <c r="EY11" s="227">
        <v>72.7</v>
      </c>
      <c r="EZ11" s="227">
        <v>72.7</v>
      </c>
      <c r="FA11" s="227">
        <v>76.7</v>
      </c>
      <c r="FB11" s="227">
        <v>76.7</v>
      </c>
      <c r="FC11" s="227">
        <v>123.3</v>
      </c>
      <c r="FD11" s="227">
        <v>123.3</v>
      </c>
    </row>
    <row r="12" spans="1:160" ht="13.5" thickBot="1" x14ac:dyDescent="0.25">
      <c r="A12" s="132"/>
      <c r="B12" s="34">
        <v>39</v>
      </c>
      <c r="C12" s="10">
        <v>39</v>
      </c>
      <c r="D12" s="37" t="s">
        <v>48</v>
      </c>
      <c r="E12" s="37" t="s">
        <v>56</v>
      </c>
      <c r="F12" s="37"/>
      <c r="G12" s="43">
        <v>0.31874999999999998</v>
      </c>
      <c r="H12" s="47">
        <v>0.31875000000000003</v>
      </c>
      <c r="I12" s="58" t="s">
        <v>44</v>
      </c>
      <c r="J12" s="52">
        <v>0</v>
      </c>
      <c r="K12" s="43">
        <v>0.40208333333333102</v>
      </c>
      <c r="L12" s="47">
        <v>0.40208333333331803</v>
      </c>
      <c r="M12" s="42" t="s">
        <v>44</v>
      </c>
      <c r="N12" s="38">
        <v>0</v>
      </c>
      <c r="O12" s="73">
        <v>0.44375000000000003</v>
      </c>
      <c r="P12" s="42" t="s">
        <v>44</v>
      </c>
      <c r="Q12" s="38">
        <v>0</v>
      </c>
      <c r="R12" s="43">
        <v>0.4458333333333333</v>
      </c>
      <c r="S12" s="47">
        <v>0.4513888888888889</v>
      </c>
      <c r="T12" s="70">
        <v>41.1</v>
      </c>
      <c r="U12" s="71">
        <v>41.1</v>
      </c>
      <c r="V12" s="72"/>
      <c r="W12" s="115">
        <v>0.46458333333333335</v>
      </c>
      <c r="X12" s="42" t="s">
        <v>44</v>
      </c>
      <c r="Y12" s="38">
        <v>0</v>
      </c>
      <c r="Z12" s="49">
        <v>0.4993055555555555</v>
      </c>
      <c r="AA12" s="42" t="s">
        <v>44</v>
      </c>
      <c r="AB12" s="38">
        <v>0</v>
      </c>
      <c r="AC12" s="53">
        <v>0.50208333333333333</v>
      </c>
      <c r="AD12" s="61"/>
      <c r="AE12" s="55">
        <v>0.50571759259259264</v>
      </c>
      <c r="AF12" s="35">
        <v>3.6342592592593093E-3</v>
      </c>
      <c r="AG12" s="35">
        <v>2.199074074073575E-4</v>
      </c>
      <c r="AH12" s="44" t="s">
        <v>45</v>
      </c>
      <c r="AI12" s="45">
        <v>19</v>
      </c>
      <c r="AJ12" s="115">
        <v>0.5229166666666667</v>
      </c>
      <c r="AK12" s="42" t="s">
        <v>44</v>
      </c>
      <c r="AL12" s="38">
        <v>0</v>
      </c>
      <c r="AM12" s="73">
        <v>0.53333333333333333</v>
      </c>
      <c r="AN12" s="42" t="s">
        <v>44</v>
      </c>
      <c r="AO12" s="38">
        <v>0</v>
      </c>
      <c r="AP12" s="53">
        <v>0.53611111111111109</v>
      </c>
      <c r="AQ12" s="61"/>
      <c r="AR12" s="55">
        <v>0.54270833333333335</v>
      </c>
      <c r="AS12" s="35">
        <v>6.5972222222222543E-3</v>
      </c>
      <c r="AT12" s="35">
        <v>1.6203703703700483E-4</v>
      </c>
      <c r="AU12" s="44" t="s">
        <v>45</v>
      </c>
      <c r="AV12" s="45">
        <v>14</v>
      </c>
      <c r="AW12" s="49">
        <v>0.56388888888888888</v>
      </c>
      <c r="AX12" s="42" t="s">
        <v>44</v>
      </c>
      <c r="AY12" s="38">
        <v>0</v>
      </c>
      <c r="AZ12" s="49">
        <v>0.56597222222222199</v>
      </c>
      <c r="BA12" s="61"/>
      <c r="BB12" s="55">
        <v>0.57094907407407403</v>
      </c>
      <c r="BC12" s="35">
        <v>4.9768518518520377E-3</v>
      </c>
      <c r="BD12" s="35">
        <v>2.3148148147962393E-5</v>
      </c>
      <c r="BE12" s="44" t="s">
        <v>45</v>
      </c>
      <c r="BF12" s="45">
        <v>2</v>
      </c>
      <c r="BG12" s="308">
        <v>0.61111111111111083</v>
      </c>
      <c r="BH12" s="42" t="s">
        <v>44</v>
      </c>
      <c r="BI12" s="38">
        <v>0</v>
      </c>
      <c r="BJ12" s="43">
        <v>0.6118055555555556</v>
      </c>
      <c r="BK12" s="47">
        <v>0.62013888888888891</v>
      </c>
      <c r="BL12" s="70">
        <v>25.5</v>
      </c>
      <c r="BM12" s="71">
        <v>25.5</v>
      </c>
      <c r="BN12" s="72"/>
      <c r="BO12" s="117" t="s">
        <v>226</v>
      </c>
      <c r="BP12" s="121"/>
      <c r="BQ12" s="124" t="s">
        <v>225</v>
      </c>
      <c r="BR12" s="125"/>
      <c r="BS12" s="49">
        <v>0.6875</v>
      </c>
      <c r="BT12" s="42" t="s">
        <v>44</v>
      </c>
      <c r="BU12" s="38">
        <v>0</v>
      </c>
      <c r="BV12" s="49">
        <v>0.68958333333333299</v>
      </c>
      <c r="BW12" s="61"/>
      <c r="BX12" s="55">
        <v>0.69206018518518519</v>
      </c>
      <c r="BY12" s="35">
        <v>2.476851851852202E-3</v>
      </c>
      <c r="BZ12" s="35">
        <v>2.3148148148498422E-5</v>
      </c>
      <c r="CA12" s="44" t="s">
        <v>223</v>
      </c>
      <c r="CB12" s="45">
        <v>2</v>
      </c>
      <c r="CC12" s="85">
        <v>0.69305555555555554</v>
      </c>
      <c r="CD12" s="86"/>
      <c r="CE12" s="87">
        <v>60</v>
      </c>
      <c r="CF12" s="88"/>
      <c r="CG12" s="85">
        <v>0.70208333333333339</v>
      </c>
      <c r="CH12" s="86"/>
      <c r="CI12" s="87">
        <v>0</v>
      </c>
      <c r="CJ12" s="88"/>
      <c r="CK12" s="43">
        <v>0.74375000000000002</v>
      </c>
      <c r="CL12" s="47">
        <v>0.74791666666666667</v>
      </c>
      <c r="CM12" s="70">
        <v>46.7</v>
      </c>
      <c r="CN12" s="71">
        <v>46.7</v>
      </c>
      <c r="CO12" s="72"/>
      <c r="CP12" s="91">
        <v>0.75069444444444444</v>
      </c>
      <c r="CQ12" s="95">
        <v>5.5555555555555601E-2</v>
      </c>
      <c r="CR12" s="42" t="s">
        <v>44</v>
      </c>
      <c r="CS12" s="38">
        <v>0</v>
      </c>
      <c r="CT12" s="65"/>
      <c r="CU12" s="39">
        <v>150.30000000000001</v>
      </c>
      <c r="CV12" s="46">
        <v>60</v>
      </c>
      <c r="CW12" s="40"/>
      <c r="CX12" s="63">
        <v>210.3</v>
      </c>
      <c r="CY12" s="128"/>
      <c r="CZ12" s="101" t="s">
        <v>191</v>
      </c>
      <c r="DA12" s="129" t="s">
        <v>177</v>
      </c>
      <c r="DB12" s="129">
        <v>75</v>
      </c>
      <c r="DC12" s="104" t="s">
        <v>187</v>
      </c>
      <c r="DD12" s="77"/>
      <c r="DE12" s="56"/>
      <c r="DF12" s="36"/>
      <c r="DI12" s="41">
        <v>1.06</v>
      </c>
      <c r="DJ12" s="17" t="s">
        <v>196</v>
      </c>
      <c r="DK12" s="153">
        <v>120.098</v>
      </c>
      <c r="DL12" s="41">
        <v>120.098</v>
      </c>
      <c r="DM12" s="41">
        <v>9999</v>
      </c>
      <c r="DP12" s="41">
        <v>39</v>
      </c>
      <c r="DQ12" s="227">
        <v>0</v>
      </c>
      <c r="DR12" s="227">
        <v>0</v>
      </c>
      <c r="DS12" s="228">
        <v>41.1</v>
      </c>
      <c r="DT12" s="227">
        <v>0</v>
      </c>
      <c r="DU12" s="227">
        <v>0</v>
      </c>
      <c r="DV12" s="227">
        <v>19</v>
      </c>
      <c r="DW12" s="227">
        <v>0</v>
      </c>
      <c r="DX12" s="227">
        <v>0</v>
      </c>
      <c r="DY12" s="227">
        <v>14</v>
      </c>
      <c r="DZ12" s="227">
        <v>0</v>
      </c>
      <c r="EA12" s="227">
        <v>2</v>
      </c>
      <c r="EB12" s="227">
        <v>0</v>
      </c>
      <c r="EC12" s="228">
        <v>25.5</v>
      </c>
      <c r="ED12" s="227">
        <v>0</v>
      </c>
      <c r="EE12" s="227">
        <v>0</v>
      </c>
      <c r="EF12" s="227">
        <v>2</v>
      </c>
      <c r="EG12" s="227">
        <v>60</v>
      </c>
      <c r="EH12" s="228">
        <v>46.7</v>
      </c>
      <c r="EI12" s="227">
        <v>0</v>
      </c>
      <c r="EK12" s="41">
        <v>39</v>
      </c>
      <c r="EL12" s="227">
        <v>0</v>
      </c>
      <c r="EM12" s="227">
        <v>0</v>
      </c>
      <c r="EN12" s="227">
        <v>41.1</v>
      </c>
      <c r="EO12" s="227">
        <v>41.1</v>
      </c>
      <c r="EP12" s="227">
        <v>41.1</v>
      </c>
      <c r="EQ12" s="227">
        <v>60.1</v>
      </c>
      <c r="ER12" s="227">
        <v>60.1</v>
      </c>
      <c r="ES12" s="227">
        <v>60.1</v>
      </c>
      <c r="ET12" s="227">
        <v>74.099999999999994</v>
      </c>
      <c r="EU12" s="227">
        <v>74.099999999999994</v>
      </c>
      <c r="EV12" s="227">
        <v>76.099999999999994</v>
      </c>
      <c r="EW12" s="227">
        <v>76.099999999999994</v>
      </c>
      <c r="EX12" s="227">
        <v>101.6</v>
      </c>
      <c r="EY12" s="227">
        <v>101.6</v>
      </c>
      <c r="EZ12" s="227">
        <v>101.6</v>
      </c>
      <c r="FA12" s="227">
        <v>103.6</v>
      </c>
      <c r="FB12" s="227">
        <v>163.6</v>
      </c>
      <c r="FC12" s="227">
        <v>210.3</v>
      </c>
      <c r="FD12" s="227">
        <v>210.3</v>
      </c>
    </row>
    <row r="13" spans="1:160" ht="13.5" thickBot="1" x14ac:dyDescent="0.25">
      <c r="A13" s="132"/>
      <c r="B13" s="34">
        <v>43</v>
      </c>
      <c r="C13" s="10">
        <v>43</v>
      </c>
      <c r="D13" s="37" t="s">
        <v>60</v>
      </c>
      <c r="E13" s="37" t="s">
        <v>51</v>
      </c>
      <c r="F13" s="37"/>
      <c r="G13" s="43">
        <v>0.32152777777777802</v>
      </c>
      <c r="H13" s="47">
        <v>0.33819444444444446</v>
      </c>
      <c r="I13" s="58" t="s">
        <v>44</v>
      </c>
      <c r="J13" s="52">
        <v>0</v>
      </c>
      <c r="K13" s="43">
        <v>0.40486111111110901</v>
      </c>
      <c r="L13" s="47">
        <v>0.40486111111109402</v>
      </c>
      <c r="M13" s="42" t="s">
        <v>44</v>
      </c>
      <c r="N13" s="38">
        <v>0</v>
      </c>
      <c r="O13" s="73">
        <v>0.4465277777777778</v>
      </c>
      <c r="P13" s="42" t="s">
        <v>44</v>
      </c>
      <c r="Q13" s="38">
        <v>0</v>
      </c>
      <c r="R13" s="43">
        <v>0.4548611111111111</v>
      </c>
      <c r="S13" s="47">
        <v>0.4548611111111111</v>
      </c>
      <c r="T13" s="70">
        <v>43.2</v>
      </c>
      <c r="U13" s="71">
        <v>43.2</v>
      </c>
      <c r="V13" s="72"/>
      <c r="W13" s="115">
        <v>0.46736111111111112</v>
      </c>
      <c r="X13" s="42" t="s">
        <v>44</v>
      </c>
      <c r="Y13" s="38">
        <v>0</v>
      </c>
      <c r="Z13" s="49">
        <v>0.50208333333333333</v>
      </c>
      <c r="AA13" s="42" t="s">
        <v>44</v>
      </c>
      <c r="AB13" s="38">
        <v>0</v>
      </c>
      <c r="AC13" s="53">
        <v>0.50486111111111109</v>
      </c>
      <c r="AD13" s="61"/>
      <c r="AE13" s="55">
        <v>0.5088773148148148</v>
      </c>
      <c r="AF13" s="35">
        <v>4.0162037037037024E-3</v>
      </c>
      <c r="AG13" s="35">
        <v>1.6203703703703562E-4</v>
      </c>
      <c r="AH13" s="44" t="s">
        <v>223</v>
      </c>
      <c r="AI13" s="310">
        <v>14</v>
      </c>
      <c r="AJ13" s="115">
        <v>0.52569444444444446</v>
      </c>
      <c r="AK13" s="42" t="s">
        <v>44</v>
      </c>
      <c r="AL13" s="38">
        <v>0</v>
      </c>
      <c r="AM13" s="73">
        <v>0.53611111111111109</v>
      </c>
      <c r="AN13" s="42" t="s">
        <v>44</v>
      </c>
      <c r="AO13" s="38">
        <v>0</v>
      </c>
      <c r="AP13" s="53">
        <v>0.53888888888888886</v>
      </c>
      <c r="AQ13" s="61"/>
      <c r="AR13" s="55">
        <v>0.54547453703703697</v>
      </c>
      <c r="AS13" s="35">
        <v>6.5856481481481044E-3</v>
      </c>
      <c r="AT13" s="35">
        <v>1.7361111111115473E-4</v>
      </c>
      <c r="AU13" s="44" t="s">
        <v>45</v>
      </c>
      <c r="AV13" s="310">
        <v>15</v>
      </c>
      <c r="AW13" s="49">
        <v>0.56666666666666665</v>
      </c>
      <c r="AX13" s="42" t="s">
        <v>44</v>
      </c>
      <c r="AY13" s="38">
        <v>0</v>
      </c>
      <c r="AZ13" s="49">
        <v>0.56944444444444398</v>
      </c>
      <c r="BA13" s="61"/>
      <c r="BB13" s="314">
        <v>0.57453703703703707</v>
      </c>
      <c r="BC13" s="35">
        <v>5.0925925925930926E-3</v>
      </c>
      <c r="BD13" s="35">
        <v>9.25925925930925E-5</v>
      </c>
      <c r="BE13" s="44" t="s">
        <v>223</v>
      </c>
      <c r="BF13" s="310">
        <v>8</v>
      </c>
      <c r="BG13" s="308">
        <v>0.61458333333333282</v>
      </c>
      <c r="BH13" s="42" t="s">
        <v>44</v>
      </c>
      <c r="BI13" s="38">
        <v>0</v>
      </c>
      <c r="BJ13" s="43">
        <v>0.61805555555555558</v>
      </c>
      <c r="BK13" s="47">
        <v>0.62569444444444444</v>
      </c>
      <c r="BL13" s="70">
        <v>28.7</v>
      </c>
      <c r="BM13" s="71">
        <v>28.7</v>
      </c>
      <c r="BN13" s="72"/>
      <c r="BO13" s="117" t="s">
        <v>226</v>
      </c>
      <c r="BP13" s="121"/>
      <c r="BQ13" s="124" t="s">
        <v>225</v>
      </c>
      <c r="BR13" s="125"/>
      <c r="BS13" s="49">
        <v>0.69097222222222221</v>
      </c>
      <c r="BT13" s="42" t="s">
        <v>44</v>
      </c>
      <c r="BU13" s="38">
        <v>0</v>
      </c>
      <c r="BV13" s="49">
        <v>0.69305555555555498</v>
      </c>
      <c r="BW13" s="61"/>
      <c r="BX13" s="55">
        <v>0.69598379629629636</v>
      </c>
      <c r="BY13" s="35">
        <v>2.9282407407413835E-3</v>
      </c>
      <c r="BZ13" s="35">
        <v>4.7453703703767992E-4</v>
      </c>
      <c r="CA13" s="44" t="s">
        <v>223</v>
      </c>
      <c r="CB13" s="310">
        <v>41</v>
      </c>
      <c r="CC13" s="85">
        <v>0.69861111111111107</v>
      </c>
      <c r="CD13" s="86"/>
      <c r="CE13" s="87">
        <v>0</v>
      </c>
      <c r="CF13" s="88"/>
      <c r="CG13" s="85">
        <v>0.7055555555555556</v>
      </c>
      <c r="CH13" s="86"/>
      <c r="CI13" s="87">
        <v>0</v>
      </c>
      <c r="CJ13" s="88"/>
      <c r="CK13" s="43">
        <v>0.74513888888888891</v>
      </c>
      <c r="CL13" s="47">
        <v>0.74930555555555556</v>
      </c>
      <c r="CM13" s="70">
        <v>46.9</v>
      </c>
      <c r="CN13" s="71">
        <v>46.9</v>
      </c>
      <c r="CO13" s="72"/>
      <c r="CP13" s="91">
        <v>0.75208333333333333</v>
      </c>
      <c r="CQ13" s="95">
        <v>5.5555555555555601E-2</v>
      </c>
      <c r="CR13" s="42" t="s">
        <v>44</v>
      </c>
      <c r="CS13" s="38">
        <v>0</v>
      </c>
      <c r="CT13" s="65"/>
      <c r="CU13" s="39">
        <v>196.8</v>
      </c>
      <c r="CV13" s="46">
        <v>0</v>
      </c>
      <c r="CW13" s="40"/>
      <c r="CX13" s="63">
        <v>196.8</v>
      </c>
      <c r="CY13" s="128"/>
      <c r="CZ13" s="101" t="s">
        <v>191</v>
      </c>
      <c r="DA13" s="129" t="s">
        <v>177</v>
      </c>
      <c r="DB13" s="129">
        <v>140</v>
      </c>
      <c r="DC13" s="104" t="s">
        <v>183</v>
      </c>
      <c r="DD13" s="77"/>
      <c r="DE13" s="56"/>
      <c r="DF13" s="36"/>
      <c r="DI13" s="41">
        <v>1.0900000000000001</v>
      </c>
      <c r="DJ13" s="17" t="s">
        <v>196</v>
      </c>
      <c r="DK13" s="153">
        <v>129.49200000000002</v>
      </c>
      <c r="DL13" s="41">
        <v>129.49200000000002</v>
      </c>
      <c r="DM13" s="41">
        <v>9999</v>
      </c>
      <c r="DP13" s="41">
        <v>43</v>
      </c>
      <c r="DQ13" s="227">
        <v>0</v>
      </c>
      <c r="DR13" s="227">
        <v>0</v>
      </c>
      <c r="DS13" s="228">
        <v>43.2</v>
      </c>
      <c r="DT13" s="227">
        <v>0</v>
      </c>
      <c r="DU13" s="227">
        <v>0</v>
      </c>
      <c r="DV13" s="227">
        <v>14</v>
      </c>
      <c r="DW13" s="227">
        <v>0</v>
      </c>
      <c r="DX13" s="227">
        <v>0</v>
      </c>
      <c r="DY13" s="227">
        <v>15</v>
      </c>
      <c r="DZ13" s="227">
        <v>0</v>
      </c>
      <c r="EA13" s="227">
        <v>8</v>
      </c>
      <c r="EB13" s="227">
        <v>0</v>
      </c>
      <c r="EC13" s="228">
        <v>28.7</v>
      </c>
      <c r="ED13" s="227">
        <v>0</v>
      </c>
      <c r="EE13" s="227">
        <v>0</v>
      </c>
      <c r="EF13" s="227">
        <v>41</v>
      </c>
      <c r="EG13" s="227">
        <v>0</v>
      </c>
      <c r="EH13" s="228">
        <v>46.9</v>
      </c>
      <c r="EI13" s="227">
        <v>0</v>
      </c>
      <c r="EK13" s="41">
        <v>43</v>
      </c>
      <c r="EL13" s="227">
        <v>0</v>
      </c>
      <c r="EM13" s="227">
        <v>0</v>
      </c>
      <c r="EN13" s="227">
        <v>43.2</v>
      </c>
      <c r="EO13" s="227">
        <v>43.2</v>
      </c>
      <c r="EP13" s="227">
        <v>43.2</v>
      </c>
      <c r="EQ13" s="227">
        <v>57.2</v>
      </c>
      <c r="ER13" s="227">
        <v>57.2</v>
      </c>
      <c r="ES13" s="227">
        <v>57.2</v>
      </c>
      <c r="ET13" s="227">
        <v>72.2</v>
      </c>
      <c r="EU13" s="227">
        <v>72.2</v>
      </c>
      <c r="EV13" s="227">
        <v>80.2</v>
      </c>
      <c r="EW13" s="227">
        <v>80.2</v>
      </c>
      <c r="EX13" s="227">
        <v>108.9</v>
      </c>
      <c r="EY13" s="227">
        <v>108.9</v>
      </c>
      <c r="EZ13" s="227">
        <v>108.9</v>
      </c>
      <c r="FA13" s="227">
        <v>149.9</v>
      </c>
      <c r="FB13" s="227">
        <v>149.9</v>
      </c>
      <c r="FC13" s="227">
        <v>196.8</v>
      </c>
      <c r="FD13" s="227">
        <v>196.8</v>
      </c>
    </row>
    <row r="14" spans="1:160" ht="13.5" thickBot="1" x14ac:dyDescent="0.25">
      <c r="A14" s="132"/>
      <c r="B14" s="34">
        <v>13</v>
      </c>
      <c r="C14" s="10">
        <v>13</v>
      </c>
      <c r="D14" s="37" t="s">
        <v>104</v>
      </c>
      <c r="E14" s="37" t="s">
        <v>41</v>
      </c>
      <c r="F14" s="37"/>
      <c r="G14" s="43">
        <v>0.30069444444444399</v>
      </c>
      <c r="H14" s="47">
        <v>0.30069444444444443</v>
      </c>
      <c r="I14" s="58" t="s">
        <v>44</v>
      </c>
      <c r="J14" s="52">
        <v>0</v>
      </c>
      <c r="K14" s="43">
        <v>0.38402777777777702</v>
      </c>
      <c r="L14" s="47">
        <v>0.38402777777777403</v>
      </c>
      <c r="M14" s="42" t="s">
        <v>44</v>
      </c>
      <c r="N14" s="38">
        <v>0</v>
      </c>
      <c r="O14" s="73">
        <v>0.42569444444444443</v>
      </c>
      <c r="P14" s="42" t="s">
        <v>44</v>
      </c>
      <c r="Q14" s="38">
        <v>0</v>
      </c>
      <c r="R14" s="43">
        <v>0.4291666666666667</v>
      </c>
      <c r="S14" s="47">
        <v>0.4291666666666667</v>
      </c>
      <c r="T14" s="70">
        <v>39</v>
      </c>
      <c r="U14" s="71">
        <v>39</v>
      </c>
      <c r="V14" s="72"/>
      <c r="W14" s="115">
        <v>0.44652777777777775</v>
      </c>
      <c r="X14" s="42" t="s">
        <v>44</v>
      </c>
      <c r="Y14" s="38">
        <v>0</v>
      </c>
      <c r="Z14" s="49">
        <v>0.48125000000000001</v>
      </c>
      <c r="AA14" s="42" t="s">
        <v>44</v>
      </c>
      <c r="AB14" s="38">
        <v>0</v>
      </c>
      <c r="AC14" s="53">
        <v>0.48333333333333334</v>
      </c>
      <c r="AD14" s="61"/>
      <c r="AE14" s="55">
        <v>0.4871180555555556</v>
      </c>
      <c r="AF14" s="35">
        <v>3.7847222222222587E-3</v>
      </c>
      <c r="AG14" s="35">
        <v>6.9444444444408029E-5</v>
      </c>
      <c r="AH14" s="44" t="s">
        <v>45</v>
      </c>
      <c r="AI14" s="45">
        <v>6</v>
      </c>
      <c r="AJ14" s="115">
        <v>0.50416666666666665</v>
      </c>
      <c r="AK14" s="42" t="s">
        <v>44</v>
      </c>
      <c r="AL14" s="38">
        <v>0</v>
      </c>
      <c r="AM14" s="73">
        <v>0.51458333333333328</v>
      </c>
      <c r="AN14" s="42" t="s">
        <v>44</v>
      </c>
      <c r="AO14" s="38">
        <v>0</v>
      </c>
      <c r="AP14" s="53">
        <v>0.51666666666666672</v>
      </c>
      <c r="AQ14" s="61"/>
      <c r="AR14" s="55">
        <v>0.5272916666666666</v>
      </c>
      <c r="AS14" s="35">
        <v>1.0624999999999885E-2</v>
      </c>
      <c r="AT14" s="35">
        <v>3.8657407407406254E-3</v>
      </c>
      <c r="AU14" s="44" t="s">
        <v>223</v>
      </c>
      <c r="AV14" s="45">
        <v>334</v>
      </c>
      <c r="AW14" s="49">
        <v>0.5444444444444444</v>
      </c>
      <c r="AX14" s="42" t="s">
        <v>44</v>
      </c>
      <c r="AY14" s="38">
        <v>0</v>
      </c>
      <c r="AZ14" s="49">
        <v>0.54652777777777795</v>
      </c>
      <c r="BA14" s="61"/>
      <c r="BB14" s="55">
        <v>0.55143518518518519</v>
      </c>
      <c r="BC14" s="35">
        <v>4.9074074074072493E-3</v>
      </c>
      <c r="BD14" s="35">
        <v>9.259259259275076E-5</v>
      </c>
      <c r="BE14" s="44" t="s">
        <v>45</v>
      </c>
      <c r="BF14" s="45">
        <v>8</v>
      </c>
      <c r="BG14" s="308">
        <v>0.59166666666666679</v>
      </c>
      <c r="BH14" s="42" t="s">
        <v>44</v>
      </c>
      <c r="BI14" s="38">
        <v>0</v>
      </c>
      <c r="BJ14" s="43">
        <v>0.59236111111111112</v>
      </c>
      <c r="BK14" s="47">
        <v>0.59305555555555556</v>
      </c>
      <c r="BL14" s="70">
        <v>27.6</v>
      </c>
      <c r="BM14" s="71">
        <v>27.6</v>
      </c>
      <c r="BN14" s="72"/>
      <c r="BO14" s="117" t="s">
        <v>226</v>
      </c>
      <c r="BP14" s="121"/>
      <c r="BQ14" s="124" t="s">
        <v>225</v>
      </c>
      <c r="BR14" s="125"/>
      <c r="BS14" s="49">
        <v>0.66805555555555562</v>
      </c>
      <c r="BT14" s="42" t="s">
        <v>44</v>
      </c>
      <c r="BU14" s="38">
        <v>0</v>
      </c>
      <c r="BV14" s="49">
        <v>0.67083333333333295</v>
      </c>
      <c r="BW14" s="61"/>
      <c r="BX14" s="55">
        <v>0.67347222222222225</v>
      </c>
      <c r="BY14" s="35">
        <v>2.6388888888893014E-3</v>
      </c>
      <c r="BZ14" s="35">
        <v>1.851851851855978E-4</v>
      </c>
      <c r="CA14" s="44" t="s">
        <v>223</v>
      </c>
      <c r="CB14" s="45">
        <v>16</v>
      </c>
      <c r="CC14" s="85">
        <v>0.67569444444444438</v>
      </c>
      <c r="CD14" s="86"/>
      <c r="CE14" s="87">
        <v>0</v>
      </c>
      <c r="CF14" s="88"/>
      <c r="CG14" s="85">
        <v>0.68472222222222223</v>
      </c>
      <c r="CH14" s="86"/>
      <c r="CI14" s="87">
        <v>0</v>
      </c>
      <c r="CJ14" s="88"/>
      <c r="CK14" s="43">
        <v>0.73055555555555562</v>
      </c>
      <c r="CL14" s="47">
        <v>0.73055555555555562</v>
      </c>
      <c r="CM14" s="70">
        <v>48.6</v>
      </c>
      <c r="CN14" s="71">
        <v>48.6</v>
      </c>
      <c r="CO14" s="72"/>
      <c r="CP14" s="91">
        <v>0.7319444444444444</v>
      </c>
      <c r="CQ14" s="95">
        <v>5.5555555555555601E-2</v>
      </c>
      <c r="CR14" s="42" t="s">
        <v>44</v>
      </c>
      <c r="CS14" s="38">
        <v>0</v>
      </c>
      <c r="CT14" s="65"/>
      <c r="CU14" s="39">
        <v>479.2</v>
      </c>
      <c r="CV14" s="46">
        <v>0</v>
      </c>
      <c r="CW14" s="40"/>
      <c r="CX14" s="63">
        <v>479.2</v>
      </c>
      <c r="CY14" s="128"/>
      <c r="CZ14" s="101" t="s">
        <v>189</v>
      </c>
      <c r="DA14" s="129" t="s">
        <v>177</v>
      </c>
      <c r="DB14" s="129">
        <v>102</v>
      </c>
      <c r="DC14" s="104" t="s">
        <v>181</v>
      </c>
      <c r="DD14" s="77"/>
      <c r="DE14" s="56"/>
      <c r="DF14" s="36"/>
      <c r="DI14" s="41">
        <v>1.0900000000000001</v>
      </c>
      <c r="DJ14" s="17" t="s">
        <v>196</v>
      </c>
      <c r="DK14" s="153">
        <v>125.568</v>
      </c>
      <c r="DL14" s="41">
        <v>125.568</v>
      </c>
      <c r="DM14" s="41">
        <v>9999</v>
      </c>
      <c r="DP14" s="41">
        <v>13</v>
      </c>
      <c r="DQ14" s="227">
        <v>0</v>
      </c>
      <c r="DR14" s="227">
        <v>0</v>
      </c>
      <c r="DS14" s="228">
        <v>39</v>
      </c>
      <c r="DT14" s="227">
        <v>0</v>
      </c>
      <c r="DU14" s="227">
        <v>0</v>
      </c>
      <c r="DV14" s="227">
        <v>6</v>
      </c>
      <c r="DW14" s="227">
        <v>0</v>
      </c>
      <c r="DX14" s="227">
        <v>0</v>
      </c>
      <c r="DY14" s="227">
        <v>334</v>
      </c>
      <c r="DZ14" s="227">
        <v>0</v>
      </c>
      <c r="EA14" s="227">
        <v>8</v>
      </c>
      <c r="EB14" s="227">
        <v>0</v>
      </c>
      <c r="EC14" s="228">
        <v>27.6</v>
      </c>
      <c r="ED14" s="227">
        <v>0</v>
      </c>
      <c r="EE14" s="227">
        <v>0</v>
      </c>
      <c r="EF14" s="227">
        <v>16</v>
      </c>
      <c r="EG14" s="227">
        <v>0</v>
      </c>
      <c r="EH14" s="228">
        <v>48.6</v>
      </c>
      <c r="EI14" s="227">
        <v>0</v>
      </c>
      <c r="EK14" s="41">
        <v>13</v>
      </c>
      <c r="EL14" s="227">
        <v>0</v>
      </c>
      <c r="EM14" s="227">
        <v>0</v>
      </c>
      <c r="EN14" s="227">
        <v>39</v>
      </c>
      <c r="EO14" s="227">
        <v>39</v>
      </c>
      <c r="EP14" s="227">
        <v>39</v>
      </c>
      <c r="EQ14" s="227">
        <v>45</v>
      </c>
      <c r="ER14" s="227">
        <v>45</v>
      </c>
      <c r="ES14" s="227">
        <v>45</v>
      </c>
      <c r="ET14" s="227">
        <v>379</v>
      </c>
      <c r="EU14" s="227">
        <v>379</v>
      </c>
      <c r="EV14" s="227">
        <v>387</v>
      </c>
      <c r="EW14" s="227">
        <v>387</v>
      </c>
      <c r="EX14" s="227">
        <v>414.6</v>
      </c>
      <c r="EY14" s="227">
        <v>414.6</v>
      </c>
      <c r="EZ14" s="227">
        <v>414.6</v>
      </c>
      <c r="FA14" s="227">
        <v>430.6</v>
      </c>
      <c r="FB14" s="227">
        <v>430.6</v>
      </c>
      <c r="FC14" s="227">
        <v>479.2</v>
      </c>
      <c r="FD14" s="227">
        <v>479.2</v>
      </c>
    </row>
    <row r="15" spans="1:160" ht="13.5" thickBot="1" x14ac:dyDescent="0.25">
      <c r="A15" s="132"/>
      <c r="B15" s="34">
        <v>33</v>
      </c>
      <c r="C15" s="10">
        <v>33</v>
      </c>
      <c r="D15" s="37" t="s">
        <v>36</v>
      </c>
      <c r="E15" s="37" t="s">
        <v>37</v>
      </c>
      <c r="F15" s="37"/>
      <c r="G15" s="43">
        <v>0.31458333333333299</v>
      </c>
      <c r="H15" s="47">
        <v>0.31458333333333333</v>
      </c>
      <c r="I15" s="58" t="s">
        <v>44</v>
      </c>
      <c r="J15" s="52">
        <v>0</v>
      </c>
      <c r="K15" s="43">
        <v>0.39791666666666498</v>
      </c>
      <c r="L15" s="47">
        <v>0.39791666666665398</v>
      </c>
      <c r="M15" s="42" t="s">
        <v>44</v>
      </c>
      <c r="N15" s="38">
        <v>0</v>
      </c>
      <c r="O15" s="73">
        <v>0.43958333333333338</v>
      </c>
      <c r="P15" s="42" t="s">
        <v>44</v>
      </c>
      <c r="Q15" s="38">
        <v>0</v>
      </c>
      <c r="R15" s="43">
        <v>0.4458333333333333</v>
      </c>
      <c r="S15" s="47">
        <v>0.4458333333333333</v>
      </c>
      <c r="T15" s="70">
        <v>44.7</v>
      </c>
      <c r="U15" s="71">
        <v>44.7</v>
      </c>
      <c r="V15" s="72"/>
      <c r="W15" s="115">
        <v>0.4604166666666667</v>
      </c>
      <c r="X15" s="42" t="s">
        <v>44</v>
      </c>
      <c r="Y15" s="38">
        <v>0</v>
      </c>
      <c r="Z15" s="49">
        <v>0.49513888888888885</v>
      </c>
      <c r="AA15" s="42" t="s">
        <v>44</v>
      </c>
      <c r="AB15" s="38">
        <v>0</v>
      </c>
      <c r="AC15" s="53">
        <v>0.49722222222222223</v>
      </c>
      <c r="AD15" s="61"/>
      <c r="AE15" s="55">
        <v>0.50094907407407407</v>
      </c>
      <c r="AF15" s="35">
        <v>3.7268518518518423E-3</v>
      </c>
      <c r="AG15" s="35">
        <v>1.2731481481482445E-4</v>
      </c>
      <c r="AH15" s="44" t="s">
        <v>45</v>
      </c>
      <c r="AI15" s="45">
        <v>11</v>
      </c>
      <c r="AJ15" s="115">
        <v>0.5180555555555556</v>
      </c>
      <c r="AK15" s="42" t="s">
        <v>44</v>
      </c>
      <c r="AL15" s="38">
        <v>0</v>
      </c>
      <c r="AM15" s="73">
        <v>0.52847222222222223</v>
      </c>
      <c r="AN15" s="42" t="s">
        <v>44</v>
      </c>
      <c r="AO15" s="38">
        <v>0</v>
      </c>
      <c r="AP15" s="53">
        <v>0.53055555555555556</v>
      </c>
      <c r="AQ15" s="61"/>
      <c r="AR15" s="55">
        <v>0.53733796296296299</v>
      </c>
      <c r="AS15" s="35">
        <v>6.7824074074074314E-3</v>
      </c>
      <c r="AT15" s="35">
        <v>2.3148148148172294E-5</v>
      </c>
      <c r="AU15" s="44" t="s">
        <v>223</v>
      </c>
      <c r="AV15" s="45">
        <v>2</v>
      </c>
      <c r="AW15" s="49">
        <v>0.55833333333333335</v>
      </c>
      <c r="AX15" s="42" t="s">
        <v>44</v>
      </c>
      <c r="AY15" s="38">
        <v>0</v>
      </c>
      <c r="AZ15" s="49">
        <v>0.561805555555555</v>
      </c>
      <c r="BA15" s="61"/>
      <c r="BB15" s="55">
        <v>0.5665972222222222</v>
      </c>
      <c r="BC15" s="35">
        <v>4.7916666666671937E-3</v>
      </c>
      <c r="BD15" s="35">
        <v>2.0833333333280645E-4</v>
      </c>
      <c r="BE15" s="44" t="s">
        <v>45</v>
      </c>
      <c r="BF15" s="45">
        <v>18</v>
      </c>
      <c r="BG15" s="308">
        <v>0.60694444444444384</v>
      </c>
      <c r="BH15" s="42" t="s">
        <v>44</v>
      </c>
      <c r="BI15" s="38">
        <v>0</v>
      </c>
      <c r="BJ15" s="43">
        <v>0.6069444444444444</v>
      </c>
      <c r="BK15" s="47">
        <v>0.6166666666666667</v>
      </c>
      <c r="BL15" s="70">
        <v>27.9</v>
      </c>
      <c r="BM15" s="71">
        <v>27.9</v>
      </c>
      <c r="BN15" s="72"/>
      <c r="BO15" s="117" t="s">
        <v>226</v>
      </c>
      <c r="BP15" s="121"/>
      <c r="BQ15" s="124" t="s">
        <v>225</v>
      </c>
      <c r="BR15" s="125"/>
      <c r="BS15" s="49">
        <v>0.6958333333333333</v>
      </c>
      <c r="BT15" s="42" t="s">
        <v>223</v>
      </c>
      <c r="BU15" s="38">
        <v>240</v>
      </c>
      <c r="BV15" s="49">
        <v>0.69791666666666696</v>
      </c>
      <c r="BW15" s="61"/>
      <c r="BX15" s="55">
        <v>0.70072916666666663</v>
      </c>
      <c r="BY15" s="35">
        <v>2.8124999999996625E-3</v>
      </c>
      <c r="BZ15" s="35">
        <v>3.5879629629595889E-4</v>
      </c>
      <c r="CA15" s="44" t="s">
        <v>223</v>
      </c>
      <c r="CB15" s="45">
        <v>31</v>
      </c>
      <c r="CC15" s="85">
        <v>0.70208333333333339</v>
      </c>
      <c r="CD15" s="86"/>
      <c r="CE15" s="87">
        <v>0</v>
      </c>
      <c r="CF15" s="88"/>
      <c r="CG15" s="85">
        <v>0.7104166666666667</v>
      </c>
      <c r="CH15" s="86"/>
      <c r="CI15" s="87">
        <v>0</v>
      </c>
      <c r="CJ15" s="88"/>
      <c r="CK15" s="43">
        <v>0.7583333333333333</v>
      </c>
      <c r="CL15" s="47">
        <v>0.7583333333333333</v>
      </c>
      <c r="CM15" s="70">
        <v>48.6</v>
      </c>
      <c r="CN15" s="71">
        <v>48.6</v>
      </c>
      <c r="CO15" s="72"/>
      <c r="CP15" s="91">
        <v>0.7597222222222223</v>
      </c>
      <c r="CQ15" s="95">
        <v>5.5555555555555601E-2</v>
      </c>
      <c r="CR15" s="42" t="s">
        <v>44</v>
      </c>
      <c r="CS15" s="38">
        <v>0</v>
      </c>
      <c r="CT15" s="65"/>
      <c r="CU15" s="39">
        <v>183.2</v>
      </c>
      <c r="CV15" s="46">
        <v>240</v>
      </c>
      <c r="CW15" s="40"/>
      <c r="CX15" s="63">
        <v>423.2</v>
      </c>
      <c r="CY15" s="128"/>
      <c r="CZ15" s="101" t="s">
        <v>190</v>
      </c>
      <c r="DA15" s="129" t="s">
        <v>177</v>
      </c>
      <c r="DB15" s="129">
        <v>68</v>
      </c>
      <c r="DC15" s="104" t="s">
        <v>185</v>
      </c>
      <c r="DD15" s="77"/>
      <c r="DE15" s="56"/>
      <c r="DF15" s="36"/>
      <c r="DI15" s="41">
        <v>1.06</v>
      </c>
      <c r="DJ15" s="17" t="s">
        <v>196</v>
      </c>
      <c r="DK15" s="153">
        <v>128.47200000000001</v>
      </c>
      <c r="DL15" s="41">
        <v>128.47200000000001</v>
      </c>
      <c r="DM15" s="41">
        <v>9999</v>
      </c>
      <c r="DP15" s="41">
        <v>33</v>
      </c>
      <c r="DQ15" s="227">
        <v>0</v>
      </c>
      <c r="DR15" s="227">
        <v>0</v>
      </c>
      <c r="DS15" s="228">
        <v>44.7</v>
      </c>
      <c r="DT15" s="227">
        <v>0</v>
      </c>
      <c r="DU15" s="227">
        <v>0</v>
      </c>
      <c r="DV15" s="227">
        <v>11</v>
      </c>
      <c r="DW15" s="227">
        <v>0</v>
      </c>
      <c r="DX15" s="227">
        <v>0</v>
      </c>
      <c r="DY15" s="227">
        <v>2</v>
      </c>
      <c r="DZ15" s="227">
        <v>0</v>
      </c>
      <c r="EA15" s="227">
        <v>18</v>
      </c>
      <c r="EB15" s="227">
        <v>0</v>
      </c>
      <c r="EC15" s="228">
        <v>27.9</v>
      </c>
      <c r="ED15" s="227">
        <v>0</v>
      </c>
      <c r="EE15" s="227">
        <v>240</v>
      </c>
      <c r="EF15" s="227">
        <v>31</v>
      </c>
      <c r="EG15" s="227">
        <v>0</v>
      </c>
      <c r="EH15" s="228">
        <v>48.6</v>
      </c>
      <c r="EI15" s="227">
        <v>0</v>
      </c>
      <c r="EK15" s="41">
        <v>33</v>
      </c>
      <c r="EL15" s="227">
        <v>0</v>
      </c>
      <c r="EM15" s="227">
        <v>0</v>
      </c>
      <c r="EN15" s="227">
        <v>44.7</v>
      </c>
      <c r="EO15" s="227">
        <v>44.7</v>
      </c>
      <c r="EP15" s="227">
        <v>44.7</v>
      </c>
      <c r="EQ15" s="227">
        <v>55.7</v>
      </c>
      <c r="ER15" s="227">
        <v>55.7</v>
      </c>
      <c r="ES15" s="227">
        <v>55.7</v>
      </c>
      <c r="ET15" s="227">
        <v>57.7</v>
      </c>
      <c r="EU15" s="227">
        <v>57.7</v>
      </c>
      <c r="EV15" s="227">
        <v>75.7</v>
      </c>
      <c r="EW15" s="227">
        <v>75.7</v>
      </c>
      <c r="EX15" s="227">
        <v>103.6</v>
      </c>
      <c r="EY15" s="227">
        <v>103.6</v>
      </c>
      <c r="EZ15" s="227">
        <v>343.6</v>
      </c>
      <c r="FA15" s="227">
        <v>374.6</v>
      </c>
      <c r="FB15" s="227">
        <v>374.6</v>
      </c>
      <c r="FC15" s="227">
        <v>423.2</v>
      </c>
      <c r="FD15" s="227">
        <v>423.2</v>
      </c>
    </row>
    <row r="16" spans="1:160" s="41" customFormat="1" ht="13.5" collapsed="1" thickBot="1" x14ac:dyDescent="0.25">
      <c r="A16" s="131"/>
      <c r="B16" s="34">
        <v>11</v>
      </c>
      <c r="C16" s="10">
        <v>11</v>
      </c>
      <c r="D16" s="37" t="s">
        <v>100</v>
      </c>
      <c r="E16" s="37" t="s">
        <v>101</v>
      </c>
      <c r="F16" s="37"/>
      <c r="G16" s="43">
        <v>0.29930555555555599</v>
      </c>
      <c r="H16" s="47">
        <v>0.29930555555555555</v>
      </c>
      <c r="I16" s="58" t="s">
        <v>44</v>
      </c>
      <c r="J16" s="52">
        <v>0</v>
      </c>
      <c r="K16" s="43">
        <v>0.38263888888888797</v>
      </c>
      <c r="L16" s="47">
        <v>0.38263888888888598</v>
      </c>
      <c r="M16" s="42" t="s">
        <v>44</v>
      </c>
      <c r="N16" s="38">
        <v>0</v>
      </c>
      <c r="O16" s="73">
        <v>0.42430555555555555</v>
      </c>
      <c r="P16" s="42" t="s">
        <v>44</v>
      </c>
      <c r="Q16" s="38">
        <v>0</v>
      </c>
      <c r="R16" s="43">
        <v>0.42708333333333331</v>
      </c>
      <c r="S16" s="47">
        <v>0.42708333333333331</v>
      </c>
      <c r="T16" s="70">
        <v>43.6</v>
      </c>
      <c r="U16" s="71">
        <v>43.6</v>
      </c>
      <c r="V16" s="72">
        <v>300</v>
      </c>
      <c r="W16" s="115">
        <v>0.44513888888888886</v>
      </c>
      <c r="X16" s="42" t="s">
        <v>44</v>
      </c>
      <c r="Y16" s="38">
        <v>0</v>
      </c>
      <c r="Z16" s="49">
        <v>0.47986111111111113</v>
      </c>
      <c r="AA16" s="42" t="s">
        <v>44</v>
      </c>
      <c r="AB16" s="38">
        <v>0</v>
      </c>
      <c r="AC16" s="53">
        <v>0.48194444444444445</v>
      </c>
      <c r="AD16" s="61"/>
      <c r="AE16" s="55">
        <v>0.48592592592592593</v>
      </c>
      <c r="AF16" s="35">
        <v>3.9814814814814747E-3</v>
      </c>
      <c r="AG16" s="35">
        <v>1.2731481481480797E-4</v>
      </c>
      <c r="AH16" s="44" t="s">
        <v>223</v>
      </c>
      <c r="AI16" s="45">
        <v>11</v>
      </c>
      <c r="AJ16" s="115">
        <v>0.50277777777777777</v>
      </c>
      <c r="AK16" s="42" t="s">
        <v>44</v>
      </c>
      <c r="AL16" s="38">
        <v>0</v>
      </c>
      <c r="AM16" s="73">
        <v>0.5131944444444444</v>
      </c>
      <c r="AN16" s="42" t="s">
        <v>44</v>
      </c>
      <c r="AO16" s="38">
        <v>0</v>
      </c>
      <c r="AP16" s="53">
        <v>0.51527777777777783</v>
      </c>
      <c r="AQ16" s="61"/>
      <c r="AR16" s="55">
        <v>0.52187499999999998</v>
      </c>
      <c r="AS16" s="35">
        <v>6.5972222222221433E-3</v>
      </c>
      <c r="AT16" s="35">
        <v>1.6203703703711585E-4</v>
      </c>
      <c r="AU16" s="44" t="s">
        <v>45</v>
      </c>
      <c r="AV16" s="45">
        <v>14</v>
      </c>
      <c r="AW16" s="49">
        <v>0.54097222222222219</v>
      </c>
      <c r="AX16" s="42" t="s">
        <v>45</v>
      </c>
      <c r="AY16" s="38">
        <v>180</v>
      </c>
      <c r="AZ16" s="49">
        <v>0.54305555555555596</v>
      </c>
      <c r="BA16" s="61"/>
      <c r="BB16" s="55">
        <v>0.54792824074074076</v>
      </c>
      <c r="BC16" s="35">
        <v>4.8726851851847996E-3</v>
      </c>
      <c r="BD16" s="35">
        <v>1.2731481481520045E-4</v>
      </c>
      <c r="BE16" s="44" t="s">
        <v>45</v>
      </c>
      <c r="BF16" s="45">
        <v>11</v>
      </c>
      <c r="BG16" s="308">
        <v>0.5881944444444448</v>
      </c>
      <c r="BH16" s="42" t="s">
        <v>44</v>
      </c>
      <c r="BI16" s="38">
        <v>0</v>
      </c>
      <c r="BJ16" s="43">
        <v>0.59930555555555554</v>
      </c>
      <c r="BK16" s="47">
        <v>0.59930555555555554</v>
      </c>
      <c r="BL16" s="70">
        <v>27.7</v>
      </c>
      <c r="BM16" s="71">
        <v>27.7</v>
      </c>
      <c r="BN16" s="72">
        <v>10</v>
      </c>
      <c r="BO16" s="117" t="s">
        <v>226</v>
      </c>
      <c r="BP16" s="121"/>
      <c r="BQ16" s="124" t="s">
        <v>225</v>
      </c>
      <c r="BR16" s="125"/>
      <c r="BS16" s="49">
        <v>0.66736111111111107</v>
      </c>
      <c r="BT16" s="42" t="s">
        <v>223</v>
      </c>
      <c r="BU16" s="38">
        <v>240</v>
      </c>
      <c r="BV16" s="49">
        <v>0.67013888888888895</v>
      </c>
      <c r="BW16" s="61"/>
      <c r="BX16" s="55">
        <v>0.67267361111111112</v>
      </c>
      <c r="BY16" s="35">
        <v>2.5347222222221744E-3</v>
      </c>
      <c r="BZ16" s="35">
        <v>8.1018518518470757E-5</v>
      </c>
      <c r="CA16" s="44" t="s">
        <v>223</v>
      </c>
      <c r="CB16" s="45">
        <v>7</v>
      </c>
      <c r="CC16" s="85">
        <v>0.67499999999999993</v>
      </c>
      <c r="CD16" s="86"/>
      <c r="CE16" s="87">
        <v>0</v>
      </c>
      <c r="CF16" s="88"/>
      <c r="CG16" s="85">
        <v>0.68333333333333324</v>
      </c>
      <c r="CH16" s="86"/>
      <c r="CI16" s="87">
        <v>0</v>
      </c>
      <c r="CJ16" s="88"/>
      <c r="CK16" s="43">
        <v>0.72430555555555554</v>
      </c>
      <c r="CL16" s="47">
        <v>0.72430555555555554</v>
      </c>
      <c r="CM16" s="70">
        <v>48.7</v>
      </c>
      <c r="CN16" s="71">
        <v>48.7</v>
      </c>
      <c r="CO16" s="72"/>
      <c r="CP16" s="91">
        <v>0.7270833333333333</v>
      </c>
      <c r="CQ16" s="95">
        <v>5.5555555555555601E-2</v>
      </c>
      <c r="CR16" s="42" t="s">
        <v>44</v>
      </c>
      <c r="CS16" s="38">
        <v>0</v>
      </c>
      <c r="CT16" s="64"/>
      <c r="CU16" s="39">
        <v>473</v>
      </c>
      <c r="CV16" s="46">
        <v>420</v>
      </c>
      <c r="CW16" s="40"/>
      <c r="CX16" s="63">
        <v>893</v>
      </c>
      <c r="CY16" s="43"/>
      <c r="CZ16" s="101" t="s">
        <v>190</v>
      </c>
      <c r="DA16" s="129" t="s">
        <v>177</v>
      </c>
      <c r="DB16" s="129">
        <v>120</v>
      </c>
      <c r="DC16" s="104"/>
      <c r="DD16" s="77"/>
      <c r="DE16" s="56"/>
      <c r="DF16" s="36"/>
      <c r="DI16" s="41">
        <v>1.0900000000000001</v>
      </c>
      <c r="DJ16" s="41" t="s">
        <v>196</v>
      </c>
      <c r="DK16" s="153">
        <v>440.8</v>
      </c>
      <c r="DL16" s="41">
        <v>440.8</v>
      </c>
      <c r="DM16" s="41">
        <v>9999</v>
      </c>
      <c r="DP16" s="41">
        <v>11</v>
      </c>
      <c r="DQ16" s="227">
        <v>0</v>
      </c>
      <c r="DR16" s="227">
        <v>0</v>
      </c>
      <c r="DS16" s="228">
        <v>343.6</v>
      </c>
      <c r="DT16" s="227">
        <v>0</v>
      </c>
      <c r="DU16" s="227">
        <v>0</v>
      </c>
      <c r="DV16" s="227">
        <v>11</v>
      </c>
      <c r="DW16" s="227">
        <v>0</v>
      </c>
      <c r="DX16" s="227">
        <v>0</v>
      </c>
      <c r="DY16" s="227">
        <v>14</v>
      </c>
      <c r="DZ16" s="227">
        <v>180</v>
      </c>
      <c r="EA16" s="227">
        <v>11</v>
      </c>
      <c r="EB16" s="227">
        <v>0</v>
      </c>
      <c r="EC16" s="228">
        <v>37.700000000000003</v>
      </c>
      <c r="ED16" s="227">
        <v>0</v>
      </c>
      <c r="EE16" s="227">
        <v>240</v>
      </c>
      <c r="EF16" s="227">
        <v>7</v>
      </c>
      <c r="EG16" s="227">
        <v>0</v>
      </c>
      <c r="EH16" s="228">
        <v>48.7</v>
      </c>
      <c r="EI16" s="227">
        <v>0</v>
      </c>
      <c r="EK16" s="41">
        <v>11</v>
      </c>
      <c r="EL16" s="227">
        <v>0</v>
      </c>
      <c r="EM16" s="227">
        <v>0</v>
      </c>
      <c r="EN16" s="227">
        <v>343.6</v>
      </c>
      <c r="EO16" s="227">
        <v>343.6</v>
      </c>
      <c r="EP16" s="227">
        <v>343.6</v>
      </c>
      <c r="EQ16" s="227">
        <v>354.6</v>
      </c>
      <c r="ER16" s="227">
        <v>354.6</v>
      </c>
      <c r="ES16" s="227">
        <v>354.6</v>
      </c>
      <c r="ET16" s="227">
        <v>368.6</v>
      </c>
      <c r="EU16" s="227">
        <v>548.6</v>
      </c>
      <c r="EV16" s="227">
        <v>559.6</v>
      </c>
      <c r="EW16" s="227">
        <v>559.6</v>
      </c>
      <c r="EX16" s="227">
        <v>597.29999999999995</v>
      </c>
      <c r="EY16" s="227">
        <v>597.29999999999995</v>
      </c>
      <c r="EZ16" s="227">
        <v>837.3</v>
      </c>
      <c r="FA16" s="227">
        <v>844.3</v>
      </c>
      <c r="FB16" s="227">
        <v>844.3</v>
      </c>
      <c r="FC16" s="227">
        <v>893</v>
      </c>
      <c r="FD16" s="227">
        <v>893</v>
      </c>
    </row>
    <row r="17" spans="1:160" ht="13.5" thickBot="1" x14ac:dyDescent="0.25">
      <c r="A17" s="132"/>
      <c r="B17" s="34">
        <v>41</v>
      </c>
      <c r="C17" s="10">
        <v>41</v>
      </c>
      <c r="D17" s="37" t="s">
        <v>146</v>
      </c>
      <c r="E17" s="37" t="s">
        <v>147</v>
      </c>
      <c r="F17" s="37"/>
      <c r="G17" s="43">
        <v>0.32013888888888897</v>
      </c>
      <c r="H17" s="47">
        <v>0.31875000000000003</v>
      </c>
      <c r="I17" s="58" t="s">
        <v>44</v>
      </c>
      <c r="J17" s="52">
        <v>0</v>
      </c>
      <c r="K17" s="43">
        <v>0.40347222222222001</v>
      </c>
      <c r="L17" s="47">
        <v>0.40347222222220602</v>
      </c>
      <c r="M17" s="42" t="s">
        <v>44</v>
      </c>
      <c r="N17" s="38">
        <v>0</v>
      </c>
      <c r="O17" s="73">
        <v>0.44513888888888892</v>
      </c>
      <c r="P17" s="42" t="s">
        <v>44</v>
      </c>
      <c r="Q17" s="38">
        <v>0</v>
      </c>
      <c r="R17" s="43">
        <v>0.45347222222222222</v>
      </c>
      <c r="S17" s="47">
        <v>0.45347222222222222</v>
      </c>
      <c r="T17" s="70">
        <v>41.2</v>
      </c>
      <c r="U17" s="71">
        <v>41.2</v>
      </c>
      <c r="V17" s="72">
        <v>30</v>
      </c>
      <c r="W17" s="115">
        <v>0.46597222222222223</v>
      </c>
      <c r="X17" s="42" t="s">
        <v>44</v>
      </c>
      <c r="Y17" s="38">
        <v>0</v>
      </c>
      <c r="Z17" s="49">
        <v>0.50069444444444444</v>
      </c>
      <c r="AA17" s="42" t="s">
        <v>44</v>
      </c>
      <c r="AB17" s="38">
        <v>0</v>
      </c>
      <c r="AC17" s="53">
        <v>0.50347222222222221</v>
      </c>
      <c r="AD17" s="61"/>
      <c r="AE17" s="55">
        <v>0.50777777777777777</v>
      </c>
      <c r="AF17" s="35">
        <v>4.3055555555555625E-3</v>
      </c>
      <c r="AG17" s="35">
        <v>4.513888888888957E-4</v>
      </c>
      <c r="AH17" s="44" t="s">
        <v>223</v>
      </c>
      <c r="AI17" s="45">
        <v>39</v>
      </c>
      <c r="AJ17" s="115">
        <v>0.52430555555555558</v>
      </c>
      <c r="AK17" s="42" t="s">
        <v>44</v>
      </c>
      <c r="AL17" s="38">
        <v>0</v>
      </c>
      <c r="AM17" s="73">
        <v>0.53402777777777777</v>
      </c>
      <c r="AN17" s="42" t="s">
        <v>45</v>
      </c>
      <c r="AO17" s="38">
        <v>60</v>
      </c>
      <c r="AP17" s="53">
        <v>0.53749999999999998</v>
      </c>
      <c r="AQ17" s="61"/>
      <c r="AR17" s="55">
        <v>0.54849537037037044</v>
      </c>
      <c r="AS17" s="35">
        <v>1.0995370370370461E-2</v>
      </c>
      <c r="AT17" s="35">
        <v>4.2361111111112017E-3</v>
      </c>
      <c r="AU17" s="44" t="s">
        <v>223</v>
      </c>
      <c r="AV17" s="45">
        <v>366</v>
      </c>
      <c r="AW17" s="49">
        <v>0.56527777777777777</v>
      </c>
      <c r="AX17" s="42" t="s">
        <v>44</v>
      </c>
      <c r="AY17" s="38">
        <v>0</v>
      </c>
      <c r="AZ17" s="49">
        <v>0.56736111111111098</v>
      </c>
      <c r="BA17" s="61"/>
      <c r="BB17" s="55">
        <v>0.57233796296296291</v>
      </c>
      <c r="BC17" s="35">
        <v>4.9768518518519267E-3</v>
      </c>
      <c r="BD17" s="35">
        <v>2.3148148148073415E-5</v>
      </c>
      <c r="BE17" s="44" t="s">
        <v>45</v>
      </c>
      <c r="BF17" s="45">
        <v>2</v>
      </c>
      <c r="BG17" s="308">
        <v>0.61250000000000004</v>
      </c>
      <c r="BH17" s="42" t="s">
        <v>44</v>
      </c>
      <c r="BI17" s="38">
        <v>0</v>
      </c>
      <c r="BJ17" s="43">
        <v>0.61249999999999993</v>
      </c>
      <c r="BK17" s="47">
        <v>0.62152777777777779</v>
      </c>
      <c r="BL17" s="70">
        <v>27.4</v>
      </c>
      <c r="BM17" s="71">
        <v>27.4</v>
      </c>
      <c r="BN17" s="72"/>
      <c r="BO17" s="117" t="s">
        <v>226</v>
      </c>
      <c r="BP17" s="121"/>
      <c r="BQ17" s="124" t="s">
        <v>225</v>
      </c>
      <c r="BR17" s="125"/>
      <c r="BS17" s="49">
        <v>0.69791666666666663</v>
      </c>
      <c r="BT17" s="42" t="s">
        <v>44</v>
      </c>
      <c r="BU17" s="38">
        <v>0</v>
      </c>
      <c r="BV17" s="49">
        <v>0.70069444444444395</v>
      </c>
      <c r="BW17" s="61"/>
      <c r="BX17" s="55">
        <v>0.70343750000000005</v>
      </c>
      <c r="BY17" s="35">
        <v>2.7430555555560954E-3</v>
      </c>
      <c r="BZ17" s="35">
        <v>2.8935185185239177E-4</v>
      </c>
      <c r="CA17" s="44" t="s">
        <v>223</v>
      </c>
      <c r="CB17" s="45">
        <v>25</v>
      </c>
      <c r="CC17" s="85">
        <v>0.70486111111111116</v>
      </c>
      <c r="CD17" s="86"/>
      <c r="CE17" s="87">
        <v>0</v>
      </c>
      <c r="CF17" s="88"/>
      <c r="CG17" s="85">
        <v>0.71388888888888891</v>
      </c>
      <c r="CH17" s="86"/>
      <c r="CI17" s="87">
        <v>0</v>
      </c>
      <c r="CJ17" s="88"/>
      <c r="CK17" s="43">
        <v>0.7597222222222223</v>
      </c>
      <c r="CL17" s="47">
        <v>0.76111111111111107</v>
      </c>
      <c r="CM17" s="70">
        <v>49</v>
      </c>
      <c r="CN17" s="71">
        <v>49</v>
      </c>
      <c r="CO17" s="72"/>
      <c r="CP17" s="91">
        <v>0.7631944444444444</v>
      </c>
      <c r="CQ17" s="95">
        <v>5.5555555555555601E-2</v>
      </c>
      <c r="CR17" s="42" t="s">
        <v>44</v>
      </c>
      <c r="CS17" s="38">
        <v>0</v>
      </c>
      <c r="CT17" s="65"/>
      <c r="CU17" s="39">
        <v>579.6</v>
      </c>
      <c r="CV17" s="46">
        <v>60</v>
      </c>
      <c r="CW17" s="40"/>
      <c r="CX17" s="63">
        <v>639.6</v>
      </c>
      <c r="CY17" s="128"/>
      <c r="CZ17" s="101" t="s">
        <v>190</v>
      </c>
      <c r="DA17" s="129" t="s">
        <v>176</v>
      </c>
      <c r="DB17" s="129">
        <v>160</v>
      </c>
      <c r="DC17" s="104"/>
      <c r="DD17" s="77"/>
      <c r="DE17" s="56"/>
      <c r="DF17" s="36"/>
      <c r="DI17" s="41">
        <v>1.1499999999999999</v>
      </c>
      <c r="DJ17" s="17" t="s">
        <v>196</v>
      </c>
      <c r="DK17" s="153">
        <v>165.24</v>
      </c>
      <c r="DL17" s="41">
        <v>165.24</v>
      </c>
      <c r="DM17" s="41">
        <v>9999</v>
      </c>
      <c r="DP17" s="41">
        <v>41</v>
      </c>
      <c r="DQ17" s="227">
        <v>0</v>
      </c>
      <c r="DR17" s="227">
        <v>0</v>
      </c>
      <c r="DS17" s="228">
        <v>71.2</v>
      </c>
      <c r="DT17" s="227">
        <v>0</v>
      </c>
      <c r="DU17" s="227">
        <v>0</v>
      </c>
      <c r="DV17" s="227">
        <v>39</v>
      </c>
      <c r="DW17" s="227">
        <v>0</v>
      </c>
      <c r="DX17" s="227">
        <v>60</v>
      </c>
      <c r="DY17" s="227">
        <v>366</v>
      </c>
      <c r="DZ17" s="227">
        <v>0</v>
      </c>
      <c r="EA17" s="227">
        <v>2</v>
      </c>
      <c r="EB17" s="227">
        <v>0</v>
      </c>
      <c r="EC17" s="228">
        <v>27.4</v>
      </c>
      <c r="ED17" s="227">
        <v>0</v>
      </c>
      <c r="EE17" s="227">
        <v>0</v>
      </c>
      <c r="EF17" s="227">
        <v>25</v>
      </c>
      <c r="EG17" s="227">
        <v>0</v>
      </c>
      <c r="EH17" s="228">
        <v>49</v>
      </c>
      <c r="EI17" s="227">
        <v>0</v>
      </c>
      <c r="EK17" s="41">
        <v>41</v>
      </c>
      <c r="EL17" s="227">
        <v>0</v>
      </c>
      <c r="EM17" s="227">
        <v>0</v>
      </c>
      <c r="EN17" s="227">
        <v>71.2</v>
      </c>
      <c r="EO17" s="227">
        <v>71.2</v>
      </c>
      <c r="EP17" s="227">
        <v>71.2</v>
      </c>
      <c r="EQ17" s="227">
        <v>110.2</v>
      </c>
      <c r="ER17" s="227">
        <v>110.2</v>
      </c>
      <c r="ES17" s="227">
        <v>170.2</v>
      </c>
      <c r="ET17" s="227">
        <v>536.20000000000005</v>
      </c>
      <c r="EU17" s="227">
        <v>536.20000000000005</v>
      </c>
      <c r="EV17" s="227">
        <v>538.20000000000005</v>
      </c>
      <c r="EW17" s="227">
        <v>538.20000000000005</v>
      </c>
      <c r="EX17" s="227">
        <v>565.6</v>
      </c>
      <c r="EY17" s="227">
        <v>565.6</v>
      </c>
      <c r="EZ17" s="227">
        <v>565.6</v>
      </c>
      <c r="FA17" s="227">
        <v>590.6</v>
      </c>
      <c r="FB17" s="227">
        <v>590.6</v>
      </c>
      <c r="FC17" s="227">
        <v>639.6</v>
      </c>
      <c r="FD17" s="227">
        <v>639.6</v>
      </c>
    </row>
    <row r="18" spans="1:160" s="41" customFormat="1" ht="13.5" thickBot="1" x14ac:dyDescent="0.25">
      <c r="A18" s="131"/>
      <c r="B18" s="34">
        <v>6</v>
      </c>
      <c r="C18" s="10">
        <v>6</v>
      </c>
      <c r="D18" s="37" t="s">
        <v>29</v>
      </c>
      <c r="E18" s="37" t="s">
        <v>54</v>
      </c>
      <c r="F18" s="37"/>
      <c r="G18" s="43">
        <v>0.295833333333333</v>
      </c>
      <c r="H18" s="47">
        <v>0.29583333333333334</v>
      </c>
      <c r="I18" s="58" t="s">
        <v>44</v>
      </c>
      <c r="J18" s="52">
        <v>0</v>
      </c>
      <c r="K18" s="43">
        <v>0.37916666666666599</v>
      </c>
      <c r="L18" s="47">
        <v>0.37916666666666599</v>
      </c>
      <c r="M18" s="42" t="s">
        <v>44</v>
      </c>
      <c r="N18" s="38">
        <v>0</v>
      </c>
      <c r="O18" s="73">
        <v>0.42083333333333334</v>
      </c>
      <c r="P18" s="42" t="s">
        <v>44</v>
      </c>
      <c r="Q18" s="38">
        <v>0</v>
      </c>
      <c r="R18" s="43">
        <v>0.4236111111111111</v>
      </c>
      <c r="S18" s="47">
        <v>0.4236111111111111</v>
      </c>
      <c r="T18" s="70">
        <v>35.799999999999997</v>
      </c>
      <c r="U18" s="71">
        <v>35.799999999999997</v>
      </c>
      <c r="V18" s="72"/>
      <c r="W18" s="115">
        <v>0.44166666666666665</v>
      </c>
      <c r="X18" s="42" t="s">
        <v>44</v>
      </c>
      <c r="Y18" s="38">
        <v>0</v>
      </c>
      <c r="Z18" s="49">
        <v>0.47638888888888892</v>
      </c>
      <c r="AA18" s="42" t="s">
        <v>44</v>
      </c>
      <c r="AB18" s="38">
        <v>0</v>
      </c>
      <c r="AC18" s="53">
        <v>0.47847222222222219</v>
      </c>
      <c r="AD18" s="61"/>
      <c r="AE18" s="55">
        <v>0.48260416666666667</v>
      </c>
      <c r="AF18" s="35">
        <v>4.1319444444444797E-3</v>
      </c>
      <c r="AG18" s="35">
        <v>2.7777777777781296E-4</v>
      </c>
      <c r="AH18" s="44" t="s">
        <v>223</v>
      </c>
      <c r="AI18" s="45">
        <v>24</v>
      </c>
      <c r="AJ18" s="115">
        <v>0.4993055555555555</v>
      </c>
      <c r="AK18" s="42" t="s">
        <v>44</v>
      </c>
      <c r="AL18" s="38">
        <v>0</v>
      </c>
      <c r="AM18" s="73">
        <v>0.50972222222222219</v>
      </c>
      <c r="AN18" s="42" t="s">
        <v>44</v>
      </c>
      <c r="AO18" s="38">
        <v>0</v>
      </c>
      <c r="AP18" s="53">
        <v>0.51180555555555551</v>
      </c>
      <c r="AQ18" s="61"/>
      <c r="AR18" s="55">
        <v>0.5184375</v>
      </c>
      <c r="AS18" s="35">
        <v>6.6319444444444819E-3</v>
      </c>
      <c r="AT18" s="35">
        <v>1.2731481481477718E-4</v>
      </c>
      <c r="AU18" s="44" t="s">
        <v>45</v>
      </c>
      <c r="AV18" s="45">
        <v>11</v>
      </c>
      <c r="AW18" s="49">
        <v>0.5395833333333333</v>
      </c>
      <c r="AX18" s="42" t="s">
        <v>44</v>
      </c>
      <c r="AY18" s="38">
        <v>0</v>
      </c>
      <c r="AZ18" s="49">
        <v>0.54166666666666696</v>
      </c>
      <c r="BA18" s="61"/>
      <c r="BB18" s="55">
        <v>0.54634259259259255</v>
      </c>
      <c r="BC18" s="35">
        <v>4.6759259259255836E-3</v>
      </c>
      <c r="BD18" s="35">
        <v>3.2407407407441646E-4</v>
      </c>
      <c r="BE18" s="44" t="s">
        <v>45</v>
      </c>
      <c r="BF18" s="45">
        <v>28</v>
      </c>
      <c r="BG18" s="308">
        <v>0.5868055555555558</v>
      </c>
      <c r="BH18" s="42" t="s">
        <v>44</v>
      </c>
      <c r="BI18" s="38">
        <v>0</v>
      </c>
      <c r="BJ18" s="43">
        <v>0.58750000000000002</v>
      </c>
      <c r="BK18" s="47">
        <v>0.58819444444444446</v>
      </c>
      <c r="BL18" s="70">
        <v>27.2</v>
      </c>
      <c r="BM18" s="71">
        <v>27.2</v>
      </c>
      <c r="BN18" s="72"/>
      <c r="BO18" s="117" t="s">
        <v>226</v>
      </c>
      <c r="BP18" s="121"/>
      <c r="BQ18" s="124" t="s">
        <v>225</v>
      </c>
      <c r="BR18" s="125"/>
      <c r="BS18" s="49">
        <v>0.66319444444444442</v>
      </c>
      <c r="BT18" s="42" t="s">
        <v>44</v>
      </c>
      <c r="BU18" s="38">
        <v>0</v>
      </c>
      <c r="BV18" s="49">
        <v>0.66527777777777797</v>
      </c>
      <c r="BW18" s="61"/>
      <c r="BX18" s="55">
        <v>0.66781250000000003</v>
      </c>
      <c r="BY18" s="35">
        <v>2.5347222222220633E-3</v>
      </c>
      <c r="BZ18" s="35">
        <v>8.1018518518359735E-5</v>
      </c>
      <c r="CA18" s="44" t="s">
        <v>223</v>
      </c>
      <c r="CB18" s="45">
        <v>7</v>
      </c>
      <c r="CC18" s="85">
        <v>0.66875000000000007</v>
      </c>
      <c r="CD18" s="86"/>
      <c r="CE18" s="87">
        <v>60</v>
      </c>
      <c r="CF18" s="88"/>
      <c r="CG18" s="85">
        <v>0.6777777777777777</v>
      </c>
      <c r="CH18" s="86"/>
      <c r="CI18" s="87">
        <v>0</v>
      </c>
      <c r="CJ18" s="88"/>
      <c r="CK18" s="43">
        <v>0.72152777777777777</v>
      </c>
      <c r="CL18" s="47">
        <v>0.72152777777777777</v>
      </c>
      <c r="CM18" s="70">
        <v>49.2</v>
      </c>
      <c r="CN18" s="71">
        <v>49.2</v>
      </c>
      <c r="CO18" s="72"/>
      <c r="CP18" s="91">
        <v>0.72499999999999998</v>
      </c>
      <c r="CQ18" s="95">
        <v>5.5555555555555601E-2</v>
      </c>
      <c r="CR18" s="42" t="s">
        <v>44</v>
      </c>
      <c r="CS18" s="38">
        <v>0</v>
      </c>
      <c r="CT18" s="64"/>
      <c r="CU18" s="39">
        <v>182.2</v>
      </c>
      <c r="CV18" s="46">
        <v>60</v>
      </c>
      <c r="CW18" s="40"/>
      <c r="CX18" s="63">
        <v>242.2</v>
      </c>
      <c r="CY18" s="43"/>
      <c r="CZ18" s="101" t="s">
        <v>190</v>
      </c>
      <c r="DA18" s="129" t="s">
        <v>177</v>
      </c>
      <c r="DB18" s="129">
        <v>75</v>
      </c>
      <c r="DC18" s="104" t="s">
        <v>181</v>
      </c>
      <c r="DD18" s="77"/>
      <c r="DE18" s="56"/>
      <c r="DF18" s="36"/>
      <c r="DI18" s="41">
        <v>1.06</v>
      </c>
      <c r="DJ18" s="41" t="s">
        <v>196</v>
      </c>
      <c r="DK18" s="153">
        <v>118.932</v>
      </c>
      <c r="DL18" s="41">
        <v>118.932</v>
      </c>
      <c r="DM18" s="41">
        <v>9999</v>
      </c>
      <c r="DP18" s="41">
        <v>6</v>
      </c>
      <c r="DQ18" s="227">
        <v>0</v>
      </c>
      <c r="DR18" s="227">
        <v>0</v>
      </c>
      <c r="DS18" s="228">
        <v>35.799999999999997</v>
      </c>
      <c r="DT18" s="227">
        <v>0</v>
      </c>
      <c r="DU18" s="227">
        <v>0</v>
      </c>
      <c r="DV18" s="227">
        <v>24</v>
      </c>
      <c r="DW18" s="227">
        <v>0</v>
      </c>
      <c r="DX18" s="227">
        <v>0</v>
      </c>
      <c r="DY18" s="227">
        <v>11</v>
      </c>
      <c r="DZ18" s="227">
        <v>0</v>
      </c>
      <c r="EA18" s="227">
        <v>28</v>
      </c>
      <c r="EB18" s="227">
        <v>0</v>
      </c>
      <c r="EC18" s="228">
        <v>27.2</v>
      </c>
      <c r="ED18" s="227">
        <v>0</v>
      </c>
      <c r="EE18" s="227">
        <v>0</v>
      </c>
      <c r="EF18" s="227">
        <v>7</v>
      </c>
      <c r="EG18" s="227">
        <v>60</v>
      </c>
      <c r="EH18" s="228">
        <v>49.2</v>
      </c>
      <c r="EI18" s="227">
        <v>0</v>
      </c>
      <c r="EK18" s="41">
        <v>6</v>
      </c>
      <c r="EL18" s="227">
        <v>0</v>
      </c>
      <c r="EM18" s="227">
        <v>0</v>
      </c>
      <c r="EN18" s="227">
        <v>35.799999999999997</v>
      </c>
      <c r="EO18" s="227">
        <v>35.799999999999997</v>
      </c>
      <c r="EP18" s="227">
        <v>35.799999999999997</v>
      </c>
      <c r="EQ18" s="227">
        <v>59.8</v>
      </c>
      <c r="ER18" s="227">
        <v>59.8</v>
      </c>
      <c r="ES18" s="227">
        <v>59.8</v>
      </c>
      <c r="ET18" s="227">
        <v>70.8</v>
      </c>
      <c r="EU18" s="227">
        <v>70.8</v>
      </c>
      <c r="EV18" s="227">
        <v>98.8</v>
      </c>
      <c r="EW18" s="227">
        <v>98.8</v>
      </c>
      <c r="EX18" s="227">
        <v>126</v>
      </c>
      <c r="EY18" s="227">
        <v>126</v>
      </c>
      <c r="EZ18" s="227">
        <v>126</v>
      </c>
      <c r="FA18" s="227">
        <v>133</v>
      </c>
      <c r="FB18" s="227">
        <v>193</v>
      </c>
      <c r="FC18" s="227">
        <v>242.2</v>
      </c>
      <c r="FD18" s="227">
        <v>242.2</v>
      </c>
    </row>
    <row r="19" spans="1:160" s="41" customFormat="1" ht="13.5" thickBot="1" x14ac:dyDescent="0.25">
      <c r="A19" s="131"/>
      <c r="B19" s="34">
        <v>3</v>
      </c>
      <c r="C19" s="10">
        <v>3</v>
      </c>
      <c r="D19" s="37" t="s">
        <v>92</v>
      </c>
      <c r="E19" s="37" t="s">
        <v>93</v>
      </c>
      <c r="F19" s="37"/>
      <c r="G19" s="43">
        <v>0.29375000000000001</v>
      </c>
      <c r="H19" s="47">
        <v>0.29375000000000001</v>
      </c>
      <c r="I19" s="58" t="s">
        <v>44</v>
      </c>
      <c r="J19" s="52">
        <v>0</v>
      </c>
      <c r="K19" s="43">
        <v>0.37708333333333299</v>
      </c>
      <c r="L19" s="47">
        <v>0.37708333333333299</v>
      </c>
      <c r="M19" s="42" t="s">
        <v>44</v>
      </c>
      <c r="N19" s="38">
        <v>0</v>
      </c>
      <c r="O19" s="73">
        <v>0.41875000000000001</v>
      </c>
      <c r="P19" s="42" t="s">
        <v>44</v>
      </c>
      <c r="Q19" s="38">
        <v>0</v>
      </c>
      <c r="R19" s="43">
        <v>0.42083333333333334</v>
      </c>
      <c r="S19" s="47">
        <v>0.42083333333333334</v>
      </c>
      <c r="T19" s="70">
        <v>36.9</v>
      </c>
      <c r="U19" s="71">
        <v>36.9</v>
      </c>
      <c r="V19" s="72"/>
      <c r="W19" s="115">
        <v>0.43958333333333333</v>
      </c>
      <c r="X19" s="42" t="s">
        <v>44</v>
      </c>
      <c r="Y19" s="38">
        <v>0</v>
      </c>
      <c r="Z19" s="49">
        <v>0.47430555555555554</v>
      </c>
      <c r="AA19" s="42" t="s">
        <v>44</v>
      </c>
      <c r="AB19" s="38">
        <v>0</v>
      </c>
      <c r="AC19" s="53">
        <v>0.47638888888888892</v>
      </c>
      <c r="AD19" s="61"/>
      <c r="AE19" s="55">
        <v>0.48048611111111111</v>
      </c>
      <c r="AF19" s="35">
        <v>4.0972222222221966E-3</v>
      </c>
      <c r="AG19" s="35">
        <v>2.430555555555298E-4</v>
      </c>
      <c r="AH19" s="44" t="s">
        <v>223</v>
      </c>
      <c r="AI19" s="45">
        <v>21</v>
      </c>
      <c r="AJ19" s="115">
        <v>0.49722222222222223</v>
      </c>
      <c r="AK19" s="42" t="s">
        <v>44</v>
      </c>
      <c r="AL19" s="38">
        <v>0</v>
      </c>
      <c r="AM19" s="73">
        <v>0.50763888888888886</v>
      </c>
      <c r="AN19" s="42" t="s">
        <v>44</v>
      </c>
      <c r="AO19" s="38">
        <v>0</v>
      </c>
      <c r="AP19" s="53">
        <v>0.50972222222222219</v>
      </c>
      <c r="AQ19" s="61"/>
      <c r="AR19" s="55">
        <v>0.51706018518518515</v>
      </c>
      <c r="AS19" s="35">
        <v>7.3379629629629628E-3</v>
      </c>
      <c r="AT19" s="35">
        <v>5.7870370370370367E-4</v>
      </c>
      <c r="AU19" s="44" t="s">
        <v>223</v>
      </c>
      <c r="AV19" s="45">
        <v>50</v>
      </c>
      <c r="AW19" s="49">
        <v>0.53749999999999998</v>
      </c>
      <c r="AX19" s="42" t="s">
        <v>44</v>
      </c>
      <c r="AY19" s="38">
        <v>0</v>
      </c>
      <c r="AZ19" s="49">
        <v>0.53958333333333297</v>
      </c>
      <c r="BA19" s="61"/>
      <c r="BB19" s="55">
        <v>0.54468749999999999</v>
      </c>
      <c r="BC19" s="35">
        <v>5.1041666666670205E-3</v>
      </c>
      <c r="BD19" s="35">
        <v>1.0416666666702035E-4</v>
      </c>
      <c r="BE19" s="44" t="s">
        <v>223</v>
      </c>
      <c r="BF19" s="45">
        <v>9</v>
      </c>
      <c r="BG19" s="308">
        <v>0.58472222222222181</v>
      </c>
      <c r="BH19" s="42" t="s">
        <v>44</v>
      </c>
      <c r="BI19" s="38">
        <v>0</v>
      </c>
      <c r="BJ19" s="43">
        <v>0.58472222222222225</v>
      </c>
      <c r="BK19" s="47">
        <v>0.5854166666666667</v>
      </c>
      <c r="BL19" s="70">
        <v>27.2</v>
      </c>
      <c r="BM19" s="71">
        <v>27.2</v>
      </c>
      <c r="BN19" s="72"/>
      <c r="BO19" s="117" t="s">
        <v>226</v>
      </c>
      <c r="BP19" s="121"/>
      <c r="BQ19" s="124" t="s">
        <v>225</v>
      </c>
      <c r="BR19" s="125"/>
      <c r="BS19" s="49">
        <v>0.66111111111111109</v>
      </c>
      <c r="BT19" s="42" t="s">
        <v>44</v>
      </c>
      <c r="BU19" s="38">
        <v>0</v>
      </c>
      <c r="BV19" s="49">
        <v>0.66319444444444398</v>
      </c>
      <c r="BW19" s="61"/>
      <c r="BX19" s="55">
        <v>0.66568287037037044</v>
      </c>
      <c r="BY19" s="35">
        <v>2.4884259259264629E-3</v>
      </c>
      <c r="BZ19" s="35">
        <v>3.4722222222759343E-5</v>
      </c>
      <c r="CA19" s="44" t="s">
        <v>223</v>
      </c>
      <c r="CB19" s="45">
        <v>3</v>
      </c>
      <c r="CC19" s="85">
        <v>0.66736111111111107</v>
      </c>
      <c r="CD19" s="86"/>
      <c r="CE19" s="87">
        <v>0</v>
      </c>
      <c r="CF19" s="88"/>
      <c r="CG19" s="85">
        <v>0.67569444444444438</v>
      </c>
      <c r="CH19" s="86"/>
      <c r="CI19" s="87">
        <v>0</v>
      </c>
      <c r="CJ19" s="88"/>
      <c r="CK19" s="43">
        <v>0.71875</v>
      </c>
      <c r="CL19" s="47">
        <v>0.71875</v>
      </c>
      <c r="CM19" s="70">
        <v>49.8</v>
      </c>
      <c r="CN19" s="71">
        <v>49.8</v>
      </c>
      <c r="CO19" s="72"/>
      <c r="CP19" s="91">
        <v>0.72013888888888899</v>
      </c>
      <c r="CQ19" s="95">
        <v>5.5555555555555601E-2</v>
      </c>
      <c r="CR19" s="42" t="s">
        <v>44</v>
      </c>
      <c r="CS19" s="38">
        <v>0</v>
      </c>
      <c r="CT19" s="64"/>
      <c r="CU19" s="39">
        <v>196.9</v>
      </c>
      <c r="CV19" s="46">
        <v>0</v>
      </c>
      <c r="CW19" s="40"/>
      <c r="CX19" s="63">
        <v>196.9</v>
      </c>
      <c r="CY19" s="43"/>
      <c r="CZ19" s="101" t="s">
        <v>190</v>
      </c>
      <c r="DA19" s="129" t="s">
        <v>177</v>
      </c>
      <c r="DB19" s="129">
        <v>140</v>
      </c>
      <c r="DC19" s="104" t="s">
        <v>181</v>
      </c>
      <c r="DD19" s="77"/>
      <c r="DE19" s="56"/>
      <c r="DF19" s="36"/>
      <c r="DI19" s="41">
        <v>1.0900000000000001</v>
      </c>
      <c r="DJ19" s="41" t="s">
        <v>196</v>
      </c>
      <c r="DK19" s="153">
        <v>124.151</v>
      </c>
      <c r="DL19" s="41">
        <v>124.151</v>
      </c>
      <c r="DM19" s="41">
        <v>9999</v>
      </c>
      <c r="DP19" s="41">
        <v>3</v>
      </c>
      <c r="DQ19" s="227">
        <v>0</v>
      </c>
      <c r="DR19" s="227">
        <v>0</v>
      </c>
      <c r="DS19" s="228">
        <v>36.9</v>
      </c>
      <c r="DT19" s="227">
        <v>0</v>
      </c>
      <c r="DU19" s="227">
        <v>0</v>
      </c>
      <c r="DV19" s="227">
        <v>21</v>
      </c>
      <c r="DW19" s="227">
        <v>0</v>
      </c>
      <c r="DX19" s="227">
        <v>0</v>
      </c>
      <c r="DY19" s="227">
        <v>50</v>
      </c>
      <c r="DZ19" s="227">
        <v>0</v>
      </c>
      <c r="EA19" s="227">
        <v>9</v>
      </c>
      <c r="EB19" s="227">
        <v>0</v>
      </c>
      <c r="EC19" s="228">
        <v>27.2</v>
      </c>
      <c r="ED19" s="227">
        <v>0</v>
      </c>
      <c r="EE19" s="227">
        <v>0</v>
      </c>
      <c r="EF19" s="227">
        <v>3</v>
      </c>
      <c r="EG19" s="227">
        <v>0</v>
      </c>
      <c r="EH19" s="228">
        <v>49.8</v>
      </c>
      <c r="EI19" s="227">
        <v>0</v>
      </c>
      <c r="EK19" s="41">
        <v>3</v>
      </c>
      <c r="EL19" s="227">
        <v>0</v>
      </c>
      <c r="EM19" s="227">
        <v>0</v>
      </c>
      <c r="EN19" s="227">
        <v>36.9</v>
      </c>
      <c r="EO19" s="227">
        <v>36.9</v>
      </c>
      <c r="EP19" s="227">
        <v>36.9</v>
      </c>
      <c r="EQ19" s="227">
        <v>57.9</v>
      </c>
      <c r="ER19" s="227">
        <v>57.9</v>
      </c>
      <c r="ES19" s="227">
        <v>57.9</v>
      </c>
      <c r="ET19" s="227">
        <v>107.9</v>
      </c>
      <c r="EU19" s="227">
        <v>107.9</v>
      </c>
      <c r="EV19" s="227">
        <v>116.9</v>
      </c>
      <c r="EW19" s="227">
        <v>116.9</v>
      </c>
      <c r="EX19" s="227">
        <v>144.1</v>
      </c>
      <c r="EY19" s="227">
        <v>144.1</v>
      </c>
      <c r="EZ19" s="227">
        <v>144.1</v>
      </c>
      <c r="FA19" s="227">
        <v>147.1</v>
      </c>
      <c r="FB19" s="227">
        <v>147.1</v>
      </c>
      <c r="FC19" s="227">
        <v>196.9</v>
      </c>
      <c r="FD19" s="227">
        <v>196.9</v>
      </c>
    </row>
    <row r="20" spans="1:160" ht="13.5" thickBot="1" x14ac:dyDescent="0.25">
      <c r="A20" s="132"/>
      <c r="B20" s="34">
        <v>31</v>
      </c>
      <c r="C20" s="10">
        <v>31</v>
      </c>
      <c r="D20" s="37" t="s">
        <v>135</v>
      </c>
      <c r="E20" s="37" t="s">
        <v>136</v>
      </c>
      <c r="F20" s="37"/>
      <c r="G20" s="43">
        <v>0.313194444444444</v>
      </c>
      <c r="H20" s="47">
        <v>0.31319444444444444</v>
      </c>
      <c r="I20" s="58" t="s">
        <v>44</v>
      </c>
      <c r="J20" s="52">
        <v>0</v>
      </c>
      <c r="K20" s="43">
        <v>0.39652777777777598</v>
      </c>
      <c r="L20" s="47">
        <v>0.39652777777776599</v>
      </c>
      <c r="M20" s="42" t="s">
        <v>44</v>
      </c>
      <c r="N20" s="38">
        <v>0</v>
      </c>
      <c r="O20" s="73">
        <v>0.4381944444444445</v>
      </c>
      <c r="P20" s="42" t="s">
        <v>44</v>
      </c>
      <c r="Q20" s="38">
        <v>0</v>
      </c>
      <c r="R20" s="43">
        <v>0.44444444444444442</v>
      </c>
      <c r="S20" s="47">
        <v>0.44444444444444442</v>
      </c>
      <c r="T20" s="70">
        <v>46.8</v>
      </c>
      <c r="U20" s="71">
        <v>46.8</v>
      </c>
      <c r="V20" s="72"/>
      <c r="W20" s="115">
        <v>0.45902777777777781</v>
      </c>
      <c r="X20" s="42" t="s">
        <v>44</v>
      </c>
      <c r="Y20" s="38">
        <v>0</v>
      </c>
      <c r="Z20" s="49">
        <v>0.49374999999999997</v>
      </c>
      <c r="AA20" s="42" t="s">
        <v>44</v>
      </c>
      <c r="AB20" s="38">
        <v>0</v>
      </c>
      <c r="AC20" s="53">
        <v>0.49583333333333335</v>
      </c>
      <c r="AD20" s="61"/>
      <c r="AE20" s="55">
        <v>0.49990740740740741</v>
      </c>
      <c r="AF20" s="35">
        <v>4.0740740740740633E-3</v>
      </c>
      <c r="AG20" s="35">
        <v>2.1990740740739654E-4</v>
      </c>
      <c r="AH20" s="44" t="s">
        <v>223</v>
      </c>
      <c r="AI20" s="45">
        <v>19</v>
      </c>
      <c r="AJ20" s="115">
        <v>0.51666666666666672</v>
      </c>
      <c r="AK20" s="42" t="s">
        <v>44</v>
      </c>
      <c r="AL20" s="38">
        <v>0</v>
      </c>
      <c r="AM20" s="73">
        <v>0.52500000000000002</v>
      </c>
      <c r="AN20" s="42" t="s">
        <v>45</v>
      </c>
      <c r="AO20" s="38">
        <v>180</v>
      </c>
      <c r="AP20" s="53">
        <v>0.52847222222222223</v>
      </c>
      <c r="AQ20" s="61"/>
      <c r="AR20" s="55">
        <v>0.53569444444444447</v>
      </c>
      <c r="AS20" s="35">
        <v>7.222222222222241E-3</v>
      </c>
      <c r="AT20" s="35">
        <v>4.6296296296298185E-4</v>
      </c>
      <c r="AU20" s="44" t="s">
        <v>223</v>
      </c>
      <c r="AV20" s="45">
        <v>40</v>
      </c>
      <c r="AW20" s="49">
        <v>0.55277777777777781</v>
      </c>
      <c r="AX20" s="42" t="s">
        <v>45</v>
      </c>
      <c r="AY20" s="38">
        <v>300</v>
      </c>
      <c r="AZ20" s="49">
        <v>0.55486111111111103</v>
      </c>
      <c r="BA20" s="61"/>
      <c r="BB20" s="55">
        <v>0.56019675925925927</v>
      </c>
      <c r="BC20" s="35">
        <v>5.3356481481482421E-3</v>
      </c>
      <c r="BD20" s="35">
        <v>3.3564814814824196E-4</v>
      </c>
      <c r="BE20" s="44" t="s">
        <v>223</v>
      </c>
      <c r="BF20" s="45">
        <v>29</v>
      </c>
      <c r="BG20" s="308">
        <v>0.6</v>
      </c>
      <c r="BH20" s="42" t="s">
        <v>44</v>
      </c>
      <c r="BI20" s="38">
        <v>0</v>
      </c>
      <c r="BJ20" s="43">
        <v>0.60416666666666663</v>
      </c>
      <c r="BK20" s="47">
        <v>0.60486111111111118</v>
      </c>
      <c r="BL20" s="70">
        <v>28.8</v>
      </c>
      <c r="BM20" s="71">
        <v>28.8</v>
      </c>
      <c r="BN20" s="72">
        <v>30</v>
      </c>
      <c r="BO20" s="117" t="s">
        <v>226</v>
      </c>
      <c r="BP20" s="121"/>
      <c r="BQ20" s="124" t="s">
        <v>225</v>
      </c>
      <c r="BR20" s="125"/>
      <c r="BS20" s="49">
        <v>0.67847222222222225</v>
      </c>
      <c r="BT20" s="42" t="s">
        <v>223</v>
      </c>
      <c r="BU20" s="38">
        <v>120</v>
      </c>
      <c r="BV20" s="49">
        <v>0.68125000000000002</v>
      </c>
      <c r="BW20" s="61"/>
      <c r="BX20" s="55">
        <v>0.68427083333333327</v>
      </c>
      <c r="BY20" s="35">
        <v>3.0208333333332504E-3</v>
      </c>
      <c r="BZ20" s="35">
        <v>5.6712962962954683E-4</v>
      </c>
      <c r="CA20" s="44" t="s">
        <v>223</v>
      </c>
      <c r="CB20" s="45">
        <v>49</v>
      </c>
      <c r="CC20" s="85">
        <v>0.68541666666666667</v>
      </c>
      <c r="CD20" s="86"/>
      <c r="CE20" s="87">
        <v>0</v>
      </c>
      <c r="CF20" s="88"/>
      <c r="CG20" s="85">
        <v>0.69374999999999998</v>
      </c>
      <c r="CH20" s="86"/>
      <c r="CI20" s="87">
        <v>0</v>
      </c>
      <c r="CJ20" s="88"/>
      <c r="CK20" s="43">
        <v>0.73611111111111116</v>
      </c>
      <c r="CL20" s="47">
        <v>0.73611111111111116</v>
      </c>
      <c r="CM20" s="70">
        <v>49.8</v>
      </c>
      <c r="CN20" s="71">
        <v>49.8</v>
      </c>
      <c r="CO20" s="72"/>
      <c r="CP20" s="91">
        <v>0.74097222222222225</v>
      </c>
      <c r="CQ20" s="95">
        <v>5.5555555555555601E-2</v>
      </c>
      <c r="CR20" s="42" t="s">
        <v>44</v>
      </c>
      <c r="CS20" s="38">
        <v>0</v>
      </c>
      <c r="CT20" s="65"/>
      <c r="CU20" s="39">
        <v>292.39999999999998</v>
      </c>
      <c r="CV20" s="46">
        <v>600</v>
      </c>
      <c r="CW20" s="40"/>
      <c r="CX20" s="63">
        <v>892.4</v>
      </c>
      <c r="CY20" s="128"/>
      <c r="CZ20" s="101" t="s">
        <v>190</v>
      </c>
      <c r="DA20" s="129" t="s">
        <v>177</v>
      </c>
      <c r="DB20" s="129">
        <v>98</v>
      </c>
      <c r="DC20" s="104" t="s">
        <v>180</v>
      </c>
      <c r="DD20" s="77"/>
      <c r="DE20" s="56"/>
      <c r="DF20" s="36"/>
      <c r="DI20" s="41">
        <v>1.06</v>
      </c>
      <c r="DJ20" s="17" t="s">
        <v>196</v>
      </c>
      <c r="DK20" s="153">
        <v>162.92400000000001</v>
      </c>
      <c r="DL20" s="41">
        <v>162.92400000000001</v>
      </c>
      <c r="DM20" s="41">
        <v>9999</v>
      </c>
      <c r="DP20" s="41">
        <v>31</v>
      </c>
      <c r="DQ20" s="227">
        <v>0</v>
      </c>
      <c r="DR20" s="227">
        <v>0</v>
      </c>
      <c r="DS20" s="228">
        <v>46.8</v>
      </c>
      <c r="DT20" s="227">
        <v>0</v>
      </c>
      <c r="DU20" s="227">
        <v>0</v>
      </c>
      <c r="DV20" s="227">
        <v>19</v>
      </c>
      <c r="DW20" s="227">
        <v>0</v>
      </c>
      <c r="DX20" s="227">
        <v>180</v>
      </c>
      <c r="DY20" s="227">
        <v>40</v>
      </c>
      <c r="DZ20" s="227">
        <v>300</v>
      </c>
      <c r="EA20" s="227">
        <v>29</v>
      </c>
      <c r="EB20" s="227">
        <v>0</v>
      </c>
      <c r="EC20" s="228">
        <v>58.8</v>
      </c>
      <c r="ED20" s="227">
        <v>0</v>
      </c>
      <c r="EE20" s="227">
        <v>120</v>
      </c>
      <c r="EF20" s="227">
        <v>49</v>
      </c>
      <c r="EG20" s="227">
        <v>0</v>
      </c>
      <c r="EH20" s="228">
        <v>49.8</v>
      </c>
      <c r="EI20" s="227">
        <v>0</v>
      </c>
      <c r="EK20" s="41">
        <v>31</v>
      </c>
      <c r="EL20" s="227">
        <v>0</v>
      </c>
      <c r="EM20" s="227">
        <v>0</v>
      </c>
      <c r="EN20" s="227">
        <v>46.8</v>
      </c>
      <c r="EO20" s="227">
        <v>46.8</v>
      </c>
      <c r="EP20" s="227">
        <v>46.8</v>
      </c>
      <c r="EQ20" s="227">
        <v>65.8</v>
      </c>
      <c r="ER20" s="227">
        <v>65.8</v>
      </c>
      <c r="ES20" s="227">
        <v>245.8</v>
      </c>
      <c r="ET20" s="227">
        <v>285.8</v>
      </c>
      <c r="EU20" s="227">
        <v>585.79999999999995</v>
      </c>
      <c r="EV20" s="227">
        <v>614.79999999999995</v>
      </c>
      <c r="EW20" s="227">
        <v>614.79999999999995</v>
      </c>
      <c r="EX20" s="227">
        <v>673.6</v>
      </c>
      <c r="EY20" s="227">
        <v>673.6</v>
      </c>
      <c r="EZ20" s="227">
        <v>793.6</v>
      </c>
      <c r="FA20" s="227">
        <v>842.6</v>
      </c>
      <c r="FB20" s="227">
        <v>842.6</v>
      </c>
      <c r="FC20" s="227">
        <v>892.4</v>
      </c>
      <c r="FD20" s="227">
        <v>892.4</v>
      </c>
    </row>
    <row r="21" spans="1:160" ht="13.5" thickBot="1" x14ac:dyDescent="0.25">
      <c r="A21" s="132"/>
      <c r="B21" s="34">
        <v>15</v>
      </c>
      <c r="C21" s="10">
        <v>15</v>
      </c>
      <c r="D21" s="37" t="s">
        <v>106</v>
      </c>
      <c r="E21" s="37" t="s">
        <v>107</v>
      </c>
      <c r="F21" s="37"/>
      <c r="G21" s="43">
        <v>0.30208333333333298</v>
      </c>
      <c r="H21" s="47">
        <v>0.29791666666666666</v>
      </c>
      <c r="I21" s="58" t="s">
        <v>44</v>
      </c>
      <c r="J21" s="52">
        <v>0</v>
      </c>
      <c r="K21" s="43">
        <v>0.38541666666666602</v>
      </c>
      <c r="L21" s="47">
        <v>0.38541666666666202</v>
      </c>
      <c r="M21" s="42" t="s">
        <v>44</v>
      </c>
      <c r="N21" s="38">
        <v>0</v>
      </c>
      <c r="O21" s="73">
        <v>0.42708333333333331</v>
      </c>
      <c r="P21" s="42" t="s">
        <v>44</v>
      </c>
      <c r="Q21" s="38">
        <v>0</v>
      </c>
      <c r="R21" s="43">
        <v>0.43055555555555558</v>
      </c>
      <c r="S21" s="47">
        <v>0.43055555555555558</v>
      </c>
      <c r="T21" s="70">
        <v>41</v>
      </c>
      <c r="U21" s="71">
        <v>41</v>
      </c>
      <c r="V21" s="72"/>
      <c r="W21" s="115">
        <v>0.44791666666666663</v>
      </c>
      <c r="X21" s="42" t="s">
        <v>44</v>
      </c>
      <c r="Y21" s="38">
        <v>0</v>
      </c>
      <c r="Z21" s="49">
        <v>0.4826388888888889</v>
      </c>
      <c r="AA21" s="42" t="s">
        <v>44</v>
      </c>
      <c r="AB21" s="38">
        <v>0</v>
      </c>
      <c r="AC21" s="53">
        <v>0.48472222222222222</v>
      </c>
      <c r="AD21" s="61"/>
      <c r="AE21" s="55">
        <v>0.48827546296296293</v>
      </c>
      <c r="AF21" s="35">
        <v>3.5532407407407041E-3</v>
      </c>
      <c r="AG21" s="35">
        <v>3.009259259259627E-4</v>
      </c>
      <c r="AH21" s="44" t="s">
        <v>45</v>
      </c>
      <c r="AI21" s="45">
        <v>26</v>
      </c>
      <c r="AJ21" s="115">
        <v>0.50555555555555554</v>
      </c>
      <c r="AK21" s="42" t="s">
        <v>44</v>
      </c>
      <c r="AL21" s="38">
        <v>0</v>
      </c>
      <c r="AM21" s="73">
        <v>0.51597222222222217</v>
      </c>
      <c r="AN21" s="42" t="s">
        <v>44</v>
      </c>
      <c r="AO21" s="38">
        <v>0</v>
      </c>
      <c r="AP21" s="53">
        <v>0.5180555555555556</v>
      </c>
      <c r="AQ21" s="61"/>
      <c r="AR21" s="55">
        <v>0.52578703703703711</v>
      </c>
      <c r="AS21" s="35">
        <v>7.7314814814815058E-3</v>
      </c>
      <c r="AT21" s="35">
        <v>9.722222222222467E-4</v>
      </c>
      <c r="AU21" s="44" t="s">
        <v>223</v>
      </c>
      <c r="AV21" s="45">
        <v>84</v>
      </c>
      <c r="AW21" s="49">
        <v>0.54583333333333328</v>
      </c>
      <c r="AX21" s="42" t="s">
        <v>44</v>
      </c>
      <c r="AY21" s="38">
        <v>0</v>
      </c>
      <c r="AZ21" s="49">
        <v>0.54791666666666705</v>
      </c>
      <c r="BA21" s="61"/>
      <c r="BB21" s="55">
        <v>0.55341435185185184</v>
      </c>
      <c r="BC21" s="35">
        <v>5.4976851851847863E-3</v>
      </c>
      <c r="BD21" s="35">
        <v>4.9768518518478622E-4</v>
      </c>
      <c r="BE21" s="44" t="s">
        <v>223</v>
      </c>
      <c r="BF21" s="45">
        <v>43</v>
      </c>
      <c r="BG21" s="308">
        <v>0.59305555555555589</v>
      </c>
      <c r="BH21" s="42" t="s">
        <v>44</v>
      </c>
      <c r="BI21" s="38">
        <v>0</v>
      </c>
      <c r="BJ21" s="43">
        <v>0.59375</v>
      </c>
      <c r="BK21" s="47">
        <v>0.59444444444444444</v>
      </c>
      <c r="BL21" s="70">
        <v>29.4</v>
      </c>
      <c r="BM21" s="71">
        <v>29.4</v>
      </c>
      <c r="BN21" s="72"/>
      <c r="BO21" s="117" t="s">
        <v>226</v>
      </c>
      <c r="BP21" s="121"/>
      <c r="BQ21" s="124" t="s">
        <v>225</v>
      </c>
      <c r="BR21" s="125"/>
      <c r="BS21" s="49">
        <v>0.6694444444444444</v>
      </c>
      <c r="BT21" s="42" t="s">
        <v>44</v>
      </c>
      <c r="BU21" s="38">
        <v>0</v>
      </c>
      <c r="BV21" s="49">
        <v>0.67222222222222205</v>
      </c>
      <c r="BW21" s="61"/>
      <c r="BX21" s="55">
        <v>0.67550925925925931</v>
      </c>
      <c r="BY21" s="35">
        <v>3.2870370370372548E-3</v>
      </c>
      <c r="BZ21" s="35">
        <v>8.333333333335512E-4</v>
      </c>
      <c r="CA21" s="44" t="s">
        <v>223</v>
      </c>
      <c r="CB21" s="45">
        <v>72</v>
      </c>
      <c r="CC21" s="85">
        <v>0.67638888888888893</v>
      </c>
      <c r="CD21" s="86"/>
      <c r="CE21" s="87">
        <v>0</v>
      </c>
      <c r="CF21" s="88"/>
      <c r="CG21" s="85">
        <v>0.68402777777777779</v>
      </c>
      <c r="CH21" s="86"/>
      <c r="CI21" s="87">
        <v>0</v>
      </c>
      <c r="CJ21" s="88"/>
      <c r="CK21" s="43">
        <v>0.72638888888888886</v>
      </c>
      <c r="CL21" s="47">
        <v>0.72638888888888886</v>
      </c>
      <c r="CM21" s="70">
        <v>50.1</v>
      </c>
      <c r="CN21" s="71">
        <v>50.1</v>
      </c>
      <c r="CO21" s="72"/>
      <c r="CP21" s="91">
        <v>0.72777777777777775</v>
      </c>
      <c r="CQ21" s="95">
        <v>5.5555555555555601E-2</v>
      </c>
      <c r="CR21" s="42" t="s">
        <v>44</v>
      </c>
      <c r="CS21" s="38">
        <v>0</v>
      </c>
      <c r="CT21" s="65"/>
      <c r="CU21" s="39">
        <v>345.5</v>
      </c>
      <c r="CV21" s="46">
        <v>0</v>
      </c>
      <c r="CW21" s="40"/>
      <c r="CX21" s="63">
        <v>345.5</v>
      </c>
      <c r="CY21" s="128"/>
      <c r="CZ21" s="101" t="s">
        <v>190</v>
      </c>
      <c r="DA21" s="129" t="s">
        <v>177</v>
      </c>
      <c r="DB21" s="129">
        <v>105</v>
      </c>
      <c r="DC21" s="104"/>
      <c r="DD21" s="77"/>
      <c r="DE21" s="56"/>
      <c r="DF21" s="36"/>
      <c r="DI21" s="41">
        <v>1.0900000000000001</v>
      </c>
      <c r="DJ21" s="17" t="s">
        <v>196</v>
      </c>
      <c r="DK21" s="153">
        <v>131.345</v>
      </c>
      <c r="DL21" s="41">
        <v>131.345</v>
      </c>
      <c r="DM21" s="41">
        <v>9999</v>
      </c>
      <c r="DP21" s="41">
        <v>15</v>
      </c>
      <c r="DQ21" s="227">
        <v>0</v>
      </c>
      <c r="DR21" s="227">
        <v>0</v>
      </c>
      <c r="DS21" s="228">
        <v>41</v>
      </c>
      <c r="DT21" s="227">
        <v>0</v>
      </c>
      <c r="DU21" s="227">
        <v>0</v>
      </c>
      <c r="DV21" s="227">
        <v>26</v>
      </c>
      <c r="DW21" s="227">
        <v>0</v>
      </c>
      <c r="DX21" s="227">
        <v>0</v>
      </c>
      <c r="DY21" s="227">
        <v>84</v>
      </c>
      <c r="DZ21" s="227">
        <v>0</v>
      </c>
      <c r="EA21" s="227">
        <v>43</v>
      </c>
      <c r="EB21" s="227">
        <v>0</v>
      </c>
      <c r="EC21" s="228">
        <v>29.4</v>
      </c>
      <c r="ED21" s="227">
        <v>0</v>
      </c>
      <c r="EE21" s="227">
        <v>0</v>
      </c>
      <c r="EF21" s="227">
        <v>72</v>
      </c>
      <c r="EG21" s="227">
        <v>0</v>
      </c>
      <c r="EH21" s="228">
        <v>50.1</v>
      </c>
      <c r="EI21" s="227">
        <v>0</v>
      </c>
      <c r="EK21" s="41">
        <v>15</v>
      </c>
      <c r="EL21" s="227">
        <v>0</v>
      </c>
      <c r="EM21" s="227">
        <v>0</v>
      </c>
      <c r="EN21" s="227">
        <v>41</v>
      </c>
      <c r="EO21" s="227">
        <v>41</v>
      </c>
      <c r="EP21" s="227">
        <v>41</v>
      </c>
      <c r="EQ21" s="227">
        <v>67</v>
      </c>
      <c r="ER21" s="227">
        <v>67</v>
      </c>
      <c r="ES21" s="227">
        <v>67</v>
      </c>
      <c r="ET21" s="227">
        <v>151</v>
      </c>
      <c r="EU21" s="227">
        <v>151</v>
      </c>
      <c r="EV21" s="227">
        <v>194</v>
      </c>
      <c r="EW21" s="227">
        <v>194</v>
      </c>
      <c r="EX21" s="227">
        <v>223.4</v>
      </c>
      <c r="EY21" s="227">
        <v>223.4</v>
      </c>
      <c r="EZ21" s="227">
        <v>223.4</v>
      </c>
      <c r="FA21" s="227">
        <v>295.39999999999998</v>
      </c>
      <c r="FB21" s="227">
        <v>295.39999999999998</v>
      </c>
      <c r="FC21" s="227">
        <v>345.5</v>
      </c>
      <c r="FD21" s="227">
        <v>345.5</v>
      </c>
    </row>
    <row r="22" spans="1:160" ht="13.5" thickBot="1" x14ac:dyDescent="0.25">
      <c r="A22" s="132"/>
      <c r="B22" s="34">
        <v>49</v>
      </c>
      <c r="C22" s="10">
        <v>50</v>
      </c>
      <c r="D22" s="37" t="s">
        <v>155</v>
      </c>
      <c r="E22" s="37" t="s">
        <v>156</v>
      </c>
      <c r="F22" s="37"/>
      <c r="G22" s="43">
        <v>0.32569444444444401</v>
      </c>
      <c r="H22" s="47">
        <v>0.32569444444444445</v>
      </c>
      <c r="I22" s="58" t="s">
        <v>44</v>
      </c>
      <c r="J22" s="52">
        <v>0</v>
      </c>
      <c r="K22" s="43">
        <v>0.40902777777777499</v>
      </c>
      <c r="L22" s="47">
        <v>0.40902777777775801</v>
      </c>
      <c r="M22" s="42" t="s">
        <v>44</v>
      </c>
      <c r="N22" s="38">
        <v>0</v>
      </c>
      <c r="O22" s="73">
        <v>0.45069444444444445</v>
      </c>
      <c r="P22" s="42" t="s">
        <v>44</v>
      </c>
      <c r="Q22" s="38">
        <v>0</v>
      </c>
      <c r="R22" s="43">
        <v>0.4604166666666667</v>
      </c>
      <c r="S22" s="47">
        <v>0.4604166666666667</v>
      </c>
      <c r="T22" s="70">
        <v>46.5</v>
      </c>
      <c r="U22" s="71">
        <v>46.5</v>
      </c>
      <c r="V22" s="72">
        <v>330</v>
      </c>
      <c r="W22" s="115">
        <v>0.47152777777777777</v>
      </c>
      <c r="X22" s="42" t="s">
        <v>44</v>
      </c>
      <c r="Y22" s="38">
        <v>0</v>
      </c>
      <c r="Z22" s="49">
        <v>0.50347222222222221</v>
      </c>
      <c r="AA22" s="42" t="s">
        <v>45</v>
      </c>
      <c r="AB22" s="38">
        <v>240</v>
      </c>
      <c r="AC22" s="53">
        <v>0.50694444444444442</v>
      </c>
      <c r="AD22" s="61"/>
      <c r="AE22" s="55">
        <v>0.51174768518518521</v>
      </c>
      <c r="AF22" s="35">
        <v>4.8032407407407884E-3</v>
      </c>
      <c r="AG22" s="35">
        <v>9.4907407407412167E-4</v>
      </c>
      <c r="AH22" s="44" t="s">
        <v>223</v>
      </c>
      <c r="AI22" s="45">
        <v>82</v>
      </c>
      <c r="AJ22" s="115">
        <v>0.52777777777777779</v>
      </c>
      <c r="AK22" s="42" t="s">
        <v>44</v>
      </c>
      <c r="AL22" s="38">
        <v>0</v>
      </c>
      <c r="AM22" s="73">
        <v>0.53680555555555554</v>
      </c>
      <c r="AN22" s="42" t="s">
        <v>45</v>
      </c>
      <c r="AO22" s="38">
        <v>120</v>
      </c>
      <c r="AP22" s="53">
        <v>0.5395833333333333</v>
      </c>
      <c r="AQ22" s="61"/>
      <c r="AR22" s="55">
        <v>0.54950231481481482</v>
      </c>
      <c r="AS22" s="35">
        <v>9.9189814814815147E-3</v>
      </c>
      <c r="AT22" s="35">
        <v>3.1597222222222556E-3</v>
      </c>
      <c r="AU22" s="44" t="s">
        <v>223</v>
      </c>
      <c r="AV22" s="45">
        <v>273</v>
      </c>
      <c r="AW22" s="49">
        <v>0.56597222222222221</v>
      </c>
      <c r="AX22" s="42" t="s">
        <v>45</v>
      </c>
      <c r="AY22" s="38">
        <v>120</v>
      </c>
      <c r="AZ22" s="49">
        <v>0.56874999999999998</v>
      </c>
      <c r="BA22" s="61"/>
      <c r="BB22" s="55">
        <v>0.57442129629629635</v>
      </c>
      <c r="BC22" s="35">
        <v>5.6712962962963687E-3</v>
      </c>
      <c r="BD22" s="35">
        <v>6.7129629629636856E-4</v>
      </c>
      <c r="BE22" s="44" t="s">
        <v>223</v>
      </c>
      <c r="BF22" s="45">
        <v>58</v>
      </c>
      <c r="BG22" s="308">
        <v>0.61388888888888882</v>
      </c>
      <c r="BH22" s="42" t="s">
        <v>44</v>
      </c>
      <c r="BI22" s="38">
        <v>0</v>
      </c>
      <c r="BJ22" s="43">
        <v>0.61458333333333337</v>
      </c>
      <c r="BK22" s="47">
        <v>0.62361111111111112</v>
      </c>
      <c r="BL22" s="70">
        <v>29.4</v>
      </c>
      <c r="BM22" s="71">
        <v>29.4</v>
      </c>
      <c r="BN22" s="72"/>
      <c r="BO22" s="117" t="s">
        <v>226</v>
      </c>
      <c r="BP22" s="121"/>
      <c r="BQ22" s="124" t="s">
        <v>225</v>
      </c>
      <c r="BR22" s="125"/>
      <c r="BS22" s="49">
        <v>0.69097222222222221</v>
      </c>
      <c r="BT22" s="42" t="s">
        <v>44</v>
      </c>
      <c r="BU22" s="38">
        <v>0</v>
      </c>
      <c r="BV22" s="49">
        <v>0.69374999999999998</v>
      </c>
      <c r="BW22" s="61"/>
      <c r="BX22" s="55">
        <v>0.69769675925925922</v>
      </c>
      <c r="BY22" s="35">
        <v>3.9467592592592471E-3</v>
      </c>
      <c r="BZ22" s="35">
        <v>1.4930555555555435E-3</v>
      </c>
      <c r="CA22" s="44" t="s">
        <v>223</v>
      </c>
      <c r="CB22" s="45">
        <v>129</v>
      </c>
      <c r="CC22" s="85">
        <v>0.69930555555555562</v>
      </c>
      <c r="CD22" s="86"/>
      <c r="CE22" s="87">
        <v>0</v>
      </c>
      <c r="CF22" s="88"/>
      <c r="CG22" s="85">
        <v>0.7055555555555556</v>
      </c>
      <c r="CH22" s="86"/>
      <c r="CI22" s="87">
        <v>0</v>
      </c>
      <c r="CJ22" s="88"/>
      <c r="CK22" s="43">
        <v>0.75277777777777777</v>
      </c>
      <c r="CL22" s="47">
        <v>0.75347222222222221</v>
      </c>
      <c r="CM22" s="70">
        <v>50.5</v>
      </c>
      <c r="CN22" s="71">
        <v>50.5</v>
      </c>
      <c r="CO22" s="72"/>
      <c r="CP22" s="91">
        <v>0.75416666666666676</v>
      </c>
      <c r="CQ22" s="95">
        <v>5.5555555555555601E-2</v>
      </c>
      <c r="CR22" s="42" t="s">
        <v>44</v>
      </c>
      <c r="CS22" s="38">
        <v>0</v>
      </c>
      <c r="CT22" s="65"/>
      <c r="CU22" s="39">
        <v>998.4</v>
      </c>
      <c r="CV22" s="46">
        <v>480</v>
      </c>
      <c r="CW22" s="40"/>
      <c r="CX22" s="63">
        <v>1478.4</v>
      </c>
      <c r="CY22" s="128"/>
      <c r="CZ22" s="101" t="s">
        <v>191</v>
      </c>
      <c r="DA22" s="129" t="s">
        <v>176</v>
      </c>
      <c r="DB22" s="129">
        <v>265</v>
      </c>
      <c r="DC22" s="104" t="s">
        <v>188</v>
      </c>
      <c r="DD22" s="77"/>
      <c r="DE22" s="56"/>
      <c r="DF22" s="36"/>
      <c r="DI22" s="41">
        <v>1.1499999999999999</v>
      </c>
      <c r="DJ22" s="17" t="s">
        <v>196</v>
      </c>
      <c r="DK22" s="153">
        <v>475.36</v>
      </c>
      <c r="DL22" s="41">
        <v>475.36</v>
      </c>
      <c r="DM22" s="41">
        <v>9999</v>
      </c>
      <c r="DP22" s="41">
        <v>50</v>
      </c>
      <c r="DQ22" s="227">
        <v>0</v>
      </c>
      <c r="DR22" s="227">
        <v>0</v>
      </c>
      <c r="DS22" s="228">
        <v>376.5</v>
      </c>
      <c r="DT22" s="227">
        <v>0</v>
      </c>
      <c r="DU22" s="227">
        <v>240</v>
      </c>
      <c r="DV22" s="227">
        <v>82</v>
      </c>
      <c r="DW22" s="227">
        <v>0</v>
      </c>
      <c r="DX22" s="227">
        <v>120</v>
      </c>
      <c r="DY22" s="227">
        <v>273</v>
      </c>
      <c r="DZ22" s="227">
        <v>120</v>
      </c>
      <c r="EA22" s="227">
        <v>58</v>
      </c>
      <c r="EB22" s="227">
        <v>0</v>
      </c>
      <c r="EC22" s="228">
        <v>29.4</v>
      </c>
      <c r="ED22" s="227">
        <v>0</v>
      </c>
      <c r="EE22" s="227">
        <v>0</v>
      </c>
      <c r="EF22" s="227">
        <v>129</v>
      </c>
      <c r="EG22" s="227">
        <v>0</v>
      </c>
      <c r="EH22" s="228">
        <v>50.5</v>
      </c>
      <c r="EI22" s="227">
        <v>0</v>
      </c>
      <c r="EK22" s="41">
        <v>50</v>
      </c>
      <c r="EL22" s="227">
        <v>0</v>
      </c>
      <c r="EM22" s="227">
        <v>0</v>
      </c>
      <c r="EN22" s="227">
        <v>376.5</v>
      </c>
      <c r="EO22" s="227">
        <v>376.5</v>
      </c>
      <c r="EP22" s="227">
        <v>616.5</v>
      </c>
      <c r="EQ22" s="227">
        <v>698.5</v>
      </c>
      <c r="ER22" s="227">
        <v>698.5</v>
      </c>
      <c r="ES22" s="227">
        <v>818.5</v>
      </c>
      <c r="ET22" s="227">
        <v>1091.5</v>
      </c>
      <c r="EU22" s="227">
        <v>1211.5</v>
      </c>
      <c r="EV22" s="227">
        <v>1269.5</v>
      </c>
      <c r="EW22" s="227">
        <v>1269.5</v>
      </c>
      <c r="EX22" s="227">
        <v>1298.9000000000001</v>
      </c>
      <c r="EY22" s="227">
        <v>1298.9000000000001</v>
      </c>
      <c r="EZ22" s="227">
        <v>1298.9000000000001</v>
      </c>
      <c r="FA22" s="227">
        <v>1427.9</v>
      </c>
      <c r="FB22" s="227">
        <v>1427.9</v>
      </c>
      <c r="FC22" s="227">
        <v>1478.4</v>
      </c>
      <c r="FD22" s="227">
        <v>1478.4</v>
      </c>
    </row>
    <row r="23" spans="1:160" ht="13.5" thickBot="1" x14ac:dyDescent="0.25">
      <c r="A23" s="132"/>
      <c r="B23" s="34">
        <v>35</v>
      </c>
      <c r="C23" s="10">
        <v>35</v>
      </c>
      <c r="D23" s="37" t="s">
        <v>50</v>
      </c>
      <c r="E23" s="37" t="s">
        <v>59</v>
      </c>
      <c r="F23" s="37"/>
      <c r="G23" s="43">
        <v>0.31597222222222199</v>
      </c>
      <c r="H23" s="47">
        <v>0.31597222222222221</v>
      </c>
      <c r="I23" s="58" t="s">
        <v>44</v>
      </c>
      <c r="J23" s="52">
        <v>0</v>
      </c>
      <c r="K23" s="43">
        <v>0.39930555555555403</v>
      </c>
      <c r="L23" s="47">
        <v>0.39930555555554198</v>
      </c>
      <c r="M23" s="42" t="s">
        <v>44</v>
      </c>
      <c r="N23" s="38">
        <v>0</v>
      </c>
      <c r="O23" s="73">
        <v>0.44097222222222227</v>
      </c>
      <c r="P23" s="42" t="s">
        <v>44</v>
      </c>
      <c r="Q23" s="38">
        <v>0</v>
      </c>
      <c r="R23" s="43">
        <v>0.44236111111111115</v>
      </c>
      <c r="S23" s="47">
        <v>0.44791666666666669</v>
      </c>
      <c r="T23" s="70">
        <v>40.700000000000003</v>
      </c>
      <c r="U23" s="71">
        <v>40.700000000000003</v>
      </c>
      <c r="V23" s="72"/>
      <c r="W23" s="115">
        <v>0.46180555555555558</v>
      </c>
      <c r="X23" s="42" t="s">
        <v>44</v>
      </c>
      <c r="Y23" s="38">
        <v>0</v>
      </c>
      <c r="Z23" s="49">
        <v>0.49652777777777773</v>
      </c>
      <c r="AA23" s="42" t="s">
        <v>44</v>
      </c>
      <c r="AB23" s="38">
        <v>0</v>
      </c>
      <c r="AC23" s="53">
        <v>0.49861111111111112</v>
      </c>
      <c r="AD23" s="61"/>
      <c r="AE23" s="55">
        <v>0.50246527777777772</v>
      </c>
      <c r="AF23" s="35">
        <v>3.854166666666603E-3</v>
      </c>
      <c r="AG23" s="35">
        <v>6.3751087742147661E-17</v>
      </c>
      <c r="AH23" s="44" t="s">
        <v>44</v>
      </c>
      <c r="AI23" s="45">
        <v>0</v>
      </c>
      <c r="AJ23" s="115">
        <v>0.51944444444444449</v>
      </c>
      <c r="AK23" s="42" t="s">
        <v>44</v>
      </c>
      <c r="AL23" s="38">
        <v>0</v>
      </c>
      <c r="AM23" s="73">
        <v>0.52986111111111112</v>
      </c>
      <c r="AN23" s="42" t="s">
        <v>44</v>
      </c>
      <c r="AO23" s="38">
        <v>0</v>
      </c>
      <c r="AP23" s="53">
        <v>0.53263888888888888</v>
      </c>
      <c r="AQ23" s="61"/>
      <c r="AR23" s="55">
        <v>0.53998842592592589</v>
      </c>
      <c r="AS23" s="35">
        <v>7.3495370370370017E-3</v>
      </c>
      <c r="AT23" s="35">
        <v>5.9027777777774255E-4</v>
      </c>
      <c r="AU23" s="44" t="s">
        <v>223</v>
      </c>
      <c r="AV23" s="45">
        <v>51</v>
      </c>
      <c r="AW23" s="49">
        <v>0.56041666666666667</v>
      </c>
      <c r="AX23" s="42" t="s">
        <v>44</v>
      </c>
      <c r="AY23" s="38">
        <v>0</v>
      </c>
      <c r="AZ23" s="49">
        <v>0.5625</v>
      </c>
      <c r="BA23" s="61"/>
      <c r="BB23" s="55">
        <v>0.56726851851851856</v>
      </c>
      <c r="BC23" s="35">
        <v>4.7685185185185608E-3</v>
      </c>
      <c r="BD23" s="35">
        <v>2.3148148148143931E-4</v>
      </c>
      <c r="BE23" s="44" t="s">
        <v>45</v>
      </c>
      <c r="BF23" s="45">
        <v>20</v>
      </c>
      <c r="BG23" s="308">
        <v>0.60763888888888884</v>
      </c>
      <c r="BH23" s="42" t="s">
        <v>44</v>
      </c>
      <c r="BI23" s="38">
        <v>0</v>
      </c>
      <c r="BJ23" s="43">
        <v>0.60763888888888895</v>
      </c>
      <c r="BK23" s="47">
        <v>0.61249999999999993</v>
      </c>
      <c r="BL23" s="70">
        <v>29.7</v>
      </c>
      <c r="BM23" s="71">
        <v>29.7</v>
      </c>
      <c r="BN23" s="72"/>
      <c r="BO23" s="117" t="s">
        <v>226</v>
      </c>
      <c r="BP23" s="121"/>
      <c r="BQ23" s="124" t="s">
        <v>225</v>
      </c>
      <c r="BR23" s="125"/>
      <c r="BS23" s="49">
        <v>0.68402777777777779</v>
      </c>
      <c r="BT23" s="42" t="s">
        <v>44</v>
      </c>
      <c r="BU23" s="38">
        <v>0</v>
      </c>
      <c r="BV23" s="49">
        <v>0.68611111111111101</v>
      </c>
      <c r="BW23" s="61"/>
      <c r="BX23" s="55">
        <v>0.68931712962962965</v>
      </c>
      <c r="BY23" s="35">
        <v>3.2060185185186496E-3</v>
      </c>
      <c r="BZ23" s="35">
        <v>7.52314814814946E-4</v>
      </c>
      <c r="CA23" s="44" t="s">
        <v>223</v>
      </c>
      <c r="CB23" s="45">
        <v>65</v>
      </c>
      <c r="CC23" s="85">
        <v>0.69027777777777777</v>
      </c>
      <c r="CD23" s="86"/>
      <c r="CE23" s="87">
        <v>0</v>
      </c>
      <c r="CF23" s="88"/>
      <c r="CG23" s="85">
        <v>0.69930555555555562</v>
      </c>
      <c r="CH23" s="86"/>
      <c r="CI23" s="87">
        <v>0</v>
      </c>
      <c r="CJ23" s="88"/>
      <c r="CK23" s="43">
        <v>0.74305555555555547</v>
      </c>
      <c r="CL23" s="47">
        <v>0.74583333333333324</v>
      </c>
      <c r="CM23" s="70">
        <v>50.8</v>
      </c>
      <c r="CN23" s="71">
        <v>50.8</v>
      </c>
      <c r="CO23" s="72"/>
      <c r="CP23" s="91">
        <v>0.74861111111111101</v>
      </c>
      <c r="CQ23" s="95">
        <v>5.5555555555555601E-2</v>
      </c>
      <c r="CR23" s="42" t="s">
        <v>44</v>
      </c>
      <c r="CS23" s="38">
        <v>0</v>
      </c>
      <c r="CT23" s="65"/>
      <c r="CU23" s="39">
        <v>257.2</v>
      </c>
      <c r="CV23" s="46">
        <v>0</v>
      </c>
      <c r="CW23" s="40"/>
      <c r="CX23" s="63">
        <v>257.2</v>
      </c>
      <c r="CZ23" s="101" t="s">
        <v>191</v>
      </c>
      <c r="DA23" s="129" t="s">
        <v>178</v>
      </c>
      <c r="DB23" s="129">
        <v>71</v>
      </c>
      <c r="DC23" s="104" t="s">
        <v>180</v>
      </c>
      <c r="DD23" s="77"/>
      <c r="DE23" s="56"/>
      <c r="DF23" s="36"/>
      <c r="DI23" s="41">
        <v>1</v>
      </c>
      <c r="DJ23" s="17" t="s">
        <v>196</v>
      </c>
      <c r="DK23" s="153">
        <v>121.2</v>
      </c>
      <c r="DL23" s="41">
        <v>121.2</v>
      </c>
      <c r="DM23" s="41">
        <v>9999</v>
      </c>
      <c r="DP23" s="41">
        <v>35</v>
      </c>
      <c r="DQ23" s="227">
        <v>0</v>
      </c>
      <c r="DR23" s="227">
        <v>0</v>
      </c>
      <c r="DS23" s="228">
        <v>40.700000000000003</v>
      </c>
      <c r="DT23" s="227">
        <v>0</v>
      </c>
      <c r="DU23" s="227">
        <v>0</v>
      </c>
      <c r="DV23" s="227">
        <v>0</v>
      </c>
      <c r="DW23" s="227">
        <v>0</v>
      </c>
      <c r="DX23" s="227">
        <v>0</v>
      </c>
      <c r="DY23" s="227">
        <v>51</v>
      </c>
      <c r="DZ23" s="227">
        <v>0</v>
      </c>
      <c r="EA23" s="227">
        <v>20</v>
      </c>
      <c r="EB23" s="227">
        <v>0</v>
      </c>
      <c r="EC23" s="228">
        <v>29.7</v>
      </c>
      <c r="ED23" s="227">
        <v>0</v>
      </c>
      <c r="EE23" s="227">
        <v>0</v>
      </c>
      <c r="EF23" s="227">
        <v>65</v>
      </c>
      <c r="EG23" s="227">
        <v>0</v>
      </c>
      <c r="EH23" s="228">
        <v>50.8</v>
      </c>
      <c r="EI23" s="227">
        <v>0</v>
      </c>
      <c r="EK23" s="41">
        <v>35</v>
      </c>
      <c r="EL23" s="227">
        <v>0</v>
      </c>
      <c r="EM23" s="227">
        <v>0</v>
      </c>
      <c r="EN23" s="227">
        <v>40.700000000000003</v>
      </c>
      <c r="EO23" s="227">
        <v>40.700000000000003</v>
      </c>
      <c r="EP23" s="227">
        <v>40.700000000000003</v>
      </c>
      <c r="EQ23" s="227">
        <v>40.700000000000003</v>
      </c>
      <c r="ER23" s="227">
        <v>40.700000000000003</v>
      </c>
      <c r="ES23" s="227">
        <v>40.700000000000003</v>
      </c>
      <c r="ET23" s="227">
        <v>91.7</v>
      </c>
      <c r="EU23" s="227">
        <v>91.7</v>
      </c>
      <c r="EV23" s="227">
        <v>111.7</v>
      </c>
      <c r="EW23" s="227">
        <v>111.7</v>
      </c>
      <c r="EX23" s="227">
        <v>141.4</v>
      </c>
      <c r="EY23" s="227">
        <v>141.4</v>
      </c>
      <c r="EZ23" s="227">
        <v>141.4</v>
      </c>
      <c r="FA23" s="227">
        <v>206.4</v>
      </c>
      <c r="FB23" s="227">
        <v>206.4</v>
      </c>
      <c r="FC23" s="227">
        <v>257.2</v>
      </c>
      <c r="FD23" s="227">
        <v>257.2</v>
      </c>
    </row>
    <row r="24" spans="1:160" ht="13.5" thickBot="1" x14ac:dyDescent="0.25">
      <c r="A24" s="132"/>
      <c r="B24" s="34">
        <v>40</v>
      </c>
      <c r="C24" s="10">
        <v>40</v>
      </c>
      <c r="D24" s="37" t="s">
        <v>144</v>
      </c>
      <c r="E24" s="37" t="s">
        <v>145</v>
      </c>
      <c r="F24" s="37"/>
      <c r="G24" s="43">
        <v>0.31944444444444398</v>
      </c>
      <c r="H24" s="47">
        <v>0.31666666666666665</v>
      </c>
      <c r="I24" s="58" t="s">
        <v>44</v>
      </c>
      <c r="J24" s="52">
        <v>0</v>
      </c>
      <c r="K24" s="43">
        <v>0.40277777777777601</v>
      </c>
      <c r="L24" s="47">
        <v>0.40277777777776202</v>
      </c>
      <c r="M24" s="42" t="s">
        <v>44</v>
      </c>
      <c r="N24" s="38">
        <v>0</v>
      </c>
      <c r="O24" s="73">
        <v>0.44444444444444442</v>
      </c>
      <c r="P24" s="42" t="s">
        <v>44</v>
      </c>
      <c r="Q24" s="38">
        <v>0</v>
      </c>
      <c r="R24" s="43">
        <v>0.45208333333333334</v>
      </c>
      <c r="S24" s="47">
        <v>0.45208333333333334</v>
      </c>
      <c r="T24" s="70">
        <v>47.8</v>
      </c>
      <c r="U24" s="71">
        <v>47.8</v>
      </c>
      <c r="V24" s="72">
        <v>300</v>
      </c>
      <c r="W24" s="115">
        <v>0.46527777777777773</v>
      </c>
      <c r="X24" s="42" t="s">
        <v>44</v>
      </c>
      <c r="Y24" s="38">
        <v>0</v>
      </c>
      <c r="Z24" s="49">
        <v>0.5</v>
      </c>
      <c r="AA24" s="42" t="s">
        <v>44</v>
      </c>
      <c r="AB24" s="38">
        <v>0</v>
      </c>
      <c r="AC24" s="53">
        <v>0.50277777777777777</v>
      </c>
      <c r="AD24" s="61"/>
      <c r="AE24" s="55">
        <v>0.50673611111111116</v>
      </c>
      <c r="AF24" s="35">
        <v>3.958333333333397E-3</v>
      </c>
      <c r="AG24" s="35">
        <v>1.0416666666673022E-4</v>
      </c>
      <c r="AH24" s="44" t="s">
        <v>223</v>
      </c>
      <c r="AI24" s="45">
        <v>9</v>
      </c>
      <c r="AJ24" s="115">
        <v>0.52361111111111114</v>
      </c>
      <c r="AK24" s="42" t="s">
        <v>44</v>
      </c>
      <c r="AL24" s="38">
        <v>0</v>
      </c>
      <c r="AM24" s="73">
        <v>0.53333333333333333</v>
      </c>
      <c r="AN24" s="42" t="s">
        <v>45</v>
      </c>
      <c r="AO24" s="38">
        <v>60</v>
      </c>
      <c r="AP24" s="53">
        <v>0.53680555555555554</v>
      </c>
      <c r="AQ24" s="61"/>
      <c r="AR24" s="55">
        <v>0.54362268518518519</v>
      </c>
      <c r="AS24" s="35">
        <v>6.8171296296296591E-3</v>
      </c>
      <c r="AT24" s="35">
        <v>5.7870370370399944E-5</v>
      </c>
      <c r="AU24" s="44" t="s">
        <v>223</v>
      </c>
      <c r="AV24" s="45">
        <v>5</v>
      </c>
      <c r="AW24" s="49">
        <v>0.56458333333333333</v>
      </c>
      <c r="AX24" s="42" t="s">
        <v>44</v>
      </c>
      <c r="AY24" s="38">
        <v>0</v>
      </c>
      <c r="AZ24" s="49">
        <v>0.56666666666666698</v>
      </c>
      <c r="BA24" s="61"/>
      <c r="BB24" s="55">
        <v>0.573125</v>
      </c>
      <c r="BC24" s="35">
        <v>6.4583333333330106E-3</v>
      </c>
      <c r="BD24" s="35">
        <v>1.4583333333330105E-3</v>
      </c>
      <c r="BE24" s="44" t="s">
        <v>223</v>
      </c>
      <c r="BF24" s="45">
        <v>126</v>
      </c>
      <c r="BG24" s="308">
        <v>0.61180555555555582</v>
      </c>
      <c r="BH24" s="42" t="s">
        <v>44</v>
      </c>
      <c r="BI24" s="38">
        <v>0</v>
      </c>
      <c r="BJ24" s="43">
        <v>0.6118055555555556</v>
      </c>
      <c r="BK24" s="47">
        <v>0.62083333333333335</v>
      </c>
      <c r="BL24" s="70">
        <v>28.3</v>
      </c>
      <c r="BM24" s="71">
        <v>28.3</v>
      </c>
      <c r="BN24" s="72"/>
      <c r="BO24" s="117" t="s">
        <v>226</v>
      </c>
      <c r="BP24" s="121"/>
      <c r="BQ24" s="124" t="s">
        <v>225</v>
      </c>
      <c r="BR24" s="125"/>
      <c r="BS24" s="49">
        <v>0.6972222222222223</v>
      </c>
      <c r="BT24" s="42" t="s">
        <v>44</v>
      </c>
      <c r="BU24" s="38">
        <v>0</v>
      </c>
      <c r="BV24" s="49">
        <v>0.7</v>
      </c>
      <c r="BW24" s="61"/>
      <c r="BX24" s="55">
        <v>0.70341435185185175</v>
      </c>
      <c r="BY24" s="35">
        <v>3.4143518518517935E-3</v>
      </c>
      <c r="BZ24" s="35">
        <v>9.6064814814808986E-4</v>
      </c>
      <c r="CA24" s="44" t="s">
        <v>223</v>
      </c>
      <c r="CB24" s="45">
        <v>83</v>
      </c>
      <c r="CC24" s="85">
        <v>0.70416666666666661</v>
      </c>
      <c r="CD24" s="86"/>
      <c r="CE24" s="87">
        <v>0</v>
      </c>
      <c r="CF24" s="88"/>
      <c r="CG24" s="85">
        <v>0.71180555555555547</v>
      </c>
      <c r="CH24" s="86"/>
      <c r="CI24" s="87">
        <v>0</v>
      </c>
      <c r="CJ24" s="88"/>
      <c r="CK24" s="43">
        <v>0.75277777777777777</v>
      </c>
      <c r="CL24" s="47">
        <v>0.75694444444444453</v>
      </c>
      <c r="CM24" s="70">
        <v>51.8</v>
      </c>
      <c r="CN24" s="71">
        <v>51.8</v>
      </c>
      <c r="CO24" s="72"/>
      <c r="CP24" s="91">
        <v>0.7597222222222223</v>
      </c>
      <c r="CQ24" s="95">
        <v>5.5555555555555601E-2</v>
      </c>
      <c r="CR24" s="42" t="s">
        <v>44</v>
      </c>
      <c r="CS24" s="38">
        <v>0</v>
      </c>
      <c r="CU24" s="39">
        <v>650.9</v>
      </c>
      <c r="CV24" s="46">
        <v>60</v>
      </c>
      <c r="CW24" s="40"/>
      <c r="CX24" s="63">
        <v>710.9</v>
      </c>
      <c r="CZ24" s="101" t="s">
        <v>190</v>
      </c>
      <c r="DA24" s="129" t="s">
        <v>177</v>
      </c>
      <c r="DB24" s="129">
        <v>75</v>
      </c>
      <c r="DC24" s="104"/>
      <c r="DD24" s="77"/>
      <c r="DE24" s="56"/>
      <c r="DF24" s="36"/>
      <c r="DI24" s="41">
        <v>1.06</v>
      </c>
      <c r="DJ24" s="17" t="s">
        <v>196</v>
      </c>
      <c r="DK24" s="153">
        <v>435.57399999999996</v>
      </c>
      <c r="DL24" s="41">
        <v>435.57399999999996</v>
      </c>
      <c r="DM24" s="41">
        <v>9999</v>
      </c>
      <c r="DP24" s="41">
        <v>40</v>
      </c>
      <c r="DQ24" s="227">
        <v>0</v>
      </c>
      <c r="DR24" s="227">
        <v>0</v>
      </c>
      <c r="DS24" s="228">
        <v>347.8</v>
      </c>
      <c r="DT24" s="227">
        <v>0</v>
      </c>
      <c r="DU24" s="227">
        <v>0</v>
      </c>
      <c r="DV24" s="227">
        <v>9</v>
      </c>
      <c r="DW24" s="227">
        <v>0</v>
      </c>
      <c r="DX24" s="227">
        <v>60</v>
      </c>
      <c r="DY24" s="227">
        <v>5</v>
      </c>
      <c r="DZ24" s="227">
        <v>0</v>
      </c>
      <c r="EA24" s="227">
        <v>126</v>
      </c>
      <c r="EB24" s="227">
        <v>0</v>
      </c>
      <c r="EC24" s="228">
        <v>28.3</v>
      </c>
      <c r="ED24" s="227">
        <v>0</v>
      </c>
      <c r="EE24" s="227">
        <v>0</v>
      </c>
      <c r="EF24" s="227">
        <v>83</v>
      </c>
      <c r="EG24" s="227">
        <v>0</v>
      </c>
      <c r="EH24" s="228">
        <v>51.8</v>
      </c>
      <c r="EI24" s="227">
        <v>0</v>
      </c>
      <c r="EK24" s="41">
        <v>40</v>
      </c>
      <c r="EL24" s="227">
        <v>0</v>
      </c>
      <c r="EM24" s="227">
        <v>0</v>
      </c>
      <c r="EN24" s="227">
        <v>347.8</v>
      </c>
      <c r="EO24" s="227">
        <v>347.8</v>
      </c>
      <c r="EP24" s="227">
        <v>347.8</v>
      </c>
      <c r="EQ24" s="227">
        <v>356.8</v>
      </c>
      <c r="ER24" s="227">
        <v>356.8</v>
      </c>
      <c r="ES24" s="227">
        <v>416.8</v>
      </c>
      <c r="ET24" s="227">
        <v>421.8</v>
      </c>
      <c r="EU24" s="227">
        <v>421.8</v>
      </c>
      <c r="EV24" s="227">
        <v>547.79999999999995</v>
      </c>
      <c r="EW24" s="227">
        <v>547.79999999999995</v>
      </c>
      <c r="EX24" s="227">
        <v>576.1</v>
      </c>
      <c r="EY24" s="227">
        <v>576.1</v>
      </c>
      <c r="EZ24" s="227">
        <v>576.1</v>
      </c>
      <c r="FA24" s="227">
        <v>659.1</v>
      </c>
      <c r="FB24" s="227">
        <v>659.1</v>
      </c>
      <c r="FC24" s="227">
        <v>710.9</v>
      </c>
      <c r="FD24" s="227">
        <v>710.9</v>
      </c>
    </row>
    <row r="25" spans="1:160" s="41" customFormat="1" ht="13.5" thickBot="1" x14ac:dyDescent="0.25">
      <c r="A25" s="131"/>
      <c r="B25" s="34">
        <v>4</v>
      </c>
      <c r="C25" s="10">
        <v>4</v>
      </c>
      <c r="D25" s="37" t="s">
        <v>94</v>
      </c>
      <c r="E25" s="37" t="s">
        <v>95</v>
      </c>
      <c r="F25" s="37"/>
      <c r="G25" s="43">
        <v>0.29444444444444401</v>
      </c>
      <c r="H25" s="47">
        <v>0.29444444444444445</v>
      </c>
      <c r="I25" s="58" t="s">
        <v>44</v>
      </c>
      <c r="J25" s="52">
        <v>0</v>
      </c>
      <c r="K25" s="43">
        <v>0.37777777777777799</v>
      </c>
      <c r="L25" s="47">
        <v>0.37777777777777799</v>
      </c>
      <c r="M25" s="42" t="s">
        <v>44</v>
      </c>
      <c r="N25" s="38">
        <v>0</v>
      </c>
      <c r="O25" s="73">
        <v>0.41944444444444445</v>
      </c>
      <c r="P25" s="42" t="s">
        <v>44</v>
      </c>
      <c r="Q25" s="38">
        <v>0</v>
      </c>
      <c r="R25" s="43">
        <v>0.42152777777777778</v>
      </c>
      <c r="S25" s="47">
        <v>0.42152777777777778</v>
      </c>
      <c r="T25" s="70">
        <v>41.8</v>
      </c>
      <c r="U25" s="71">
        <v>41.8</v>
      </c>
      <c r="V25" s="72"/>
      <c r="W25" s="115">
        <v>0.44027777777777777</v>
      </c>
      <c r="X25" s="42" t="s">
        <v>44</v>
      </c>
      <c r="Y25" s="38">
        <v>0</v>
      </c>
      <c r="Z25" s="49">
        <v>0.47500000000000003</v>
      </c>
      <c r="AA25" s="42" t="s">
        <v>44</v>
      </c>
      <c r="AB25" s="38">
        <v>0</v>
      </c>
      <c r="AC25" s="53">
        <v>0.4770833333333333</v>
      </c>
      <c r="AD25" s="61"/>
      <c r="AE25" s="55">
        <v>0.48118055555555556</v>
      </c>
      <c r="AF25" s="35">
        <v>4.0972222222222521E-3</v>
      </c>
      <c r="AG25" s="35">
        <v>2.4305555555558531E-4</v>
      </c>
      <c r="AH25" s="44" t="s">
        <v>223</v>
      </c>
      <c r="AI25" s="45">
        <v>21</v>
      </c>
      <c r="AJ25" s="115">
        <v>0.49791666666666662</v>
      </c>
      <c r="AK25" s="42" t="s">
        <v>44</v>
      </c>
      <c r="AL25" s="38">
        <v>0</v>
      </c>
      <c r="AM25" s="73">
        <v>0.5083333333333333</v>
      </c>
      <c r="AN25" s="42" t="s">
        <v>44</v>
      </c>
      <c r="AO25" s="38">
        <v>0</v>
      </c>
      <c r="AP25" s="53">
        <v>0.51041666666666663</v>
      </c>
      <c r="AQ25" s="61"/>
      <c r="AR25" s="55">
        <v>0.51736111111111105</v>
      </c>
      <c r="AS25" s="35">
        <v>6.9444444444444198E-3</v>
      </c>
      <c r="AT25" s="35">
        <v>1.8518518518516065E-4</v>
      </c>
      <c r="AU25" s="44" t="s">
        <v>223</v>
      </c>
      <c r="AV25" s="45">
        <v>16</v>
      </c>
      <c r="AW25" s="49">
        <v>0.53819444444444442</v>
      </c>
      <c r="AX25" s="42" t="s">
        <v>44</v>
      </c>
      <c r="AY25" s="38">
        <v>0</v>
      </c>
      <c r="AZ25" s="49">
        <v>0.54027777777777797</v>
      </c>
      <c r="BA25" s="61"/>
      <c r="BB25" s="55">
        <v>0.5449074074074074</v>
      </c>
      <c r="BC25" s="35">
        <v>4.6296296296294281E-3</v>
      </c>
      <c r="BD25" s="35">
        <v>3.7037037037057196E-4</v>
      </c>
      <c r="BE25" s="44" t="s">
        <v>45</v>
      </c>
      <c r="BF25" s="45">
        <v>32</v>
      </c>
      <c r="BG25" s="308">
        <v>0.58541666666666681</v>
      </c>
      <c r="BH25" s="42" t="s">
        <v>44</v>
      </c>
      <c r="BI25" s="38">
        <v>0</v>
      </c>
      <c r="BJ25" s="43">
        <v>0.5854166666666667</v>
      </c>
      <c r="BK25" s="47">
        <v>0.58680555555555558</v>
      </c>
      <c r="BL25" s="70">
        <v>26.7</v>
      </c>
      <c r="BM25" s="71">
        <v>26.7</v>
      </c>
      <c r="BN25" s="72"/>
      <c r="BO25" s="117" t="s">
        <v>226</v>
      </c>
      <c r="BP25" s="121"/>
      <c r="BQ25" s="124" t="s">
        <v>225</v>
      </c>
      <c r="BR25" s="125"/>
      <c r="BS25" s="49">
        <v>0.66180555555555554</v>
      </c>
      <c r="BT25" s="42" t="s">
        <v>44</v>
      </c>
      <c r="BU25" s="38">
        <v>0</v>
      </c>
      <c r="BV25" s="49">
        <v>0.66388888888888897</v>
      </c>
      <c r="BW25" s="61"/>
      <c r="BX25" s="55">
        <v>0.66641203703703711</v>
      </c>
      <c r="BY25" s="35">
        <v>2.5231481481481355E-3</v>
      </c>
      <c r="BZ25" s="35">
        <v>6.9444444444431881E-5</v>
      </c>
      <c r="CA25" s="44" t="s">
        <v>223</v>
      </c>
      <c r="CB25" s="45">
        <v>6</v>
      </c>
      <c r="CC25" s="85">
        <v>0.66736111111111107</v>
      </c>
      <c r="CD25" s="86"/>
      <c r="CE25" s="87">
        <v>60</v>
      </c>
      <c r="CF25" s="88"/>
      <c r="CG25" s="85">
        <v>0.67569444444444438</v>
      </c>
      <c r="CH25" s="86"/>
      <c r="CI25" s="87">
        <v>0</v>
      </c>
      <c r="CJ25" s="88"/>
      <c r="CK25" s="43">
        <v>0.71666666666666667</v>
      </c>
      <c r="CL25" s="47">
        <v>0.71736111111111101</v>
      </c>
      <c r="CM25" s="70">
        <v>51.9</v>
      </c>
      <c r="CN25" s="71">
        <v>51.9</v>
      </c>
      <c r="CO25" s="72"/>
      <c r="CP25" s="91">
        <v>0.71875</v>
      </c>
      <c r="CQ25" s="95">
        <v>5.5555555555555601E-2</v>
      </c>
      <c r="CR25" s="42" t="s">
        <v>44</v>
      </c>
      <c r="CS25" s="38">
        <v>0</v>
      </c>
      <c r="CT25" s="284"/>
      <c r="CU25" s="39">
        <v>195.4</v>
      </c>
      <c r="CV25" s="46">
        <v>60</v>
      </c>
      <c r="CW25" s="40"/>
      <c r="CX25" s="63">
        <v>255.4</v>
      </c>
      <c r="CY25" s="284"/>
      <c r="CZ25" s="101" t="s">
        <v>189</v>
      </c>
      <c r="DA25" s="129" t="s">
        <v>177</v>
      </c>
      <c r="DB25" s="129">
        <v>140</v>
      </c>
      <c r="DC25" s="104" t="s">
        <v>180</v>
      </c>
      <c r="DD25" s="77"/>
      <c r="DE25" s="56"/>
      <c r="DF25" s="36"/>
      <c r="DI25" s="41">
        <v>1.0900000000000001</v>
      </c>
      <c r="DJ25" s="41" t="s">
        <v>196</v>
      </c>
      <c r="DK25" s="153">
        <v>131.23600000000002</v>
      </c>
      <c r="DL25" s="41">
        <v>131.23600000000002</v>
      </c>
      <c r="DM25" s="41">
        <v>9999</v>
      </c>
      <c r="DP25" s="41">
        <v>4</v>
      </c>
      <c r="DQ25" s="227">
        <v>0</v>
      </c>
      <c r="DR25" s="227">
        <v>0</v>
      </c>
      <c r="DS25" s="228">
        <v>41.8</v>
      </c>
      <c r="DT25" s="227">
        <v>0</v>
      </c>
      <c r="DU25" s="227">
        <v>0</v>
      </c>
      <c r="DV25" s="227">
        <v>21</v>
      </c>
      <c r="DW25" s="227">
        <v>0</v>
      </c>
      <c r="DX25" s="227">
        <v>0</v>
      </c>
      <c r="DY25" s="227">
        <v>16</v>
      </c>
      <c r="DZ25" s="227">
        <v>0</v>
      </c>
      <c r="EA25" s="227">
        <v>32</v>
      </c>
      <c r="EB25" s="227">
        <v>0</v>
      </c>
      <c r="EC25" s="228">
        <v>26.7</v>
      </c>
      <c r="ED25" s="227">
        <v>0</v>
      </c>
      <c r="EE25" s="227">
        <v>0</v>
      </c>
      <c r="EF25" s="227">
        <v>6</v>
      </c>
      <c r="EG25" s="227">
        <v>60</v>
      </c>
      <c r="EH25" s="228">
        <v>51.9</v>
      </c>
      <c r="EI25" s="227">
        <v>0</v>
      </c>
      <c r="EK25" s="41">
        <v>4</v>
      </c>
      <c r="EL25" s="227">
        <v>0</v>
      </c>
      <c r="EM25" s="227">
        <v>0</v>
      </c>
      <c r="EN25" s="227">
        <v>41.8</v>
      </c>
      <c r="EO25" s="227">
        <v>41.8</v>
      </c>
      <c r="EP25" s="227">
        <v>41.8</v>
      </c>
      <c r="EQ25" s="227">
        <v>62.8</v>
      </c>
      <c r="ER25" s="227">
        <v>62.8</v>
      </c>
      <c r="ES25" s="227">
        <v>62.8</v>
      </c>
      <c r="ET25" s="227">
        <v>78.8</v>
      </c>
      <c r="EU25" s="227">
        <v>78.8</v>
      </c>
      <c r="EV25" s="227">
        <v>110.8</v>
      </c>
      <c r="EW25" s="227">
        <v>110.8</v>
      </c>
      <c r="EX25" s="227">
        <v>137.5</v>
      </c>
      <c r="EY25" s="227">
        <v>137.5</v>
      </c>
      <c r="EZ25" s="227">
        <v>137.5</v>
      </c>
      <c r="FA25" s="227">
        <v>143.5</v>
      </c>
      <c r="FB25" s="227">
        <v>203.5</v>
      </c>
      <c r="FC25" s="227">
        <v>255.4</v>
      </c>
      <c r="FD25" s="227">
        <v>255.4</v>
      </c>
    </row>
    <row r="26" spans="1:160" ht="13.5" thickBot="1" x14ac:dyDescent="0.25">
      <c r="A26" s="132"/>
      <c r="B26" s="34">
        <v>29</v>
      </c>
      <c r="C26" s="10">
        <v>29</v>
      </c>
      <c r="D26" s="37" t="s">
        <v>131</v>
      </c>
      <c r="E26" s="37" t="s">
        <v>132</v>
      </c>
      <c r="F26" s="37"/>
      <c r="G26" s="43">
        <v>0.311805555555556</v>
      </c>
      <c r="H26" s="47">
        <v>0.31180555555555556</v>
      </c>
      <c r="I26" s="58" t="s">
        <v>44</v>
      </c>
      <c r="J26" s="52">
        <v>0</v>
      </c>
      <c r="K26" s="43">
        <v>0.39513888888888699</v>
      </c>
      <c r="L26" s="47">
        <v>0.39513888888887799</v>
      </c>
      <c r="M26" s="42" t="s">
        <v>44</v>
      </c>
      <c r="N26" s="38">
        <v>0</v>
      </c>
      <c r="O26" s="73">
        <v>0.4368055555555555</v>
      </c>
      <c r="P26" s="42" t="s">
        <v>44</v>
      </c>
      <c r="Q26" s="38">
        <v>0</v>
      </c>
      <c r="R26" s="43">
        <v>0.44236111111111115</v>
      </c>
      <c r="S26" s="47">
        <v>0.44236111111111115</v>
      </c>
      <c r="T26" s="70">
        <v>48.9</v>
      </c>
      <c r="U26" s="71">
        <v>48.9</v>
      </c>
      <c r="V26" s="72">
        <v>30</v>
      </c>
      <c r="W26" s="115">
        <v>0.45763888888888882</v>
      </c>
      <c r="X26" s="42" t="s">
        <v>44</v>
      </c>
      <c r="Y26" s="38">
        <v>0</v>
      </c>
      <c r="Z26" s="49">
        <v>0.49236111111111108</v>
      </c>
      <c r="AA26" s="42" t="s">
        <v>44</v>
      </c>
      <c r="AB26" s="38">
        <v>0</v>
      </c>
      <c r="AC26" s="53">
        <v>0.49444444444444446</v>
      </c>
      <c r="AD26" s="61"/>
      <c r="AE26" s="55">
        <v>0.49853009259259262</v>
      </c>
      <c r="AF26" s="35">
        <v>4.0856481481481577E-3</v>
      </c>
      <c r="AG26" s="35">
        <v>2.3148148148149092E-4</v>
      </c>
      <c r="AH26" s="44" t="s">
        <v>223</v>
      </c>
      <c r="AI26" s="45">
        <v>20</v>
      </c>
      <c r="AJ26" s="115">
        <v>0.51527777777777783</v>
      </c>
      <c r="AK26" s="42" t="s">
        <v>44</v>
      </c>
      <c r="AL26" s="38">
        <v>0</v>
      </c>
      <c r="AM26" s="73">
        <v>0.52569444444444446</v>
      </c>
      <c r="AN26" s="42" t="s">
        <v>44</v>
      </c>
      <c r="AO26" s="38">
        <v>0</v>
      </c>
      <c r="AP26" s="53">
        <v>0.52916666666666667</v>
      </c>
      <c r="AQ26" s="61"/>
      <c r="AR26" s="55">
        <v>0.53600694444444441</v>
      </c>
      <c r="AS26" s="35">
        <v>6.8402777777777368E-3</v>
      </c>
      <c r="AT26" s="35">
        <v>8.1018518518477696E-5</v>
      </c>
      <c r="AU26" s="44" t="s">
        <v>223</v>
      </c>
      <c r="AV26" s="45">
        <v>7</v>
      </c>
      <c r="AW26" s="49">
        <v>0.55694444444444446</v>
      </c>
      <c r="AX26" s="42" t="s">
        <v>44</v>
      </c>
      <c r="AY26" s="38">
        <v>0</v>
      </c>
      <c r="AZ26" s="49">
        <v>0.55972222222222201</v>
      </c>
      <c r="BA26" s="61"/>
      <c r="BB26" s="55">
        <v>0.56497685185185187</v>
      </c>
      <c r="BC26" s="35">
        <v>5.2546296296298589E-3</v>
      </c>
      <c r="BD26" s="35">
        <v>2.5462962962985881E-4</v>
      </c>
      <c r="BE26" s="44" t="s">
        <v>223</v>
      </c>
      <c r="BF26" s="45">
        <v>22</v>
      </c>
      <c r="BG26" s="308">
        <v>0.60486111111111085</v>
      </c>
      <c r="BH26" s="42" t="s">
        <v>44</v>
      </c>
      <c r="BI26" s="38">
        <v>0</v>
      </c>
      <c r="BJ26" s="43">
        <v>0.60486111111111118</v>
      </c>
      <c r="BK26" s="47">
        <v>0.6069444444444444</v>
      </c>
      <c r="BL26" s="70">
        <v>30.2</v>
      </c>
      <c r="BM26" s="71">
        <v>30.2</v>
      </c>
      <c r="BN26" s="72"/>
      <c r="BO26" s="117" t="s">
        <v>226</v>
      </c>
      <c r="BP26" s="121"/>
      <c r="BQ26" s="124" t="s">
        <v>225</v>
      </c>
      <c r="BR26" s="125"/>
      <c r="BS26" s="49">
        <v>0.68333333333333324</v>
      </c>
      <c r="BT26" s="42" t="s">
        <v>44</v>
      </c>
      <c r="BU26" s="38">
        <v>0</v>
      </c>
      <c r="BV26" s="49">
        <v>0.68541666666666701</v>
      </c>
      <c r="BW26" s="61"/>
      <c r="BX26" s="55">
        <v>0.68863425925925925</v>
      </c>
      <c r="BY26" s="35">
        <v>3.2175925925922444E-3</v>
      </c>
      <c r="BZ26" s="35">
        <v>7.6388888888854079E-4</v>
      </c>
      <c r="CA26" s="44" t="s">
        <v>223</v>
      </c>
      <c r="CB26" s="45">
        <v>66</v>
      </c>
      <c r="CC26" s="85">
        <v>0.68958333333333333</v>
      </c>
      <c r="CD26" s="86"/>
      <c r="CE26" s="87">
        <v>0</v>
      </c>
      <c r="CF26" s="88"/>
      <c r="CG26" s="85">
        <v>0.69861111111111107</v>
      </c>
      <c r="CH26" s="86"/>
      <c r="CI26" s="87">
        <v>0</v>
      </c>
      <c r="CJ26" s="88"/>
      <c r="CK26" s="43">
        <v>0.74583333333333324</v>
      </c>
      <c r="CL26" s="47">
        <v>0.74583333333333324</v>
      </c>
      <c r="CM26" s="70">
        <v>52.4</v>
      </c>
      <c r="CN26" s="71">
        <v>52.4</v>
      </c>
      <c r="CO26" s="72"/>
      <c r="CP26" s="91">
        <v>0.74722222222222223</v>
      </c>
      <c r="CQ26" s="95">
        <v>5.5555555555555601E-2</v>
      </c>
      <c r="CR26" s="42" t="s">
        <v>44</v>
      </c>
      <c r="CS26" s="38">
        <v>0</v>
      </c>
      <c r="CU26" s="39">
        <v>276.5</v>
      </c>
      <c r="CV26" s="46">
        <v>0</v>
      </c>
      <c r="CW26" s="40"/>
      <c r="CX26" s="63">
        <v>276.5</v>
      </c>
      <c r="CZ26" s="101" t="s">
        <v>189</v>
      </c>
      <c r="DA26" s="129" t="s">
        <v>177</v>
      </c>
      <c r="DB26" s="129">
        <v>75</v>
      </c>
      <c r="DC26" s="104"/>
      <c r="DD26" s="77"/>
      <c r="DE26" s="56"/>
      <c r="DF26" s="36"/>
      <c r="DI26" s="41">
        <v>1.06</v>
      </c>
      <c r="DJ26" s="17" t="s">
        <v>196</v>
      </c>
      <c r="DK26" s="153">
        <v>169.39</v>
      </c>
      <c r="DL26" s="41">
        <v>169.39</v>
      </c>
      <c r="DM26" s="41">
        <v>9999</v>
      </c>
      <c r="DP26" s="41">
        <v>29</v>
      </c>
      <c r="DQ26" s="227">
        <v>0</v>
      </c>
      <c r="DR26" s="227">
        <v>0</v>
      </c>
      <c r="DS26" s="228">
        <v>78.900000000000006</v>
      </c>
      <c r="DT26" s="227">
        <v>0</v>
      </c>
      <c r="DU26" s="227">
        <v>0</v>
      </c>
      <c r="DV26" s="227">
        <v>20</v>
      </c>
      <c r="DW26" s="227">
        <v>0</v>
      </c>
      <c r="DX26" s="227">
        <v>0</v>
      </c>
      <c r="DY26" s="227">
        <v>7</v>
      </c>
      <c r="DZ26" s="227">
        <v>0</v>
      </c>
      <c r="EA26" s="227">
        <v>22</v>
      </c>
      <c r="EB26" s="227">
        <v>0</v>
      </c>
      <c r="EC26" s="228">
        <v>30.2</v>
      </c>
      <c r="ED26" s="227">
        <v>0</v>
      </c>
      <c r="EE26" s="227">
        <v>0</v>
      </c>
      <c r="EF26" s="227">
        <v>66</v>
      </c>
      <c r="EG26" s="227">
        <v>0</v>
      </c>
      <c r="EH26" s="228">
        <v>52.4</v>
      </c>
      <c r="EI26" s="227">
        <v>0</v>
      </c>
      <c r="EK26" s="41">
        <v>29</v>
      </c>
      <c r="EL26" s="227">
        <v>0</v>
      </c>
      <c r="EM26" s="227">
        <v>0</v>
      </c>
      <c r="EN26" s="227">
        <v>78.900000000000006</v>
      </c>
      <c r="EO26" s="227">
        <v>78.900000000000006</v>
      </c>
      <c r="EP26" s="227">
        <v>78.900000000000006</v>
      </c>
      <c r="EQ26" s="227">
        <v>98.9</v>
      </c>
      <c r="ER26" s="227">
        <v>98.9</v>
      </c>
      <c r="ES26" s="227">
        <v>98.9</v>
      </c>
      <c r="ET26" s="227">
        <v>105.9</v>
      </c>
      <c r="EU26" s="227">
        <v>105.9</v>
      </c>
      <c r="EV26" s="227">
        <v>127.9</v>
      </c>
      <c r="EW26" s="227">
        <v>127.9</v>
      </c>
      <c r="EX26" s="227">
        <v>158.1</v>
      </c>
      <c r="EY26" s="227">
        <v>158.1</v>
      </c>
      <c r="EZ26" s="227">
        <v>158.1</v>
      </c>
      <c r="FA26" s="227">
        <v>224.1</v>
      </c>
      <c r="FB26" s="227">
        <v>224.1</v>
      </c>
      <c r="FC26" s="227">
        <v>276.5</v>
      </c>
      <c r="FD26" s="227">
        <v>276.5</v>
      </c>
    </row>
    <row r="27" spans="1:160" ht="13.5" thickBot="1" x14ac:dyDescent="0.25">
      <c r="A27" s="132"/>
      <c r="B27" s="34">
        <v>32</v>
      </c>
      <c r="C27" s="10">
        <v>32</v>
      </c>
      <c r="D27" s="37" t="s">
        <v>53</v>
      </c>
      <c r="E27" s="37" t="s">
        <v>137</v>
      </c>
      <c r="F27" s="37"/>
      <c r="G27" s="43">
        <v>0.31388888888888899</v>
      </c>
      <c r="H27" s="47">
        <v>0.31388888888888888</v>
      </c>
      <c r="I27" s="58" t="s">
        <v>44</v>
      </c>
      <c r="J27" s="52">
        <v>0</v>
      </c>
      <c r="K27" s="43">
        <v>0.39722222222221998</v>
      </c>
      <c r="L27" s="47">
        <v>0.39722222222220999</v>
      </c>
      <c r="M27" s="42" t="s">
        <v>44</v>
      </c>
      <c r="N27" s="38">
        <v>0</v>
      </c>
      <c r="O27" s="73">
        <v>0.43888888888888888</v>
      </c>
      <c r="P27" s="42" t="s">
        <v>44</v>
      </c>
      <c r="Q27" s="38">
        <v>0</v>
      </c>
      <c r="R27" s="43">
        <v>0.44027777777777777</v>
      </c>
      <c r="S27" s="47">
        <v>0.44513888888888892</v>
      </c>
      <c r="T27" s="70">
        <v>41.4</v>
      </c>
      <c r="U27" s="71">
        <v>41.4</v>
      </c>
      <c r="V27" s="72">
        <v>30</v>
      </c>
      <c r="W27" s="115">
        <v>0.4597222222222222</v>
      </c>
      <c r="X27" s="42" t="s">
        <v>44</v>
      </c>
      <c r="Y27" s="38">
        <v>0</v>
      </c>
      <c r="Z27" s="49">
        <v>0.49444444444444446</v>
      </c>
      <c r="AA27" s="42" t="s">
        <v>44</v>
      </c>
      <c r="AB27" s="38">
        <v>0</v>
      </c>
      <c r="AC27" s="53">
        <v>0.49652777777777773</v>
      </c>
      <c r="AD27" s="61"/>
      <c r="AE27" s="55">
        <v>0.50043981481481481</v>
      </c>
      <c r="AF27" s="35">
        <v>3.9120370370370749E-3</v>
      </c>
      <c r="AG27" s="35">
        <v>5.7870370370408184E-5</v>
      </c>
      <c r="AH27" s="44" t="s">
        <v>223</v>
      </c>
      <c r="AI27" s="310">
        <v>5</v>
      </c>
      <c r="AJ27" s="115">
        <v>0.51736111111111105</v>
      </c>
      <c r="AK27" s="42" t="s">
        <v>44</v>
      </c>
      <c r="AL27" s="38">
        <v>0</v>
      </c>
      <c r="AM27" s="73">
        <v>0.52777777777777779</v>
      </c>
      <c r="AN27" s="42" t="s">
        <v>44</v>
      </c>
      <c r="AO27" s="38">
        <v>0</v>
      </c>
      <c r="AP27" s="53">
        <v>0.52986111111111112</v>
      </c>
      <c r="AQ27" s="61"/>
      <c r="AR27" s="55">
        <v>0.5366319444444444</v>
      </c>
      <c r="AS27" s="35">
        <v>6.7708333333332815E-3</v>
      </c>
      <c r="AT27" s="35">
        <v>1.1574074074022396E-5</v>
      </c>
      <c r="AU27" s="44" t="s">
        <v>223</v>
      </c>
      <c r="AV27" s="310">
        <v>1</v>
      </c>
      <c r="AW27" s="49">
        <v>0.55763888888888891</v>
      </c>
      <c r="AX27" s="42" t="s">
        <v>44</v>
      </c>
      <c r="AY27" s="38">
        <v>0</v>
      </c>
      <c r="AZ27" s="49">
        <v>0.56111111111111101</v>
      </c>
      <c r="BA27" s="61"/>
      <c r="BB27" s="314">
        <v>0.56638888888888894</v>
      </c>
      <c r="BC27" s="35">
        <v>5.2777777777779367E-3</v>
      </c>
      <c r="BD27" s="35">
        <v>2.7777777777793656E-4</v>
      </c>
      <c r="BE27" s="44" t="s">
        <v>223</v>
      </c>
      <c r="BF27" s="310">
        <v>24</v>
      </c>
      <c r="BG27" s="308">
        <v>0.60624999999999996</v>
      </c>
      <c r="BH27" s="42" t="s">
        <v>44</v>
      </c>
      <c r="BI27" s="38">
        <v>0</v>
      </c>
      <c r="BJ27" s="43">
        <v>0.60625000000000007</v>
      </c>
      <c r="BK27" s="47">
        <v>0.61527777777777781</v>
      </c>
      <c r="BL27" s="70">
        <v>52.5</v>
      </c>
      <c r="BM27" s="71">
        <v>52.5</v>
      </c>
      <c r="BN27" s="72"/>
      <c r="BO27" s="117" t="s">
        <v>226</v>
      </c>
      <c r="BP27" s="121"/>
      <c r="BQ27" s="124" t="s">
        <v>225</v>
      </c>
      <c r="BR27" s="125"/>
      <c r="BS27" s="49">
        <v>0.68611111111111101</v>
      </c>
      <c r="BT27" s="42" t="s">
        <v>44</v>
      </c>
      <c r="BU27" s="38">
        <v>0</v>
      </c>
      <c r="BV27" s="49">
        <v>0.688194444444444</v>
      </c>
      <c r="BW27" s="61"/>
      <c r="BX27" s="55">
        <v>0.68949074074074079</v>
      </c>
      <c r="BY27" s="35">
        <v>1.296296296296795E-3</v>
      </c>
      <c r="BZ27" s="35">
        <v>1.1574074074069086E-3</v>
      </c>
      <c r="CA27" s="44" t="s">
        <v>45</v>
      </c>
      <c r="CB27" s="310">
        <v>100</v>
      </c>
      <c r="CC27" s="85">
        <v>0.69166666666666676</v>
      </c>
      <c r="CD27" s="86"/>
      <c r="CE27" s="87">
        <v>60</v>
      </c>
      <c r="CF27" s="88"/>
      <c r="CG27" s="85">
        <v>0.7006944444444444</v>
      </c>
      <c r="CH27" s="86"/>
      <c r="CI27" s="87">
        <v>0</v>
      </c>
      <c r="CJ27" s="88"/>
      <c r="CK27" s="43">
        <v>0.74305555555555547</v>
      </c>
      <c r="CL27" s="47">
        <v>0.74305555555555547</v>
      </c>
      <c r="CM27" s="70">
        <v>52.7</v>
      </c>
      <c r="CN27" s="71">
        <v>52.7</v>
      </c>
      <c r="CO27" s="72"/>
      <c r="CP27" s="91">
        <v>0.74513888888888891</v>
      </c>
      <c r="CQ27" s="95">
        <v>5.5555555555555601E-2</v>
      </c>
      <c r="CR27" s="42" t="s">
        <v>44</v>
      </c>
      <c r="CS27" s="38">
        <v>0</v>
      </c>
      <c r="CU27" s="39">
        <v>306.60000000000002</v>
      </c>
      <c r="CV27" s="46">
        <v>60</v>
      </c>
      <c r="CW27" s="40"/>
      <c r="CX27" s="63">
        <v>366.6</v>
      </c>
      <c r="CZ27" s="101" t="s">
        <v>191</v>
      </c>
      <c r="DA27" s="129" t="s">
        <v>177</v>
      </c>
      <c r="DB27" s="129">
        <v>140</v>
      </c>
      <c r="DC27" s="104" t="s">
        <v>187</v>
      </c>
      <c r="DD27" s="77"/>
      <c r="DE27" s="56"/>
      <c r="DF27" s="36"/>
      <c r="DI27" s="41">
        <v>1.0900000000000001</v>
      </c>
      <c r="DJ27" s="17" t="s">
        <v>196</v>
      </c>
      <c r="DK27" s="153">
        <v>189.79400000000004</v>
      </c>
      <c r="DL27" s="41">
        <v>189.79400000000004</v>
      </c>
      <c r="DM27" s="41">
        <v>9999</v>
      </c>
      <c r="DP27" s="41">
        <v>32</v>
      </c>
      <c r="DQ27" s="227">
        <v>0</v>
      </c>
      <c r="DR27" s="227">
        <v>0</v>
      </c>
      <c r="DS27" s="228">
        <v>71.400000000000006</v>
      </c>
      <c r="DT27" s="227">
        <v>0</v>
      </c>
      <c r="DU27" s="227">
        <v>0</v>
      </c>
      <c r="DV27" s="227">
        <v>5</v>
      </c>
      <c r="DW27" s="227">
        <v>0</v>
      </c>
      <c r="DX27" s="227">
        <v>0</v>
      </c>
      <c r="DY27" s="227">
        <v>1</v>
      </c>
      <c r="DZ27" s="227">
        <v>0</v>
      </c>
      <c r="EA27" s="227">
        <v>24</v>
      </c>
      <c r="EB27" s="227">
        <v>0</v>
      </c>
      <c r="EC27" s="228">
        <v>52.5</v>
      </c>
      <c r="ED27" s="227">
        <v>0</v>
      </c>
      <c r="EE27" s="227">
        <v>0</v>
      </c>
      <c r="EF27" s="227">
        <v>100</v>
      </c>
      <c r="EG27" s="227">
        <v>60</v>
      </c>
      <c r="EH27" s="228">
        <v>52.7</v>
      </c>
      <c r="EI27" s="227">
        <v>0</v>
      </c>
      <c r="EK27" s="41">
        <v>32</v>
      </c>
      <c r="EL27" s="227">
        <v>0</v>
      </c>
      <c r="EM27" s="227">
        <v>0</v>
      </c>
      <c r="EN27" s="227">
        <v>71.400000000000006</v>
      </c>
      <c r="EO27" s="227">
        <v>71.400000000000006</v>
      </c>
      <c r="EP27" s="227">
        <v>71.400000000000006</v>
      </c>
      <c r="EQ27" s="227">
        <v>76.400000000000006</v>
      </c>
      <c r="ER27" s="227">
        <v>76.400000000000006</v>
      </c>
      <c r="ES27" s="227">
        <v>76.400000000000006</v>
      </c>
      <c r="ET27" s="227">
        <v>77.400000000000006</v>
      </c>
      <c r="EU27" s="227">
        <v>77.400000000000006</v>
      </c>
      <c r="EV27" s="227">
        <v>101.4</v>
      </c>
      <c r="EW27" s="227">
        <v>101.4</v>
      </c>
      <c r="EX27" s="227">
        <v>153.9</v>
      </c>
      <c r="EY27" s="227">
        <v>153.9</v>
      </c>
      <c r="EZ27" s="227">
        <v>153.9</v>
      </c>
      <c r="FA27" s="227">
        <v>253.9</v>
      </c>
      <c r="FB27" s="227">
        <v>313.89999999999998</v>
      </c>
      <c r="FC27" s="227">
        <v>366.6</v>
      </c>
      <c r="FD27" s="227">
        <v>366.6</v>
      </c>
    </row>
    <row r="28" spans="1:160" ht="13.5" thickBot="1" x14ac:dyDescent="0.25">
      <c r="A28" s="132"/>
      <c r="B28" s="34">
        <v>28</v>
      </c>
      <c r="C28" s="10">
        <v>28</v>
      </c>
      <c r="D28" s="37" t="s">
        <v>129</v>
      </c>
      <c r="E28" s="37" t="s">
        <v>130</v>
      </c>
      <c r="F28" s="37"/>
      <c r="G28" s="43">
        <v>0.31111111111111101</v>
      </c>
      <c r="H28" s="47">
        <v>0.30069444444444443</v>
      </c>
      <c r="I28" s="58" t="s">
        <v>44</v>
      </c>
      <c r="J28" s="52">
        <v>0</v>
      </c>
      <c r="K28" s="43">
        <v>0.39444444444444299</v>
      </c>
      <c r="L28" s="47">
        <v>0.39444444444443399</v>
      </c>
      <c r="M28" s="42" t="s">
        <v>44</v>
      </c>
      <c r="N28" s="38">
        <v>0</v>
      </c>
      <c r="O28" s="73">
        <v>0.43611111111111112</v>
      </c>
      <c r="P28" s="42" t="s">
        <v>44</v>
      </c>
      <c r="Q28" s="38">
        <v>0</v>
      </c>
      <c r="R28" s="43">
        <v>0.44166666666666665</v>
      </c>
      <c r="S28" s="47">
        <v>0.44166666666666665</v>
      </c>
      <c r="T28" s="70">
        <v>45.3</v>
      </c>
      <c r="U28" s="71">
        <v>45.3</v>
      </c>
      <c r="V28" s="72"/>
      <c r="W28" s="115">
        <v>0.45694444444444443</v>
      </c>
      <c r="X28" s="42" t="s">
        <v>44</v>
      </c>
      <c r="Y28" s="38">
        <v>0</v>
      </c>
      <c r="Z28" s="49">
        <v>0.4916666666666667</v>
      </c>
      <c r="AA28" s="42" t="s">
        <v>44</v>
      </c>
      <c r="AB28" s="38">
        <v>0</v>
      </c>
      <c r="AC28" s="53">
        <v>0.49374999999999997</v>
      </c>
      <c r="AD28" s="61"/>
      <c r="AE28" s="55">
        <v>0.49734953703703705</v>
      </c>
      <c r="AF28" s="35">
        <v>3.5995370370370816E-3</v>
      </c>
      <c r="AG28" s="35">
        <v>2.5462962962958515E-4</v>
      </c>
      <c r="AH28" s="44" t="s">
        <v>45</v>
      </c>
      <c r="AI28" s="45">
        <v>22</v>
      </c>
      <c r="AJ28" s="115">
        <v>0.51458333333333328</v>
      </c>
      <c r="AK28" s="42" t="s">
        <v>44</v>
      </c>
      <c r="AL28" s="38">
        <v>0</v>
      </c>
      <c r="AM28" s="73">
        <v>0.52430555555555558</v>
      </c>
      <c r="AN28" s="42" t="s">
        <v>45</v>
      </c>
      <c r="AO28" s="38">
        <v>60</v>
      </c>
      <c r="AP28" s="53">
        <v>0.52777777777777779</v>
      </c>
      <c r="AQ28" s="61"/>
      <c r="AR28" s="55">
        <v>0.53440972222222227</v>
      </c>
      <c r="AS28" s="35">
        <v>6.6319444444444819E-3</v>
      </c>
      <c r="AT28" s="35">
        <v>1.2731481481477718E-4</v>
      </c>
      <c r="AU28" s="44" t="s">
        <v>45</v>
      </c>
      <c r="AV28" s="45">
        <v>11</v>
      </c>
      <c r="AW28" s="49">
        <v>0.55555555555555558</v>
      </c>
      <c r="AX28" s="42" t="s">
        <v>44</v>
      </c>
      <c r="AY28" s="38">
        <v>0</v>
      </c>
      <c r="AZ28" s="49">
        <v>0.55833333333333302</v>
      </c>
      <c r="BA28" s="61"/>
      <c r="BB28" s="55">
        <v>0.56550925925925932</v>
      </c>
      <c r="BC28" s="35">
        <v>7.1759259259263075E-3</v>
      </c>
      <c r="BD28" s="35">
        <v>2.1759259259263074E-3</v>
      </c>
      <c r="BE28" s="44" t="s">
        <v>223</v>
      </c>
      <c r="BF28" s="45">
        <v>188</v>
      </c>
      <c r="BG28" s="308">
        <v>0.60347222222222185</v>
      </c>
      <c r="BH28" s="42" t="s">
        <v>44</v>
      </c>
      <c r="BI28" s="38">
        <v>0</v>
      </c>
      <c r="BJ28" s="43">
        <v>0.60347222222222219</v>
      </c>
      <c r="BK28" s="47">
        <v>0.6118055555555556</v>
      </c>
      <c r="BL28" s="70">
        <v>31</v>
      </c>
      <c r="BM28" s="71">
        <v>31</v>
      </c>
      <c r="BN28" s="72"/>
      <c r="BO28" s="117" t="s">
        <v>226</v>
      </c>
      <c r="BP28" s="121"/>
      <c r="BQ28" s="124" t="s">
        <v>225</v>
      </c>
      <c r="BR28" s="125"/>
      <c r="BS28" s="49">
        <v>0.67986111111111114</v>
      </c>
      <c r="BT28" s="42" t="s">
        <v>44</v>
      </c>
      <c r="BU28" s="38">
        <v>0</v>
      </c>
      <c r="BV28" s="49">
        <v>0.68263888888888902</v>
      </c>
      <c r="BW28" s="61"/>
      <c r="BX28" s="55">
        <v>0.6855902777777777</v>
      </c>
      <c r="BY28" s="35">
        <v>2.9513888888886841E-3</v>
      </c>
      <c r="BZ28" s="35">
        <v>4.9768518518498051E-4</v>
      </c>
      <c r="CA28" s="44" t="s">
        <v>223</v>
      </c>
      <c r="CB28" s="45">
        <v>43</v>
      </c>
      <c r="CC28" s="85">
        <v>0.6875</v>
      </c>
      <c r="CD28" s="86"/>
      <c r="CE28" s="87">
        <v>0</v>
      </c>
      <c r="CF28" s="88"/>
      <c r="CG28" s="85">
        <v>0.69513888888888886</v>
      </c>
      <c r="CH28" s="86"/>
      <c r="CI28" s="87">
        <v>0</v>
      </c>
      <c r="CJ28" s="88"/>
      <c r="CK28" s="43">
        <v>0.7416666666666667</v>
      </c>
      <c r="CL28" s="47">
        <v>0.74513888888888891</v>
      </c>
      <c r="CM28" s="70">
        <v>52.9</v>
      </c>
      <c r="CN28" s="71">
        <v>52.9</v>
      </c>
      <c r="CO28" s="72"/>
      <c r="CP28" s="91">
        <v>0.74652777777777779</v>
      </c>
      <c r="CQ28" s="95">
        <v>5.5555555555555601E-2</v>
      </c>
      <c r="CR28" s="42" t="s">
        <v>44</v>
      </c>
      <c r="CS28" s="38">
        <v>0</v>
      </c>
      <c r="CU28" s="39">
        <v>393.2</v>
      </c>
      <c r="CV28" s="46">
        <v>60</v>
      </c>
      <c r="CW28" s="40"/>
      <c r="CX28" s="63">
        <v>453.2</v>
      </c>
      <c r="CZ28" s="101" t="s">
        <v>189</v>
      </c>
      <c r="DA28" s="129" t="s">
        <v>176</v>
      </c>
      <c r="DB28" s="129">
        <v>79</v>
      </c>
      <c r="DC28" s="104" t="s">
        <v>182</v>
      </c>
      <c r="DD28" s="77"/>
      <c r="DE28" s="56"/>
      <c r="DF28" s="36"/>
      <c r="DI28" s="41">
        <v>1.1200000000000001</v>
      </c>
      <c r="DJ28" s="17" t="s">
        <v>196</v>
      </c>
      <c r="DK28" s="153">
        <v>144.70400000000001</v>
      </c>
      <c r="DL28" s="41">
        <v>144.70400000000001</v>
      </c>
      <c r="DM28" s="41">
        <v>9999</v>
      </c>
      <c r="DP28" s="41">
        <v>28</v>
      </c>
      <c r="DQ28" s="227">
        <v>0</v>
      </c>
      <c r="DR28" s="227">
        <v>0</v>
      </c>
      <c r="DS28" s="228">
        <v>45.3</v>
      </c>
      <c r="DT28" s="227">
        <v>0</v>
      </c>
      <c r="DU28" s="227">
        <v>0</v>
      </c>
      <c r="DV28" s="227">
        <v>22</v>
      </c>
      <c r="DW28" s="227">
        <v>0</v>
      </c>
      <c r="DX28" s="227">
        <v>60</v>
      </c>
      <c r="DY28" s="227">
        <v>11</v>
      </c>
      <c r="DZ28" s="227">
        <v>0</v>
      </c>
      <c r="EA28" s="227">
        <v>188</v>
      </c>
      <c r="EB28" s="227">
        <v>0</v>
      </c>
      <c r="EC28" s="228">
        <v>31</v>
      </c>
      <c r="ED28" s="227">
        <v>0</v>
      </c>
      <c r="EE28" s="227">
        <v>0</v>
      </c>
      <c r="EF28" s="227">
        <v>43</v>
      </c>
      <c r="EG28" s="227">
        <v>0</v>
      </c>
      <c r="EH28" s="228">
        <v>52.9</v>
      </c>
      <c r="EI28" s="227">
        <v>0</v>
      </c>
      <c r="EK28" s="41">
        <v>28</v>
      </c>
      <c r="EL28" s="227">
        <v>0</v>
      </c>
      <c r="EM28" s="227">
        <v>0</v>
      </c>
      <c r="EN28" s="227">
        <v>45.3</v>
      </c>
      <c r="EO28" s="227">
        <v>45.3</v>
      </c>
      <c r="EP28" s="227">
        <v>45.3</v>
      </c>
      <c r="EQ28" s="227">
        <v>67.3</v>
      </c>
      <c r="ER28" s="227">
        <v>67.3</v>
      </c>
      <c r="ES28" s="227">
        <v>127.3</v>
      </c>
      <c r="ET28" s="227">
        <v>138.30000000000001</v>
      </c>
      <c r="EU28" s="227">
        <v>138.30000000000001</v>
      </c>
      <c r="EV28" s="227">
        <v>326.3</v>
      </c>
      <c r="EW28" s="227">
        <v>326.3</v>
      </c>
      <c r="EX28" s="227">
        <v>357.3</v>
      </c>
      <c r="EY28" s="227">
        <v>357.3</v>
      </c>
      <c r="EZ28" s="227">
        <v>357.3</v>
      </c>
      <c r="FA28" s="227">
        <v>400.3</v>
      </c>
      <c r="FB28" s="227">
        <v>400.3</v>
      </c>
      <c r="FC28" s="227">
        <v>453.2</v>
      </c>
      <c r="FD28" s="227">
        <v>453.2</v>
      </c>
    </row>
    <row r="29" spans="1:160" ht="13.5" thickBot="1" x14ac:dyDescent="0.25">
      <c r="A29" s="132"/>
      <c r="B29" s="34">
        <v>42</v>
      </c>
      <c r="C29" s="10">
        <v>42</v>
      </c>
      <c r="D29" s="37" t="s">
        <v>148</v>
      </c>
      <c r="E29" s="37" t="s">
        <v>149</v>
      </c>
      <c r="F29" s="37"/>
      <c r="G29" s="43">
        <v>0.32083333333333303</v>
      </c>
      <c r="H29" s="47">
        <v>0.32083333333333336</v>
      </c>
      <c r="I29" s="58" t="s">
        <v>44</v>
      </c>
      <c r="J29" s="52">
        <v>0</v>
      </c>
      <c r="K29" s="43">
        <v>0.40416666666666401</v>
      </c>
      <c r="L29" s="47">
        <v>0.40416666666665002</v>
      </c>
      <c r="M29" s="42" t="s">
        <v>44</v>
      </c>
      <c r="N29" s="38">
        <v>0</v>
      </c>
      <c r="O29" s="73">
        <v>0.4458333333333333</v>
      </c>
      <c r="P29" s="42" t="s">
        <v>44</v>
      </c>
      <c r="Q29" s="38">
        <v>0</v>
      </c>
      <c r="R29" s="43">
        <v>0.45416666666666666</v>
      </c>
      <c r="S29" s="47">
        <v>0.45416666666666666</v>
      </c>
      <c r="T29" s="70">
        <v>47.1</v>
      </c>
      <c r="U29" s="71">
        <v>47.1</v>
      </c>
      <c r="V29" s="72"/>
      <c r="W29" s="115">
        <v>0.46666666666666662</v>
      </c>
      <c r="X29" s="42" t="s">
        <v>44</v>
      </c>
      <c r="Y29" s="38">
        <v>0</v>
      </c>
      <c r="Z29" s="49">
        <v>0.50138888888888888</v>
      </c>
      <c r="AA29" s="42" t="s">
        <v>44</v>
      </c>
      <c r="AB29" s="38">
        <v>0</v>
      </c>
      <c r="AC29" s="53">
        <v>0.50416666666666665</v>
      </c>
      <c r="AD29" s="61"/>
      <c r="AE29" s="55">
        <v>0.50790509259259264</v>
      </c>
      <c r="AF29" s="35">
        <v>3.7384259259259922E-3</v>
      </c>
      <c r="AG29" s="35">
        <v>1.1574074074067455E-4</v>
      </c>
      <c r="AH29" s="44" t="s">
        <v>45</v>
      </c>
      <c r="AI29" s="45">
        <v>10</v>
      </c>
      <c r="AJ29" s="115">
        <v>0.52500000000000002</v>
      </c>
      <c r="AK29" s="42" t="s">
        <v>44</v>
      </c>
      <c r="AL29" s="38">
        <v>0</v>
      </c>
      <c r="AM29" s="73">
        <v>0.53541666666666665</v>
      </c>
      <c r="AN29" s="42" t="s">
        <v>44</v>
      </c>
      <c r="AO29" s="38">
        <v>0</v>
      </c>
      <c r="AP29" s="53">
        <v>0.53819444444444442</v>
      </c>
      <c r="AQ29" s="61"/>
      <c r="AR29" s="55">
        <v>0.5440625</v>
      </c>
      <c r="AS29" s="35">
        <v>5.8680555555555847E-3</v>
      </c>
      <c r="AT29" s="35">
        <v>8.9120370370367446E-4</v>
      </c>
      <c r="AU29" s="44" t="s">
        <v>45</v>
      </c>
      <c r="AV29" s="45">
        <v>77</v>
      </c>
      <c r="AW29" s="49">
        <v>0.56597222222222221</v>
      </c>
      <c r="AX29" s="42" t="s">
        <v>44</v>
      </c>
      <c r="AY29" s="38">
        <v>0</v>
      </c>
      <c r="AZ29" s="49">
        <v>0.56805555555555498</v>
      </c>
      <c r="BA29" s="61"/>
      <c r="BB29" s="55">
        <v>0.57324074074074072</v>
      </c>
      <c r="BC29" s="35">
        <v>5.1851851851857367E-3</v>
      </c>
      <c r="BD29" s="35">
        <v>1.8518518518573657E-4</v>
      </c>
      <c r="BE29" s="44" t="s">
        <v>223</v>
      </c>
      <c r="BF29" s="45">
        <v>16</v>
      </c>
      <c r="BG29" s="308">
        <v>0.61319444444444382</v>
      </c>
      <c r="BH29" s="42" t="s">
        <v>44</v>
      </c>
      <c r="BI29" s="38">
        <v>0</v>
      </c>
      <c r="BJ29" s="43">
        <v>0.61319444444444449</v>
      </c>
      <c r="BK29" s="47">
        <v>0.62291666666666667</v>
      </c>
      <c r="BL29" s="70">
        <v>26.6</v>
      </c>
      <c r="BM29" s="71">
        <v>26.6</v>
      </c>
      <c r="BN29" s="72"/>
      <c r="BO29" s="117" t="s">
        <v>226</v>
      </c>
      <c r="BP29" s="121"/>
      <c r="BQ29" s="124" t="s">
        <v>225</v>
      </c>
      <c r="BR29" s="125"/>
      <c r="BS29" s="49">
        <v>0.68958333333333333</v>
      </c>
      <c r="BT29" s="42" t="s">
        <v>44</v>
      </c>
      <c r="BU29" s="38">
        <v>0</v>
      </c>
      <c r="BV29" s="49">
        <v>0.69166666666666698</v>
      </c>
      <c r="BW29" s="61"/>
      <c r="BX29" s="55">
        <v>0.69467592592592586</v>
      </c>
      <c r="BY29" s="35">
        <v>3.0092592592588785E-3</v>
      </c>
      <c r="BZ29" s="35">
        <v>5.5555555555517489E-4</v>
      </c>
      <c r="CA29" s="44" t="s">
        <v>223</v>
      </c>
      <c r="CB29" s="45">
        <v>48</v>
      </c>
      <c r="CC29" s="85">
        <v>0.6958333333333333</v>
      </c>
      <c r="CD29" s="86"/>
      <c r="CE29" s="87">
        <v>0</v>
      </c>
      <c r="CF29" s="88"/>
      <c r="CG29" s="85">
        <v>0.70347222222222217</v>
      </c>
      <c r="CH29" s="86"/>
      <c r="CI29" s="87">
        <v>0</v>
      </c>
      <c r="CJ29" s="88"/>
      <c r="CK29" s="43">
        <v>0.74583333333333324</v>
      </c>
      <c r="CL29" s="47">
        <v>0.74791666666666667</v>
      </c>
      <c r="CM29" s="70">
        <v>53.2</v>
      </c>
      <c r="CN29" s="71">
        <v>53.2</v>
      </c>
      <c r="CO29" s="72"/>
      <c r="CP29" s="91">
        <v>0.75</v>
      </c>
      <c r="CQ29" s="95">
        <v>5.5555555555555601E-2</v>
      </c>
      <c r="CR29" s="42" t="s">
        <v>44</v>
      </c>
      <c r="CS29" s="38">
        <v>0</v>
      </c>
      <c r="CU29" s="39">
        <v>277.89999999999998</v>
      </c>
      <c r="CV29" s="46">
        <v>0</v>
      </c>
      <c r="CW29" s="40"/>
      <c r="CX29" s="63">
        <v>277.89999999999998</v>
      </c>
      <c r="CZ29" s="101" t="s">
        <v>189</v>
      </c>
      <c r="DA29" s="129" t="s">
        <v>177</v>
      </c>
      <c r="DB29" s="129">
        <v>102</v>
      </c>
      <c r="DC29" s="104"/>
      <c r="DD29" s="77"/>
      <c r="DE29" s="56"/>
      <c r="DF29" s="36"/>
      <c r="DI29" s="41">
        <v>1.0900000000000001</v>
      </c>
      <c r="DJ29" s="17" t="s">
        <v>196</v>
      </c>
      <c r="DK29" s="153">
        <v>138.32100000000003</v>
      </c>
      <c r="DL29" s="41">
        <v>138.32100000000003</v>
      </c>
      <c r="DM29" s="41">
        <v>9999</v>
      </c>
      <c r="DP29" s="41">
        <v>42</v>
      </c>
      <c r="DQ29" s="227">
        <v>0</v>
      </c>
      <c r="DR29" s="227">
        <v>0</v>
      </c>
      <c r="DS29" s="228">
        <v>47.1</v>
      </c>
      <c r="DT29" s="227">
        <v>0</v>
      </c>
      <c r="DU29" s="227">
        <v>0</v>
      </c>
      <c r="DV29" s="227">
        <v>10</v>
      </c>
      <c r="DW29" s="227">
        <v>0</v>
      </c>
      <c r="DX29" s="227">
        <v>0</v>
      </c>
      <c r="DY29" s="227">
        <v>77</v>
      </c>
      <c r="DZ29" s="227">
        <v>0</v>
      </c>
      <c r="EA29" s="227">
        <v>16</v>
      </c>
      <c r="EB29" s="227">
        <v>0</v>
      </c>
      <c r="EC29" s="228">
        <v>26.6</v>
      </c>
      <c r="ED29" s="227">
        <v>0</v>
      </c>
      <c r="EE29" s="227">
        <v>0</v>
      </c>
      <c r="EF29" s="227">
        <v>48</v>
      </c>
      <c r="EG29" s="227">
        <v>0</v>
      </c>
      <c r="EH29" s="228">
        <v>53.2</v>
      </c>
      <c r="EI29" s="227">
        <v>0</v>
      </c>
      <c r="EK29" s="41">
        <v>42</v>
      </c>
      <c r="EL29" s="227">
        <v>0</v>
      </c>
      <c r="EM29" s="227">
        <v>0</v>
      </c>
      <c r="EN29" s="227">
        <v>47.1</v>
      </c>
      <c r="EO29" s="227">
        <v>47.1</v>
      </c>
      <c r="EP29" s="227">
        <v>47.1</v>
      </c>
      <c r="EQ29" s="227">
        <v>57.1</v>
      </c>
      <c r="ER29" s="227">
        <v>57.1</v>
      </c>
      <c r="ES29" s="227">
        <v>57.1</v>
      </c>
      <c r="ET29" s="227">
        <v>134.1</v>
      </c>
      <c r="EU29" s="227">
        <v>134.1</v>
      </c>
      <c r="EV29" s="227">
        <v>150.1</v>
      </c>
      <c r="EW29" s="227">
        <v>150.1</v>
      </c>
      <c r="EX29" s="227">
        <v>176.7</v>
      </c>
      <c r="EY29" s="227">
        <v>176.7</v>
      </c>
      <c r="EZ29" s="227">
        <v>176.7</v>
      </c>
      <c r="FA29" s="227">
        <v>224.7</v>
      </c>
      <c r="FB29" s="227">
        <v>224.7</v>
      </c>
      <c r="FC29" s="227">
        <v>277.89999999999998</v>
      </c>
      <c r="FD29" s="227">
        <v>277.89999999999998</v>
      </c>
    </row>
    <row r="30" spans="1:160" ht="13.5" thickBot="1" x14ac:dyDescent="0.25">
      <c r="A30" s="132"/>
      <c r="B30" s="34">
        <v>37</v>
      </c>
      <c r="C30" s="10">
        <v>37</v>
      </c>
      <c r="D30" s="37" t="s">
        <v>141</v>
      </c>
      <c r="E30" s="37" t="s">
        <v>142</v>
      </c>
      <c r="F30" s="37"/>
      <c r="G30" s="43">
        <v>0.31736111111111098</v>
      </c>
      <c r="H30" s="47">
        <v>0.31736111111111115</v>
      </c>
      <c r="I30" s="58" t="s">
        <v>44</v>
      </c>
      <c r="J30" s="52">
        <v>0</v>
      </c>
      <c r="K30" s="43">
        <v>0.40069444444444202</v>
      </c>
      <c r="L30" s="47">
        <v>0.40069444444442998</v>
      </c>
      <c r="M30" s="42" t="s">
        <v>44</v>
      </c>
      <c r="N30" s="38">
        <v>0</v>
      </c>
      <c r="O30" s="73">
        <v>0.44236111111111115</v>
      </c>
      <c r="P30" s="42" t="s">
        <v>44</v>
      </c>
      <c r="Q30" s="38">
        <v>0</v>
      </c>
      <c r="R30" s="43">
        <v>0.44375000000000003</v>
      </c>
      <c r="S30" s="47">
        <v>0.44930555555555557</v>
      </c>
      <c r="T30" s="70">
        <v>64.599999999999994</v>
      </c>
      <c r="U30" s="71">
        <v>64.599999999999994</v>
      </c>
      <c r="V30" s="72">
        <v>300</v>
      </c>
      <c r="W30" s="115">
        <v>0.46319444444444446</v>
      </c>
      <c r="X30" s="42" t="s">
        <v>44</v>
      </c>
      <c r="Y30" s="38">
        <v>0</v>
      </c>
      <c r="Z30" s="49">
        <v>0.49791666666666662</v>
      </c>
      <c r="AA30" s="42" t="s">
        <v>44</v>
      </c>
      <c r="AB30" s="38">
        <v>0</v>
      </c>
      <c r="AC30" s="53">
        <v>0.50069444444444444</v>
      </c>
      <c r="AD30" s="61"/>
      <c r="AE30" s="55">
        <v>0.50440972222222225</v>
      </c>
      <c r="AF30" s="35">
        <v>3.7152777777778034E-3</v>
      </c>
      <c r="AG30" s="35">
        <v>1.3888888888886333E-4</v>
      </c>
      <c r="AH30" s="44" t="s">
        <v>45</v>
      </c>
      <c r="AI30" s="45">
        <v>12</v>
      </c>
      <c r="AJ30" s="115">
        <v>0.52152777777777781</v>
      </c>
      <c r="AK30" s="42" t="s">
        <v>44</v>
      </c>
      <c r="AL30" s="38">
        <v>0</v>
      </c>
      <c r="AM30" s="73">
        <v>0.52847222222222223</v>
      </c>
      <c r="AN30" s="42" t="s">
        <v>45</v>
      </c>
      <c r="AO30" s="38">
        <v>300</v>
      </c>
      <c r="AP30" s="53">
        <v>0.53194444444444444</v>
      </c>
      <c r="AQ30" s="61"/>
      <c r="AR30" s="55">
        <v>0.53831018518518514</v>
      </c>
      <c r="AS30" s="35">
        <v>6.3657407407406996E-3</v>
      </c>
      <c r="AT30" s="35">
        <v>3.9351851851855951E-4</v>
      </c>
      <c r="AU30" s="44" t="s">
        <v>45</v>
      </c>
      <c r="AV30" s="45">
        <v>34</v>
      </c>
      <c r="AW30" s="49">
        <v>0.55625000000000002</v>
      </c>
      <c r="AX30" s="42" t="s">
        <v>45</v>
      </c>
      <c r="AY30" s="38">
        <v>300</v>
      </c>
      <c r="AZ30" s="49">
        <v>0.56041666666666701</v>
      </c>
      <c r="BA30" s="61"/>
      <c r="BB30" s="55">
        <v>0.56695601851851851</v>
      </c>
      <c r="BC30" s="35">
        <v>6.5393518518515048E-3</v>
      </c>
      <c r="BD30" s="35">
        <v>1.5393518518515047E-3</v>
      </c>
      <c r="BE30" s="44" t="s">
        <v>223</v>
      </c>
      <c r="BF30" s="45">
        <v>133</v>
      </c>
      <c r="BG30" s="308">
        <v>0.60555555555555585</v>
      </c>
      <c r="BH30" s="42" t="s">
        <v>44</v>
      </c>
      <c r="BI30" s="38">
        <v>0</v>
      </c>
      <c r="BJ30" s="43">
        <v>0.60138888888888886</v>
      </c>
      <c r="BK30" s="47">
        <v>0.61388888888888882</v>
      </c>
      <c r="BL30" s="70">
        <v>33.799999999999997</v>
      </c>
      <c r="BM30" s="71">
        <v>33.799999999999997</v>
      </c>
      <c r="BN30" s="72"/>
      <c r="BO30" s="117" t="s">
        <v>230</v>
      </c>
      <c r="BP30" s="121">
        <v>600</v>
      </c>
      <c r="BQ30" s="124" t="s">
        <v>225</v>
      </c>
      <c r="BR30" s="125"/>
      <c r="BS30" s="49">
        <v>0.69652777777777775</v>
      </c>
      <c r="BT30" s="42" t="s">
        <v>223</v>
      </c>
      <c r="BU30" s="38">
        <v>180</v>
      </c>
      <c r="BV30" s="49">
        <v>0.69930555555555496</v>
      </c>
      <c r="BW30" s="61"/>
      <c r="BX30" s="55">
        <v>0.70270833333333327</v>
      </c>
      <c r="BY30" s="35">
        <v>3.4027777777783097E-3</v>
      </c>
      <c r="BZ30" s="35">
        <v>9.490740740746061E-4</v>
      </c>
      <c r="CA30" s="44" t="s">
        <v>223</v>
      </c>
      <c r="CB30" s="45">
        <v>82</v>
      </c>
      <c r="CC30" s="85">
        <v>0.70486111111111116</v>
      </c>
      <c r="CD30" s="86"/>
      <c r="CE30" s="87">
        <v>0</v>
      </c>
      <c r="CF30" s="88"/>
      <c r="CG30" s="85">
        <v>0.71180555555555547</v>
      </c>
      <c r="CH30" s="86"/>
      <c r="CI30" s="87">
        <v>0</v>
      </c>
      <c r="CJ30" s="88"/>
      <c r="CK30" s="43">
        <v>0.75555555555555554</v>
      </c>
      <c r="CL30" s="47">
        <v>0.75763888888888886</v>
      </c>
      <c r="CM30" s="70">
        <v>54.3</v>
      </c>
      <c r="CN30" s="71">
        <v>54.3</v>
      </c>
      <c r="CO30" s="72"/>
      <c r="CP30" s="91">
        <v>0.75902777777777775</v>
      </c>
      <c r="CQ30" s="95">
        <v>5.5555555555555601E-2</v>
      </c>
      <c r="CR30" s="42" t="s">
        <v>44</v>
      </c>
      <c r="CS30" s="38">
        <v>0</v>
      </c>
      <c r="CU30" s="39">
        <v>713.7</v>
      </c>
      <c r="CV30" s="46">
        <v>1380</v>
      </c>
      <c r="CW30" s="40"/>
      <c r="CX30" s="63">
        <v>2093.6999999999998</v>
      </c>
      <c r="CZ30" s="101" t="s">
        <v>191</v>
      </c>
      <c r="DA30" s="129" t="s">
        <v>177</v>
      </c>
      <c r="DB30" s="129">
        <v>70</v>
      </c>
      <c r="DC30" s="104" t="s">
        <v>187</v>
      </c>
      <c r="DD30" s="77"/>
      <c r="DE30" s="56"/>
      <c r="DF30" s="36"/>
      <c r="DI30" s="41">
        <v>1.06</v>
      </c>
      <c r="DJ30" s="17" t="s">
        <v>197</v>
      </c>
      <c r="DK30" s="153">
        <v>461.86199999999997</v>
      </c>
      <c r="DL30" s="41">
        <v>9999</v>
      </c>
      <c r="DM30" s="41">
        <v>461.86199999999997</v>
      </c>
      <c r="DP30" s="41">
        <v>37</v>
      </c>
      <c r="DQ30" s="227">
        <v>0</v>
      </c>
      <c r="DR30" s="227">
        <v>0</v>
      </c>
      <c r="DS30" s="228">
        <v>364.6</v>
      </c>
      <c r="DT30" s="227">
        <v>0</v>
      </c>
      <c r="DU30" s="227">
        <v>0</v>
      </c>
      <c r="DV30" s="227">
        <v>12</v>
      </c>
      <c r="DW30" s="227">
        <v>0</v>
      </c>
      <c r="DX30" s="227">
        <v>300</v>
      </c>
      <c r="DY30" s="227">
        <v>34</v>
      </c>
      <c r="DZ30" s="227">
        <v>300</v>
      </c>
      <c r="EA30" s="227">
        <v>133</v>
      </c>
      <c r="EB30" s="227">
        <v>0</v>
      </c>
      <c r="EC30" s="228">
        <v>33.799999999999997</v>
      </c>
      <c r="ED30" s="227">
        <v>600</v>
      </c>
      <c r="EE30" s="227">
        <v>180</v>
      </c>
      <c r="EF30" s="227">
        <v>82</v>
      </c>
      <c r="EG30" s="227">
        <v>0</v>
      </c>
      <c r="EH30" s="228">
        <v>54.3</v>
      </c>
      <c r="EI30" s="227">
        <v>0</v>
      </c>
      <c r="EK30" s="41">
        <v>37</v>
      </c>
      <c r="EL30" s="227">
        <v>0</v>
      </c>
      <c r="EM30" s="227">
        <v>0</v>
      </c>
      <c r="EN30" s="227">
        <v>364.6</v>
      </c>
      <c r="EO30" s="227">
        <v>364.6</v>
      </c>
      <c r="EP30" s="227">
        <v>364.6</v>
      </c>
      <c r="EQ30" s="227">
        <v>376.6</v>
      </c>
      <c r="ER30" s="227">
        <v>376.6</v>
      </c>
      <c r="ES30" s="227">
        <v>676.6</v>
      </c>
      <c r="ET30" s="227">
        <v>710.6</v>
      </c>
      <c r="EU30" s="227">
        <v>1010.6</v>
      </c>
      <c r="EV30" s="227">
        <v>1143.5999999999999</v>
      </c>
      <c r="EW30" s="227">
        <v>1143.5999999999999</v>
      </c>
      <c r="EX30" s="227">
        <v>1177.4000000000001</v>
      </c>
      <c r="EY30" s="227">
        <v>1777.4</v>
      </c>
      <c r="EZ30" s="227">
        <v>1957.4</v>
      </c>
      <c r="FA30" s="227">
        <v>2039.4</v>
      </c>
      <c r="FB30" s="227">
        <v>2039.4</v>
      </c>
      <c r="FC30" s="227">
        <v>2093.6999999999998</v>
      </c>
      <c r="FD30" s="227">
        <v>2093.6999999999998</v>
      </c>
    </row>
    <row r="31" spans="1:160" ht="13.5" thickBot="1" x14ac:dyDescent="0.25">
      <c r="A31" s="132"/>
      <c r="B31" s="34">
        <v>55</v>
      </c>
      <c r="C31" s="10">
        <v>58</v>
      </c>
      <c r="D31" s="37" t="s">
        <v>166</v>
      </c>
      <c r="E31" s="37" t="s">
        <v>167</v>
      </c>
      <c r="F31" s="37"/>
      <c r="G31" s="43">
        <v>0.32986111111111099</v>
      </c>
      <c r="H31" s="47">
        <v>0.33194444444444443</v>
      </c>
      <c r="I31" s="58" t="s">
        <v>44</v>
      </c>
      <c r="J31" s="52">
        <v>0</v>
      </c>
      <c r="K31" s="43">
        <v>0.41319444444444098</v>
      </c>
      <c r="L31" s="47">
        <v>0.4145833333333333</v>
      </c>
      <c r="M31" s="42" t="s">
        <v>223</v>
      </c>
      <c r="N31" s="38">
        <v>120</v>
      </c>
      <c r="O31" s="73">
        <v>0.45624999999999999</v>
      </c>
      <c r="P31" s="42" t="s">
        <v>44</v>
      </c>
      <c r="Q31" s="38">
        <v>0</v>
      </c>
      <c r="R31" s="43">
        <v>0.45694444444444443</v>
      </c>
      <c r="S31" s="47">
        <v>0.46527777777777773</v>
      </c>
      <c r="T31" s="70">
        <v>47.6</v>
      </c>
      <c r="U31" s="71">
        <v>47.6</v>
      </c>
      <c r="V31" s="72">
        <v>30</v>
      </c>
      <c r="W31" s="115">
        <v>0.4770833333333333</v>
      </c>
      <c r="X31" s="42" t="s">
        <v>44</v>
      </c>
      <c r="Y31" s="38">
        <v>0</v>
      </c>
      <c r="Z31" s="49">
        <v>0.51180555555555551</v>
      </c>
      <c r="AA31" s="42" t="s">
        <v>44</v>
      </c>
      <c r="AB31" s="38">
        <v>0</v>
      </c>
      <c r="AC31" s="53">
        <v>0.51458333333333328</v>
      </c>
      <c r="AD31" s="61"/>
      <c r="AE31" s="55">
        <v>0.51866898148148144</v>
      </c>
      <c r="AF31" s="35">
        <v>4.0856481481481577E-3</v>
      </c>
      <c r="AG31" s="35">
        <v>2.3148148148149092E-4</v>
      </c>
      <c r="AH31" s="44" t="s">
        <v>223</v>
      </c>
      <c r="AI31" s="45">
        <v>20</v>
      </c>
      <c r="AJ31" s="115">
        <v>0.53541666666666665</v>
      </c>
      <c r="AK31" s="42" t="s">
        <v>44</v>
      </c>
      <c r="AL31" s="38">
        <v>0</v>
      </c>
      <c r="AM31" s="73">
        <v>0.54583333333333328</v>
      </c>
      <c r="AN31" s="42" t="s">
        <v>44</v>
      </c>
      <c r="AO31" s="38">
        <v>0</v>
      </c>
      <c r="AP31" s="53">
        <v>0.54791666666666672</v>
      </c>
      <c r="AQ31" s="61"/>
      <c r="AR31" s="55">
        <v>0.55521990740740745</v>
      </c>
      <c r="AS31" s="35">
        <v>7.3032407407407351E-3</v>
      </c>
      <c r="AT31" s="35">
        <v>5.4398148148147602E-4</v>
      </c>
      <c r="AU31" s="44" t="s">
        <v>223</v>
      </c>
      <c r="AV31" s="45">
        <v>47</v>
      </c>
      <c r="AW31" s="49">
        <v>0.5756944444444444</v>
      </c>
      <c r="AX31" s="42" t="s">
        <v>44</v>
      </c>
      <c r="AY31" s="38">
        <v>0</v>
      </c>
      <c r="AZ31" s="49">
        <v>0.57777777777777795</v>
      </c>
      <c r="BA31" s="61"/>
      <c r="BB31" s="55">
        <v>0.58349537037037036</v>
      </c>
      <c r="BC31" s="35">
        <v>5.7175925925924131E-3</v>
      </c>
      <c r="BD31" s="35">
        <v>7.1759259259241304E-4</v>
      </c>
      <c r="BE31" s="44" t="s">
        <v>223</v>
      </c>
      <c r="BF31" s="45">
        <v>62</v>
      </c>
      <c r="BG31" s="308">
        <v>0.62291666666666679</v>
      </c>
      <c r="BH31" s="42" t="s">
        <v>44</v>
      </c>
      <c r="BI31" s="38">
        <v>0</v>
      </c>
      <c r="BJ31" s="43">
        <v>0.62291666666666667</v>
      </c>
      <c r="BK31" s="47">
        <v>0.63680555555555551</v>
      </c>
      <c r="BL31" s="70">
        <v>33.5</v>
      </c>
      <c r="BM31" s="71">
        <v>33.5</v>
      </c>
      <c r="BN31" s="72"/>
      <c r="BO31" s="117" t="s">
        <v>226</v>
      </c>
      <c r="BP31" s="121"/>
      <c r="BQ31" s="124" t="s">
        <v>225</v>
      </c>
      <c r="BR31" s="125"/>
      <c r="BS31" s="49">
        <v>0.7090277777777777</v>
      </c>
      <c r="BT31" s="42" t="s">
        <v>44</v>
      </c>
      <c r="BU31" s="38">
        <v>0</v>
      </c>
      <c r="BV31" s="49">
        <v>0.71180555555555503</v>
      </c>
      <c r="BW31" s="61"/>
      <c r="BX31" s="55">
        <v>0.71496527777777785</v>
      </c>
      <c r="BY31" s="35">
        <v>3.1597222222228272E-3</v>
      </c>
      <c r="BZ31" s="35">
        <v>7.0601851851912357E-4</v>
      </c>
      <c r="CA31" s="44" t="s">
        <v>223</v>
      </c>
      <c r="CB31" s="45">
        <v>61</v>
      </c>
      <c r="CC31" s="85">
        <v>0.71736111111111101</v>
      </c>
      <c r="CD31" s="86"/>
      <c r="CE31" s="87">
        <v>0</v>
      </c>
      <c r="CF31" s="88"/>
      <c r="CG31" s="85">
        <v>0.72361111111111109</v>
      </c>
      <c r="CH31" s="86"/>
      <c r="CI31" s="87">
        <v>0</v>
      </c>
      <c r="CJ31" s="88"/>
      <c r="CK31" s="43">
        <v>0.7715277777777777</v>
      </c>
      <c r="CL31" s="47">
        <v>0.7715277777777777</v>
      </c>
      <c r="CM31" s="70">
        <v>54.9</v>
      </c>
      <c r="CN31" s="71">
        <v>54.9</v>
      </c>
      <c r="CO31" s="72"/>
      <c r="CP31" s="91">
        <v>0.7729166666666667</v>
      </c>
      <c r="CQ31" s="95">
        <v>5.5555555555555601E-2</v>
      </c>
      <c r="CR31" s="42" t="s">
        <v>44</v>
      </c>
      <c r="CS31" s="38">
        <v>0</v>
      </c>
      <c r="CU31" s="39">
        <v>356</v>
      </c>
      <c r="CV31" s="46">
        <v>120</v>
      </c>
      <c r="CW31" s="40"/>
      <c r="CX31" s="63">
        <v>476</v>
      </c>
      <c r="CZ31" s="101" t="s">
        <v>191</v>
      </c>
      <c r="DA31" s="129" t="s">
        <v>176</v>
      </c>
      <c r="DB31" s="129">
        <v>127</v>
      </c>
      <c r="DC31" s="104"/>
      <c r="DD31" s="77"/>
      <c r="DE31" s="56"/>
      <c r="DF31" s="36"/>
      <c r="DI31" s="41">
        <v>1.1200000000000001</v>
      </c>
      <c r="DJ31" s="17" t="s">
        <v>196</v>
      </c>
      <c r="DK31" s="153">
        <v>182.32</v>
      </c>
      <c r="DL31" s="41">
        <v>182.32</v>
      </c>
      <c r="DM31" s="41">
        <v>9999</v>
      </c>
      <c r="DP31" s="41">
        <v>58</v>
      </c>
      <c r="DQ31" s="227">
        <v>120</v>
      </c>
      <c r="DR31" s="227">
        <v>0</v>
      </c>
      <c r="DS31" s="228">
        <v>77.599999999999994</v>
      </c>
      <c r="DT31" s="227">
        <v>0</v>
      </c>
      <c r="DU31" s="227">
        <v>0</v>
      </c>
      <c r="DV31" s="227">
        <v>20</v>
      </c>
      <c r="DW31" s="227">
        <v>0</v>
      </c>
      <c r="DX31" s="227">
        <v>0</v>
      </c>
      <c r="DY31" s="227">
        <v>47</v>
      </c>
      <c r="DZ31" s="227">
        <v>0</v>
      </c>
      <c r="EA31" s="227">
        <v>62</v>
      </c>
      <c r="EB31" s="227">
        <v>0</v>
      </c>
      <c r="EC31" s="228">
        <v>33.5</v>
      </c>
      <c r="ED31" s="227">
        <v>0</v>
      </c>
      <c r="EE31" s="227">
        <v>0</v>
      </c>
      <c r="EF31" s="227">
        <v>61</v>
      </c>
      <c r="EG31" s="227">
        <v>0</v>
      </c>
      <c r="EH31" s="228">
        <v>54.9</v>
      </c>
      <c r="EI31" s="227">
        <v>0</v>
      </c>
      <c r="EK31" s="41">
        <v>58</v>
      </c>
      <c r="EL31" s="227">
        <v>120</v>
      </c>
      <c r="EM31" s="227">
        <v>120</v>
      </c>
      <c r="EN31" s="227">
        <v>197.6</v>
      </c>
      <c r="EO31" s="227">
        <v>197.6</v>
      </c>
      <c r="EP31" s="227">
        <v>197.6</v>
      </c>
      <c r="EQ31" s="227">
        <v>217.6</v>
      </c>
      <c r="ER31" s="227">
        <v>217.6</v>
      </c>
      <c r="ES31" s="227">
        <v>217.6</v>
      </c>
      <c r="ET31" s="227">
        <v>264.60000000000002</v>
      </c>
      <c r="EU31" s="227">
        <v>264.60000000000002</v>
      </c>
      <c r="EV31" s="227">
        <v>326.60000000000002</v>
      </c>
      <c r="EW31" s="227">
        <v>326.60000000000002</v>
      </c>
      <c r="EX31" s="227">
        <v>360.1</v>
      </c>
      <c r="EY31" s="227">
        <v>360.1</v>
      </c>
      <c r="EZ31" s="227">
        <v>360.1</v>
      </c>
      <c r="FA31" s="227">
        <v>421.1</v>
      </c>
      <c r="FB31" s="227">
        <v>421.1</v>
      </c>
      <c r="FC31" s="227">
        <v>476</v>
      </c>
      <c r="FD31" s="227">
        <v>476</v>
      </c>
    </row>
    <row r="32" spans="1:160" ht="13.5" thickBot="1" x14ac:dyDescent="0.25">
      <c r="A32" s="132"/>
      <c r="B32" s="34">
        <v>57</v>
      </c>
      <c r="C32" s="10">
        <v>60</v>
      </c>
      <c r="D32" s="37" t="s">
        <v>170</v>
      </c>
      <c r="E32" s="37" t="s">
        <v>171</v>
      </c>
      <c r="F32" s="37"/>
      <c r="G32" s="43">
        <v>0.33124999999999999</v>
      </c>
      <c r="H32" s="47">
        <v>0.33124999999999999</v>
      </c>
      <c r="I32" s="58" t="s">
        <v>44</v>
      </c>
      <c r="J32" s="52">
        <v>0</v>
      </c>
      <c r="K32" s="43">
        <v>0.41458333333332997</v>
      </c>
      <c r="L32" s="47">
        <v>0.41458333333330999</v>
      </c>
      <c r="M32" s="42" t="s">
        <v>44</v>
      </c>
      <c r="N32" s="38">
        <v>0</v>
      </c>
      <c r="O32" s="73">
        <v>0.45624999999999999</v>
      </c>
      <c r="P32" s="42" t="s">
        <v>44</v>
      </c>
      <c r="Q32" s="38">
        <v>0</v>
      </c>
      <c r="R32" s="43">
        <v>0.46597222222222223</v>
      </c>
      <c r="S32" s="47">
        <v>0.46597222222222223</v>
      </c>
      <c r="T32" s="70">
        <v>51.1</v>
      </c>
      <c r="U32" s="71">
        <v>51.1</v>
      </c>
      <c r="V32" s="72">
        <v>300</v>
      </c>
      <c r="W32" s="115">
        <v>0.4770833333333333</v>
      </c>
      <c r="X32" s="42" t="s">
        <v>44</v>
      </c>
      <c r="Y32" s="38">
        <v>0</v>
      </c>
      <c r="Z32" s="49">
        <v>0.51180555555555551</v>
      </c>
      <c r="AA32" s="42" t="s">
        <v>44</v>
      </c>
      <c r="AB32" s="38">
        <v>0</v>
      </c>
      <c r="AC32" s="53">
        <v>0.51527777777777783</v>
      </c>
      <c r="AD32" s="61"/>
      <c r="AE32" s="55">
        <v>0.51914351851851859</v>
      </c>
      <c r="AF32" s="35">
        <v>3.8657407407407529E-3</v>
      </c>
      <c r="AG32" s="35">
        <v>1.1574074074086147E-5</v>
      </c>
      <c r="AH32" s="44" t="s">
        <v>223</v>
      </c>
      <c r="AI32" s="45">
        <v>1</v>
      </c>
      <c r="AJ32" s="115">
        <v>0.5361111111111112</v>
      </c>
      <c r="AK32" s="42" t="s">
        <v>44</v>
      </c>
      <c r="AL32" s="38">
        <v>0</v>
      </c>
      <c r="AM32" s="73">
        <v>0.54652777777777783</v>
      </c>
      <c r="AN32" s="42" t="s">
        <v>44</v>
      </c>
      <c r="AO32" s="38">
        <v>0</v>
      </c>
      <c r="AP32" s="53">
        <v>0.54861111111111105</v>
      </c>
      <c r="AQ32" s="61"/>
      <c r="AR32" s="55">
        <v>0.55482638888888891</v>
      </c>
      <c r="AS32" s="35">
        <v>6.2152777777778612E-3</v>
      </c>
      <c r="AT32" s="35">
        <v>5.4398148148139796E-4</v>
      </c>
      <c r="AU32" s="44" t="s">
        <v>45</v>
      </c>
      <c r="AV32" s="45">
        <v>47</v>
      </c>
      <c r="AW32" s="49">
        <v>0.57638888888888895</v>
      </c>
      <c r="AX32" s="42" t="s">
        <v>44</v>
      </c>
      <c r="AY32" s="38">
        <v>0</v>
      </c>
      <c r="AZ32" s="49">
        <v>0.57847222222222205</v>
      </c>
      <c r="BA32" s="61"/>
      <c r="BB32" s="55">
        <v>0.58346064814814813</v>
      </c>
      <c r="BC32" s="35">
        <v>4.9884259259260766E-3</v>
      </c>
      <c r="BD32" s="35">
        <v>1.1574074073923517E-5</v>
      </c>
      <c r="BE32" s="44" t="s">
        <v>45</v>
      </c>
      <c r="BF32" s="45">
        <v>1</v>
      </c>
      <c r="BG32" s="308">
        <v>0.62361111111111089</v>
      </c>
      <c r="BH32" s="42" t="s">
        <v>44</v>
      </c>
      <c r="BI32" s="38">
        <v>0</v>
      </c>
      <c r="BJ32" s="43">
        <v>0.63402777777777775</v>
      </c>
      <c r="BK32" s="47">
        <v>0.63402777777777775</v>
      </c>
      <c r="BL32" s="70">
        <v>29.3</v>
      </c>
      <c r="BM32" s="71">
        <v>29.3</v>
      </c>
      <c r="BN32" s="72"/>
      <c r="BO32" s="117" t="s">
        <v>226</v>
      </c>
      <c r="BP32" s="121"/>
      <c r="BQ32" s="124" t="s">
        <v>225</v>
      </c>
      <c r="BR32" s="125"/>
      <c r="BS32" s="49">
        <v>0.70138888888888884</v>
      </c>
      <c r="BT32" s="42" t="s">
        <v>223</v>
      </c>
      <c r="BU32" s="38">
        <v>120</v>
      </c>
      <c r="BV32" s="49">
        <v>0.70347222222222205</v>
      </c>
      <c r="BW32" s="61"/>
      <c r="BX32" s="55">
        <v>0.70618055555555559</v>
      </c>
      <c r="BY32" s="35">
        <v>2.7083333333335347E-3</v>
      </c>
      <c r="BZ32" s="35">
        <v>2.5462962962983105E-4</v>
      </c>
      <c r="CA32" s="44" t="s">
        <v>223</v>
      </c>
      <c r="CB32" s="45">
        <v>22</v>
      </c>
      <c r="CC32" s="85">
        <v>0.70694444444444438</v>
      </c>
      <c r="CD32" s="86"/>
      <c r="CE32" s="87">
        <v>60</v>
      </c>
      <c r="CF32" s="88"/>
      <c r="CG32" s="85">
        <v>0.71875</v>
      </c>
      <c r="CH32" s="86"/>
      <c r="CI32" s="87">
        <v>0</v>
      </c>
      <c r="CJ32" s="88"/>
      <c r="CK32" s="43">
        <v>0.76180555555555562</v>
      </c>
      <c r="CL32" s="47">
        <v>0.76180555555555562</v>
      </c>
      <c r="CM32" s="70">
        <v>55</v>
      </c>
      <c r="CN32" s="71">
        <v>55</v>
      </c>
      <c r="CO32" s="72"/>
      <c r="CP32" s="91">
        <v>0.76388888888888884</v>
      </c>
      <c r="CQ32" s="95">
        <v>5.5555555555555601E-2</v>
      </c>
      <c r="CR32" s="42" t="s">
        <v>44</v>
      </c>
      <c r="CS32" s="38">
        <v>0</v>
      </c>
      <c r="CU32" s="39">
        <v>506.4</v>
      </c>
      <c r="CV32" s="46">
        <v>180</v>
      </c>
      <c r="CW32" s="40"/>
      <c r="CX32" s="63">
        <v>686.4</v>
      </c>
      <c r="CZ32" s="101" t="s">
        <v>189</v>
      </c>
      <c r="DA32" s="129" t="s">
        <v>177</v>
      </c>
      <c r="DB32" s="129">
        <v>98</v>
      </c>
      <c r="DC32" s="104" t="s">
        <v>183</v>
      </c>
      <c r="DD32" s="77"/>
      <c r="DE32" s="56"/>
      <c r="DF32" s="36"/>
      <c r="DI32" s="41">
        <v>1.06</v>
      </c>
      <c r="DJ32" s="17" t="s">
        <v>196</v>
      </c>
      <c r="DK32" s="153">
        <v>443.524</v>
      </c>
      <c r="DL32" s="41">
        <v>443.524</v>
      </c>
      <c r="DM32" s="41">
        <v>9999</v>
      </c>
      <c r="DP32" s="41">
        <v>60</v>
      </c>
      <c r="DQ32" s="227">
        <v>0</v>
      </c>
      <c r="DR32" s="227">
        <v>0</v>
      </c>
      <c r="DS32" s="228">
        <v>351.1</v>
      </c>
      <c r="DT32" s="227">
        <v>0</v>
      </c>
      <c r="DU32" s="227">
        <v>0</v>
      </c>
      <c r="DV32" s="227">
        <v>1</v>
      </c>
      <c r="DW32" s="227">
        <v>0</v>
      </c>
      <c r="DX32" s="227">
        <v>0</v>
      </c>
      <c r="DY32" s="227">
        <v>47</v>
      </c>
      <c r="DZ32" s="227">
        <v>0</v>
      </c>
      <c r="EA32" s="227">
        <v>1</v>
      </c>
      <c r="EB32" s="227">
        <v>0</v>
      </c>
      <c r="EC32" s="228">
        <v>29.3</v>
      </c>
      <c r="ED32" s="227">
        <v>0</v>
      </c>
      <c r="EE32" s="227">
        <v>120</v>
      </c>
      <c r="EF32" s="227">
        <v>22</v>
      </c>
      <c r="EG32" s="227">
        <v>60</v>
      </c>
      <c r="EH32" s="228">
        <v>55</v>
      </c>
      <c r="EI32" s="227">
        <v>0</v>
      </c>
      <c r="EK32" s="41">
        <v>60</v>
      </c>
      <c r="EL32" s="227">
        <v>0</v>
      </c>
      <c r="EM32" s="227">
        <v>0</v>
      </c>
      <c r="EN32" s="227">
        <v>351.1</v>
      </c>
      <c r="EO32" s="227">
        <v>351.1</v>
      </c>
      <c r="EP32" s="227">
        <v>351.1</v>
      </c>
      <c r="EQ32" s="227">
        <v>352.1</v>
      </c>
      <c r="ER32" s="227">
        <v>352.1</v>
      </c>
      <c r="ES32" s="227">
        <v>352.1</v>
      </c>
      <c r="ET32" s="227">
        <v>399.1</v>
      </c>
      <c r="EU32" s="227">
        <v>399.1</v>
      </c>
      <c r="EV32" s="227">
        <v>400.1</v>
      </c>
      <c r="EW32" s="227">
        <v>400.1</v>
      </c>
      <c r="EX32" s="227">
        <v>429.4</v>
      </c>
      <c r="EY32" s="227">
        <v>429.4</v>
      </c>
      <c r="EZ32" s="227">
        <v>549.4</v>
      </c>
      <c r="FA32" s="227">
        <v>571.4</v>
      </c>
      <c r="FB32" s="227">
        <v>631.4</v>
      </c>
      <c r="FC32" s="227">
        <v>686.4</v>
      </c>
      <c r="FD32" s="227">
        <v>686.4</v>
      </c>
    </row>
    <row r="33" spans="1:160" ht="13.5" thickBot="1" x14ac:dyDescent="0.25">
      <c r="A33" s="132"/>
      <c r="B33" s="34">
        <v>53</v>
      </c>
      <c r="C33" s="10">
        <v>55</v>
      </c>
      <c r="D33" s="37" t="s">
        <v>162</v>
      </c>
      <c r="E33" s="37" t="s">
        <v>163</v>
      </c>
      <c r="F33" s="37"/>
      <c r="G33" s="43">
        <v>0.328472222222222</v>
      </c>
      <c r="H33" s="47">
        <v>0.32847222222222222</v>
      </c>
      <c r="I33" s="58" t="s">
        <v>44</v>
      </c>
      <c r="J33" s="52">
        <v>0</v>
      </c>
      <c r="K33" s="43">
        <v>0.41180555555555298</v>
      </c>
      <c r="L33" s="47">
        <v>0.41111111111111115</v>
      </c>
      <c r="M33" s="42" t="s">
        <v>45</v>
      </c>
      <c r="N33" s="38">
        <v>60</v>
      </c>
      <c r="O33" s="73">
        <v>0.45347222222222222</v>
      </c>
      <c r="P33" s="42" t="s">
        <v>223</v>
      </c>
      <c r="Q33" s="38">
        <v>60</v>
      </c>
      <c r="R33" s="43">
        <v>0.46319444444444446</v>
      </c>
      <c r="S33" s="47">
        <v>0.46319444444444446</v>
      </c>
      <c r="T33" s="70">
        <v>46.8</v>
      </c>
      <c r="U33" s="71">
        <v>46.8</v>
      </c>
      <c r="V33" s="72"/>
      <c r="W33" s="115">
        <v>0.47430555555555554</v>
      </c>
      <c r="X33" s="42" t="s">
        <v>44</v>
      </c>
      <c r="Y33" s="38">
        <v>0</v>
      </c>
      <c r="Z33" s="49">
        <v>0.50902777777777775</v>
      </c>
      <c r="AA33" s="42" t="s">
        <v>44</v>
      </c>
      <c r="AB33" s="38">
        <v>0</v>
      </c>
      <c r="AC33" s="53">
        <v>0.51180555555555551</v>
      </c>
      <c r="AD33" s="61"/>
      <c r="AE33" s="55">
        <v>0.5163078703703704</v>
      </c>
      <c r="AF33" s="35">
        <v>4.5023148148148895E-3</v>
      </c>
      <c r="AG33" s="35">
        <v>6.4814814814822272E-4</v>
      </c>
      <c r="AH33" s="44" t="s">
        <v>223</v>
      </c>
      <c r="AI33" s="45">
        <v>56</v>
      </c>
      <c r="AJ33" s="115">
        <v>0.53263888888888888</v>
      </c>
      <c r="AK33" s="42" t="s">
        <v>44</v>
      </c>
      <c r="AL33" s="38">
        <v>0</v>
      </c>
      <c r="AM33" s="73">
        <v>0.54305555555555551</v>
      </c>
      <c r="AN33" s="42" t="s">
        <v>44</v>
      </c>
      <c r="AO33" s="38">
        <v>0</v>
      </c>
      <c r="AP33" s="53">
        <v>0.54583333333333328</v>
      </c>
      <c r="AQ33" s="61"/>
      <c r="AR33" s="55">
        <v>0.5529398148148148</v>
      </c>
      <c r="AS33" s="35">
        <v>7.1064814814815191E-3</v>
      </c>
      <c r="AT33" s="35">
        <v>3.4722222222226002E-4</v>
      </c>
      <c r="AU33" s="44" t="s">
        <v>223</v>
      </c>
      <c r="AV33" s="45">
        <v>30</v>
      </c>
      <c r="AW33" s="49">
        <v>0.57361111111111118</v>
      </c>
      <c r="AX33" s="42" t="s">
        <v>44</v>
      </c>
      <c r="AY33" s="38">
        <v>0</v>
      </c>
      <c r="AZ33" s="49">
        <v>0.57569444444444395</v>
      </c>
      <c r="BA33" s="61"/>
      <c r="BB33" s="55">
        <v>0.58124999999999993</v>
      </c>
      <c r="BC33" s="35">
        <v>5.5555555555559799E-3</v>
      </c>
      <c r="BD33" s="35">
        <v>5.555555555559798E-4</v>
      </c>
      <c r="BE33" s="44" t="s">
        <v>223</v>
      </c>
      <c r="BF33" s="45">
        <v>48</v>
      </c>
      <c r="BG33" s="308">
        <v>0.62083333333333279</v>
      </c>
      <c r="BH33" s="42" t="s">
        <v>44</v>
      </c>
      <c r="BI33" s="38">
        <v>0</v>
      </c>
      <c r="BJ33" s="43">
        <v>0.62083333333333335</v>
      </c>
      <c r="BK33" s="47">
        <v>0.63055555555555554</v>
      </c>
      <c r="BL33" s="70">
        <v>33.799999999999997</v>
      </c>
      <c r="BM33" s="71">
        <v>33.799999999999997</v>
      </c>
      <c r="BN33" s="72"/>
      <c r="BO33" s="117" t="s">
        <v>234</v>
      </c>
      <c r="BP33" s="121">
        <v>300</v>
      </c>
      <c r="BQ33" s="124" t="s">
        <v>225</v>
      </c>
      <c r="BR33" s="125"/>
      <c r="BS33" s="49">
        <v>0.70763888888888893</v>
      </c>
      <c r="BT33" s="42" t="s">
        <v>223</v>
      </c>
      <c r="BU33" s="38">
        <v>60</v>
      </c>
      <c r="BV33" s="49">
        <v>0.71111111111111103</v>
      </c>
      <c r="BW33" s="61"/>
      <c r="BX33" s="55">
        <v>0.71454861111111112</v>
      </c>
      <c r="BY33" s="35">
        <v>3.4375000000000933E-3</v>
      </c>
      <c r="BZ33" s="35">
        <v>9.8379629629638966E-4</v>
      </c>
      <c r="CA33" s="44" t="s">
        <v>223</v>
      </c>
      <c r="CB33" s="45">
        <v>85</v>
      </c>
      <c r="CC33" s="85">
        <v>0.71666666666666667</v>
      </c>
      <c r="CD33" s="86"/>
      <c r="CE33" s="87">
        <v>0</v>
      </c>
      <c r="CF33" s="88"/>
      <c r="CG33" s="85">
        <v>0.72569444444444453</v>
      </c>
      <c r="CH33" s="86"/>
      <c r="CI33" s="87">
        <v>0</v>
      </c>
      <c r="CJ33" s="88"/>
      <c r="CK33" s="43">
        <v>0.76736111111111116</v>
      </c>
      <c r="CL33" s="47">
        <v>0.76736111111111116</v>
      </c>
      <c r="CM33" s="70">
        <v>55.5</v>
      </c>
      <c r="CN33" s="71">
        <v>55.5</v>
      </c>
      <c r="CO33" s="72"/>
      <c r="CP33" s="91">
        <v>0.76944444444444438</v>
      </c>
      <c r="CQ33" s="95">
        <v>5.5555555555555601E-2</v>
      </c>
      <c r="CR33" s="42" t="s">
        <v>44</v>
      </c>
      <c r="CS33" s="38">
        <v>0</v>
      </c>
      <c r="CU33" s="39">
        <v>355.1</v>
      </c>
      <c r="CV33" s="46">
        <v>480</v>
      </c>
      <c r="CW33" s="40"/>
      <c r="CX33" s="63">
        <v>835.1</v>
      </c>
      <c r="CZ33" s="101" t="s">
        <v>191</v>
      </c>
      <c r="DA33" s="129" t="s">
        <v>177</v>
      </c>
      <c r="DB33" s="129">
        <v>109</v>
      </c>
      <c r="DC33" s="104" t="s">
        <v>184</v>
      </c>
      <c r="DD33" s="77"/>
      <c r="DE33" s="56"/>
      <c r="DF33" s="36"/>
      <c r="DI33" s="41">
        <v>1.0900000000000001</v>
      </c>
      <c r="DJ33" s="17" t="s">
        <v>196</v>
      </c>
      <c r="DK33" s="153">
        <v>148.34900000000002</v>
      </c>
      <c r="DL33" s="41">
        <v>148.34900000000002</v>
      </c>
      <c r="DM33" s="41">
        <v>9999</v>
      </c>
      <c r="DP33" s="41">
        <v>55</v>
      </c>
      <c r="DQ33" s="227">
        <v>60</v>
      </c>
      <c r="DR33" s="227">
        <v>60</v>
      </c>
      <c r="DS33" s="228">
        <v>46.8</v>
      </c>
      <c r="DT33" s="227">
        <v>0</v>
      </c>
      <c r="DU33" s="227">
        <v>0</v>
      </c>
      <c r="DV33" s="227">
        <v>56</v>
      </c>
      <c r="DW33" s="227">
        <v>0</v>
      </c>
      <c r="DX33" s="227">
        <v>0</v>
      </c>
      <c r="DY33" s="227">
        <v>30</v>
      </c>
      <c r="DZ33" s="227">
        <v>0</v>
      </c>
      <c r="EA33" s="227">
        <v>48</v>
      </c>
      <c r="EB33" s="227">
        <v>0</v>
      </c>
      <c r="EC33" s="228">
        <v>33.799999999999997</v>
      </c>
      <c r="ED33" s="227">
        <v>300</v>
      </c>
      <c r="EE33" s="227">
        <v>60</v>
      </c>
      <c r="EF33" s="227">
        <v>85</v>
      </c>
      <c r="EG33" s="227">
        <v>0</v>
      </c>
      <c r="EH33" s="228">
        <v>55.5</v>
      </c>
      <c r="EI33" s="227">
        <v>0</v>
      </c>
      <c r="EK33" s="41">
        <v>55</v>
      </c>
      <c r="EL33" s="227">
        <v>60</v>
      </c>
      <c r="EM33" s="227">
        <v>120</v>
      </c>
      <c r="EN33" s="227">
        <v>166.8</v>
      </c>
      <c r="EO33" s="227">
        <v>166.8</v>
      </c>
      <c r="EP33" s="227">
        <v>166.8</v>
      </c>
      <c r="EQ33" s="227">
        <v>222.8</v>
      </c>
      <c r="ER33" s="227">
        <v>222.8</v>
      </c>
      <c r="ES33" s="227">
        <v>222.8</v>
      </c>
      <c r="ET33" s="227">
        <v>252.8</v>
      </c>
      <c r="EU33" s="227">
        <v>252.8</v>
      </c>
      <c r="EV33" s="227">
        <v>300.8</v>
      </c>
      <c r="EW33" s="227">
        <v>300.8</v>
      </c>
      <c r="EX33" s="227">
        <v>334.6</v>
      </c>
      <c r="EY33" s="227">
        <v>634.6</v>
      </c>
      <c r="EZ33" s="227">
        <v>694.6</v>
      </c>
      <c r="FA33" s="227">
        <v>779.6</v>
      </c>
      <c r="FB33" s="227">
        <v>779.6</v>
      </c>
      <c r="FC33" s="227">
        <v>835.1</v>
      </c>
      <c r="FD33" s="227">
        <v>835.1</v>
      </c>
    </row>
    <row r="34" spans="1:160" ht="13.5" thickBot="1" x14ac:dyDescent="0.25">
      <c r="A34" s="132"/>
      <c r="B34" s="34">
        <v>25</v>
      </c>
      <c r="C34" s="10">
        <v>25</v>
      </c>
      <c r="D34" s="37" t="s">
        <v>123</v>
      </c>
      <c r="E34" s="37" t="s">
        <v>124</v>
      </c>
      <c r="F34" s="37"/>
      <c r="G34" s="43">
        <v>0.30902777777777801</v>
      </c>
      <c r="H34" s="47">
        <v>0.30902777777777779</v>
      </c>
      <c r="I34" s="58" t="s">
        <v>44</v>
      </c>
      <c r="J34" s="52">
        <v>0</v>
      </c>
      <c r="K34" s="43">
        <v>0.39236111111110999</v>
      </c>
      <c r="L34" s="47">
        <v>0.392361111111102</v>
      </c>
      <c r="M34" s="42" t="s">
        <v>44</v>
      </c>
      <c r="N34" s="38">
        <v>0</v>
      </c>
      <c r="O34" s="73">
        <v>0.43402777777777773</v>
      </c>
      <c r="P34" s="42" t="s">
        <v>44</v>
      </c>
      <c r="Q34" s="38">
        <v>0</v>
      </c>
      <c r="R34" s="43">
        <v>0.4375</v>
      </c>
      <c r="S34" s="47">
        <v>0.4375</v>
      </c>
      <c r="T34" s="70">
        <v>58.6</v>
      </c>
      <c r="U34" s="71">
        <v>58.6</v>
      </c>
      <c r="V34" s="72"/>
      <c r="W34" s="115">
        <v>0.45486111111111105</v>
      </c>
      <c r="X34" s="42" t="s">
        <v>44</v>
      </c>
      <c r="Y34" s="38">
        <v>0</v>
      </c>
      <c r="Z34" s="49">
        <v>0.48958333333333331</v>
      </c>
      <c r="AA34" s="42" t="s">
        <v>44</v>
      </c>
      <c r="AB34" s="38">
        <v>0</v>
      </c>
      <c r="AC34" s="53">
        <v>0.4916666666666667</v>
      </c>
      <c r="AD34" s="61"/>
      <c r="AE34" s="55">
        <v>0.49557870370370366</v>
      </c>
      <c r="AF34" s="35">
        <v>3.9120370370369639E-3</v>
      </c>
      <c r="AG34" s="35">
        <v>5.7870370370297162E-5</v>
      </c>
      <c r="AH34" s="44" t="s">
        <v>223</v>
      </c>
      <c r="AI34" s="45">
        <v>5</v>
      </c>
      <c r="AJ34" s="115">
        <v>0.51249999999999996</v>
      </c>
      <c r="AK34" s="42" t="s">
        <v>44</v>
      </c>
      <c r="AL34" s="38">
        <v>0</v>
      </c>
      <c r="AM34" s="73">
        <v>0.5229166666666667</v>
      </c>
      <c r="AN34" s="42" t="s">
        <v>44</v>
      </c>
      <c r="AO34" s="38">
        <v>0</v>
      </c>
      <c r="AP34" s="53">
        <v>0.52569444444444446</v>
      </c>
      <c r="AQ34" s="61"/>
      <c r="AR34" s="55">
        <v>0.53209490740740739</v>
      </c>
      <c r="AS34" s="35">
        <v>6.4004629629629273E-3</v>
      </c>
      <c r="AT34" s="35">
        <v>3.5879629629633186E-4</v>
      </c>
      <c r="AU34" s="44" t="s">
        <v>45</v>
      </c>
      <c r="AV34" s="45">
        <v>31</v>
      </c>
      <c r="AW34" s="49">
        <v>0.55347222222222225</v>
      </c>
      <c r="AX34" s="42" t="s">
        <v>44</v>
      </c>
      <c r="AY34" s="38">
        <v>0</v>
      </c>
      <c r="AZ34" s="49">
        <v>0.55625000000000002</v>
      </c>
      <c r="BA34" s="61"/>
      <c r="BB34" s="55">
        <v>0.56098379629629636</v>
      </c>
      <c r="BC34" s="35">
        <v>4.7337962962963331E-3</v>
      </c>
      <c r="BD34" s="35">
        <v>2.6620370370366696E-4</v>
      </c>
      <c r="BE34" s="44" t="s">
        <v>45</v>
      </c>
      <c r="BF34" s="45">
        <v>23</v>
      </c>
      <c r="BG34" s="308">
        <v>0.60138888888888886</v>
      </c>
      <c r="BH34" s="42" t="s">
        <v>44</v>
      </c>
      <c r="BI34" s="38">
        <v>0</v>
      </c>
      <c r="BJ34" s="43">
        <v>0.60138888888888886</v>
      </c>
      <c r="BK34" s="47">
        <v>0.60416666666666663</v>
      </c>
      <c r="BL34" s="70">
        <v>32</v>
      </c>
      <c r="BM34" s="71">
        <v>32</v>
      </c>
      <c r="BN34" s="72"/>
      <c r="BO34" s="117" t="s">
        <v>226</v>
      </c>
      <c r="BP34" s="121"/>
      <c r="BQ34" s="124" t="s">
        <v>225</v>
      </c>
      <c r="BR34" s="125"/>
      <c r="BS34" s="49">
        <v>0.6791666666666667</v>
      </c>
      <c r="BT34" s="42" t="s">
        <v>44</v>
      </c>
      <c r="BU34" s="38">
        <v>0</v>
      </c>
      <c r="BV34" s="49">
        <v>0.68194444444444402</v>
      </c>
      <c r="BW34" s="61"/>
      <c r="BX34" s="55">
        <v>0.68481481481481488</v>
      </c>
      <c r="BY34" s="35">
        <v>2.8703703703708561E-3</v>
      </c>
      <c r="BZ34" s="35">
        <v>4.1666666666715247E-4</v>
      </c>
      <c r="CA34" s="44" t="s">
        <v>223</v>
      </c>
      <c r="CB34" s="45">
        <v>36</v>
      </c>
      <c r="CC34" s="85">
        <v>0.68819444444444444</v>
      </c>
      <c r="CD34" s="86"/>
      <c r="CE34" s="87">
        <v>0</v>
      </c>
      <c r="CF34" s="88"/>
      <c r="CG34" s="85">
        <v>0.69444444444444453</v>
      </c>
      <c r="CH34" s="86"/>
      <c r="CI34" s="87">
        <v>0</v>
      </c>
      <c r="CJ34" s="88"/>
      <c r="CK34" s="43">
        <v>0.73958333333333337</v>
      </c>
      <c r="CL34" s="47">
        <v>0.73958333333333337</v>
      </c>
      <c r="CM34" s="70">
        <v>55.7</v>
      </c>
      <c r="CN34" s="71">
        <v>55.7</v>
      </c>
      <c r="CO34" s="72"/>
      <c r="CP34" s="91">
        <v>0.7416666666666667</v>
      </c>
      <c r="CQ34" s="95">
        <v>5.5555555555555601E-2</v>
      </c>
      <c r="CR34" s="42" t="s">
        <v>44</v>
      </c>
      <c r="CS34" s="38">
        <v>0</v>
      </c>
      <c r="CU34" s="39">
        <v>241.3</v>
      </c>
      <c r="CV34" s="46">
        <v>0</v>
      </c>
      <c r="CW34" s="40"/>
      <c r="CX34" s="63">
        <v>241.3</v>
      </c>
      <c r="CZ34" s="101" t="s">
        <v>189</v>
      </c>
      <c r="DA34" s="129" t="s">
        <v>177</v>
      </c>
      <c r="DB34" s="129">
        <v>152</v>
      </c>
      <c r="DC34" s="104"/>
      <c r="DD34" s="77"/>
      <c r="DE34" s="56"/>
      <c r="DF34" s="36"/>
      <c r="DI34" s="41">
        <v>1.0900000000000001</v>
      </c>
      <c r="DJ34" s="17" t="s">
        <v>196</v>
      </c>
      <c r="DK34" s="153">
        <v>159.46700000000001</v>
      </c>
      <c r="DL34" s="41">
        <v>159.46700000000001</v>
      </c>
      <c r="DM34" s="41">
        <v>9999</v>
      </c>
      <c r="DP34" s="41">
        <v>25</v>
      </c>
      <c r="DQ34" s="227">
        <v>0</v>
      </c>
      <c r="DR34" s="227">
        <v>0</v>
      </c>
      <c r="DS34" s="228">
        <v>58.6</v>
      </c>
      <c r="DT34" s="227">
        <v>0</v>
      </c>
      <c r="DU34" s="227">
        <v>0</v>
      </c>
      <c r="DV34" s="227">
        <v>5</v>
      </c>
      <c r="DW34" s="227">
        <v>0</v>
      </c>
      <c r="DX34" s="227">
        <v>0</v>
      </c>
      <c r="DY34" s="227">
        <v>31</v>
      </c>
      <c r="DZ34" s="227">
        <v>0</v>
      </c>
      <c r="EA34" s="227">
        <v>23</v>
      </c>
      <c r="EB34" s="227">
        <v>0</v>
      </c>
      <c r="EC34" s="228">
        <v>32</v>
      </c>
      <c r="ED34" s="227">
        <v>0</v>
      </c>
      <c r="EE34" s="227">
        <v>0</v>
      </c>
      <c r="EF34" s="227">
        <v>36</v>
      </c>
      <c r="EG34" s="227">
        <v>0</v>
      </c>
      <c r="EH34" s="228">
        <v>55.7</v>
      </c>
      <c r="EI34" s="227">
        <v>0</v>
      </c>
      <c r="EK34" s="41">
        <v>25</v>
      </c>
      <c r="EL34" s="227">
        <v>0</v>
      </c>
      <c r="EM34" s="227">
        <v>0</v>
      </c>
      <c r="EN34" s="227">
        <v>58.6</v>
      </c>
      <c r="EO34" s="227">
        <v>58.6</v>
      </c>
      <c r="EP34" s="227">
        <v>58.6</v>
      </c>
      <c r="EQ34" s="227">
        <v>63.6</v>
      </c>
      <c r="ER34" s="227">
        <v>63.6</v>
      </c>
      <c r="ES34" s="227">
        <v>63.6</v>
      </c>
      <c r="ET34" s="227">
        <v>94.6</v>
      </c>
      <c r="EU34" s="227">
        <v>94.6</v>
      </c>
      <c r="EV34" s="227">
        <v>117.6</v>
      </c>
      <c r="EW34" s="227">
        <v>117.6</v>
      </c>
      <c r="EX34" s="227">
        <v>149.6</v>
      </c>
      <c r="EY34" s="227">
        <v>149.6</v>
      </c>
      <c r="EZ34" s="227">
        <v>149.6</v>
      </c>
      <c r="FA34" s="227">
        <v>185.6</v>
      </c>
      <c r="FB34" s="227">
        <v>185.6</v>
      </c>
      <c r="FC34" s="227">
        <v>241.3</v>
      </c>
      <c r="FD34" s="227">
        <v>241.3</v>
      </c>
    </row>
    <row r="35" spans="1:160" s="41" customFormat="1" ht="13.5" collapsed="1" thickBot="1" x14ac:dyDescent="0.25">
      <c r="A35" s="131"/>
      <c r="B35" s="34">
        <v>12</v>
      </c>
      <c r="C35" s="10">
        <v>12</v>
      </c>
      <c r="D35" s="37" t="s">
        <v>102</v>
      </c>
      <c r="E35" s="37" t="s">
        <v>103</v>
      </c>
      <c r="F35" s="37"/>
      <c r="G35" s="43">
        <v>0.3</v>
      </c>
      <c r="H35" s="47">
        <v>0.3</v>
      </c>
      <c r="I35" s="58" t="s">
        <v>44</v>
      </c>
      <c r="J35" s="52">
        <v>0</v>
      </c>
      <c r="K35" s="43">
        <v>0.38333333333333303</v>
      </c>
      <c r="L35" s="47">
        <v>0.38333333333332997</v>
      </c>
      <c r="M35" s="42" t="s">
        <v>44</v>
      </c>
      <c r="N35" s="38">
        <v>0</v>
      </c>
      <c r="O35" s="73">
        <v>0.42499999999999999</v>
      </c>
      <c r="P35" s="42" t="s">
        <v>44</v>
      </c>
      <c r="Q35" s="38">
        <v>0</v>
      </c>
      <c r="R35" s="43">
        <v>0.42777777777777781</v>
      </c>
      <c r="S35" s="47">
        <v>0.42777777777777781</v>
      </c>
      <c r="T35" s="70">
        <v>44</v>
      </c>
      <c r="U35" s="71">
        <v>44</v>
      </c>
      <c r="V35" s="72"/>
      <c r="W35" s="115">
        <v>0.4458333333333333</v>
      </c>
      <c r="X35" s="42" t="s">
        <v>44</v>
      </c>
      <c r="Y35" s="38">
        <v>0</v>
      </c>
      <c r="Z35" s="49">
        <v>0.48055555555555557</v>
      </c>
      <c r="AA35" s="42" t="s">
        <v>44</v>
      </c>
      <c r="AB35" s="38">
        <v>0</v>
      </c>
      <c r="AC35" s="53">
        <v>0.4826388888888889</v>
      </c>
      <c r="AD35" s="61"/>
      <c r="AE35" s="55">
        <v>0.48674768518518513</v>
      </c>
      <c r="AF35" s="35">
        <v>4.1087962962962354E-3</v>
      </c>
      <c r="AG35" s="35">
        <v>2.5462962962956867E-4</v>
      </c>
      <c r="AH35" s="44" t="s">
        <v>223</v>
      </c>
      <c r="AI35" s="45">
        <v>22</v>
      </c>
      <c r="AJ35" s="115">
        <v>0.50347222222222221</v>
      </c>
      <c r="AK35" s="42" t="s">
        <v>44</v>
      </c>
      <c r="AL35" s="38">
        <v>0</v>
      </c>
      <c r="AM35" s="73">
        <v>0.51388888888888895</v>
      </c>
      <c r="AN35" s="42" t="s">
        <v>44</v>
      </c>
      <c r="AO35" s="38">
        <v>0</v>
      </c>
      <c r="AP35" s="53">
        <v>0.51597222222222217</v>
      </c>
      <c r="AQ35" s="61"/>
      <c r="AR35" s="55">
        <v>0.52298611111111104</v>
      </c>
      <c r="AS35" s="35">
        <v>7.0138888888888751E-3</v>
      </c>
      <c r="AT35" s="35">
        <v>2.5462962962961595E-4</v>
      </c>
      <c r="AU35" s="44" t="s">
        <v>223</v>
      </c>
      <c r="AV35" s="45">
        <v>22</v>
      </c>
      <c r="AW35" s="49">
        <v>0.54375000000000007</v>
      </c>
      <c r="AX35" s="42" t="s">
        <v>44</v>
      </c>
      <c r="AY35" s="38">
        <v>0</v>
      </c>
      <c r="AZ35" s="49">
        <v>0.54583333333333295</v>
      </c>
      <c r="BA35" s="61"/>
      <c r="BB35" s="55">
        <v>0.55104166666666665</v>
      </c>
      <c r="BC35" s="35">
        <v>5.2083333333337034E-3</v>
      </c>
      <c r="BD35" s="35">
        <v>2.083333333337033E-4</v>
      </c>
      <c r="BE35" s="44" t="s">
        <v>223</v>
      </c>
      <c r="BF35" s="45">
        <v>18</v>
      </c>
      <c r="BG35" s="308">
        <v>0.59097222222222179</v>
      </c>
      <c r="BH35" s="42" t="s">
        <v>44</v>
      </c>
      <c r="BI35" s="38">
        <v>0</v>
      </c>
      <c r="BJ35" s="43">
        <v>0.59097222222222223</v>
      </c>
      <c r="BK35" s="47">
        <v>0.59166666666666667</v>
      </c>
      <c r="BL35" s="70">
        <v>29.4</v>
      </c>
      <c r="BM35" s="71">
        <v>29.4</v>
      </c>
      <c r="BN35" s="72"/>
      <c r="BO35" s="117" t="s">
        <v>226</v>
      </c>
      <c r="BP35" s="121"/>
      <c r="BQ35" s="124" t="s">
        <v>225</v>
      </c>
      <c r="BR35" s="125"/>
      <c r="BS35" s="49">
        <v>0.66736111111111107</v>
      </c>
      <c r="BT35" s="42" t="s">
        <v>44</v>
      </c>
      <c r="BU35" s="38">
        <v>0</v>
      </c>
      <c r="BV35" s="49">
        <v>0.66944444444444395</v>
      </c>
      <c r="BW35" s="61"/>
      <c r="BX35" s="55">
        <v>0.67207175925925933</v>
      </c>
      <c r="BY35" s="35">
        <v>2.6273148148153735E-3</v>
      </c>
      <c r="BZ35" s="35">
        <v>1.7361111111166994E-4</v>
      </c>
      <c r="CA35" s="44" t="s">
        <v>223</v>
      </c>
      <c r="CB35" s="45">
        <v>15</v>
      </c>
      <c r="CC35" s="85">
        <v>0.67499999999999993</v>
      </c>
      <c r="CD35" s="86"/>
      <c r="CE35" s="87">
        <v>0</v>
      </c>
      <c r="CF35" s="88"/>
      <c r="CG35" s="85">
        <v>0.68194444444444446</v>
      </c>
      <c r="CH35" s="86"/>
      <c r="CI35" s="87">
        <v>0</v>
      </c>
      <c r="CJ35" s="88"/>
      <c r="CK35" s="43">
        <v>0.72569444444444453</v>
      </c>
      <c r="CL35" s="47">
        <v>0.72569444444444453</v>
      </c>
      <c r="CM35" s="316">
        <v>57</v>
      </c>
      <c r="CN35" s="311">
        <v>57</v>
      </c>
      <c r="CO35" s="72"/>
      <c r="CP35" s="91">
        <v>0.7270833333333333</v>
      </c>
      <c r="CQ35" s="95">
        <v>5.5555555555555601E-2</v>
      </c>
      <c r="CR35" s="42" t="s">
        <v>44</v>
      </c>
      <c r="CS35" s="38">
        <v>0</v>
      </c>
      <c r="CT35" s="284"/>
      <c r="CU35" s="39">
        <v>207.4</v>
      </c>
      <c r="CV35" s="46">
        <v>0</v>
      </c>
      <c r="CW35" s="40"/>
      <c r="CX35" s="63">
        <v>207.4</v>
      </c>
      <c r="CY35" s="284"/>
      <c r="CZ35" s="101" t="s">
        <v>189</v>
      </c>
      <c r="DA35" s="129" t="s">
        <v>177</v>
      </c>
      <c r="DB35" s="129">
        <v>77</v>
      </c>
      <c r="DC35" s="104" t="s">
        <v>182</v>
      </c>
      <c r="DD35" s="77"/>
      <c r="DE35" s="56"/>
      <c r="DF35" s="36"/>
      <c r="DI35" s="41">
        <v>1.06</v>
      </c>
      <c r="DJ35" s="41" t="s">
        <v>196</v>
      </c>
      <c r="DK35" s="153">
        <v>138.22400000000002</v>
      </c>
      <c r="DL35" s="41">
        <v>138.22400000000002</v>
      </c>
      <c r="DM35" s="41">
        <v>9999</v>
      </c>
      <c r="DP35" s="41">
        <v>12</v>
      </c>
      <c r="DQ35" s="227">
        <v>0</v>
      </c>
      <c r="DR35" s="227">
        <v>0</v>
      </c>
      <c r="DS35" s="228">
        <v>44</v>
      </c>
      <c r="DT35" s="227">
        <v>0</v>
      </c>
      <c r="DU35" s="227">
        <v>0</v>
      </c>
      <c r="DV35" s="227">
        <v>22</v>
      </c>
      <c r="DW35" s="227">
        <v>0</v>
      </c>
      <c r="DX35" s="227">
        <v>0</v>
      </c>
      <c r="DY35" s="227">
        <v>22</v>
      </c>
      <c r="DZ35" s="227">
        <v>0</v>
      </c>
      <c r="EA35" s="227">
        <v>18</v>
      </c>
      <c r="EB35" s="227">
        <v>0</v>
      </c>
      <c r="EC35" s="228">
        <v>29.4</v>
      </c>
      <c r="ED35" s="227">
        <v>0</v>
      </c>
      <c r="EE35" s="227">
        <v>0</v>
      </c>
      <c r="EF35" s="227">
        <v>15</v>
      </c>
      <c r="EG35" s="227">
        <v>0</v>
      </c>
      <c r="EH35" s="228">
        <v>57</v>
      </c>
      <c r="EI35" s="227">
        <v>0</v>
      </c>
      <c r="EK35" s="41">
        <v>12</v>
      </c>
      <c r="EL35" s="227">
        <v>0</v>
      </c>
      <c r="EM35" s="227">
        <v>0</v>
      </c>
      <c r="EN35" s="227">
        <v>44</v>
      </c>
      <c r="EO35" s="227">
        <v>44</v>
      </c>
      <c r="EP35" s="227">
        <v>44</v>
      </c>
      <c r="EQ35" s="227">
        <v>66</v>
      </c>
      <c r="ER35" s="227">
        <v>66</v>
      </c>
      <c r="ES35" s="227">
        <v>66</v>
      </c>
      <c r="ET35" s="227">
        <v>88</v>
      </c>
      <c r="EU35" s="227">
        <v>88</v>
      </c>
      <c r="EV35" s="227">
        <v>106</v>
      </c>
      <c r="EW35" s="227">
        <v>106</v>
      </c>
      <c r="EX35" s="227">
        <v>135.4</v>
      </c>
      <c r="EY35" s="227">
        <v>135.4</v>
      </c>
      <c r="EZ35" s="227">
        <v>135.4</v>
      </c>
      <c r="FA35" s="227">
        <v>150.4</v>
      </c>
      <c r="FB35" s="227">
        <v>150.4</v>
      </c>
      <c r="FC35" s="227">
        <v>207.4</v>
      </c>
      <c r="FD35" s="227">
        <v>207.4</v>
      </c>
    </row>
    <row r="36" spans="1:160" ht="13.5" thickBot="1" x14ac:dyDescent="0.25">
      <c r="A36" s="132"/>
      <c r="B36" s="34">
        <v>27</v>
      </c>
      <c r="C36" s="10">
        <v>27</v>
      </c>
      <c r="D36" s="37" t="s">
        <v>127</v>
      </c>
      <c r="E36" s="37" t="s">
        <v>128</v>
      </c>
      <c r="F36" s="37"/>
      <c r="G36" s="43">
        <v>0.31041666666666701</v>
      </c>
      <c r="H36" s="47">
        <v>0.31041666666666667</v>
      </c>
      <c r="I36" s="58" t="s">
        <v>44</v>
      </c>
      <c r="J36" s="52">
        <v>0</v>
      </c>
      <c r="K36" s="43">
        <v>0.39374999999999799</v>
      </c>
      <c r="L36" s="47">
        <v>0.39374999999999</v>
      </c>
      <c r="M36" s="42" t="s">
        <v>44</v>
      </c>
      <c r="N36" s="38">
        <v>0</v>
      </c>
      <c r="O36" s="73">
        <v>0.43541666666666662</v>
      </c>
      <c r="P36" s="42" t="s">
        <v>44</v>
      </c>
      <c r="Q36" s="38">
        <v>0</v>
      </c>
      <c r="R36" s="43">
        <v>0.43958333333333338</v>
      </c>
      <c r="S36" s="47">
        <v>0.43958333333333338</v>
      </c>
      <c r="T36" s="70">
        <v>47.6</v>
      </c>
      <c r="U36" s="71">
        <v>47.6</v>
      </c>
      <c r="V36" s="72">
        <v>30</v>
      </c>
      <c r="W36" s="115">
        <v>0.45624999999999999</v>
      </c>
      <c r="X36" s="42" t="s">
        <v>44</v>
      </c>
      <c r="Y36" s="38">
        <v>0</v>
      </c>
      <c r="Z36" s="49">
        <v>0.4909722222222222</v>
      </c>
      <c r="AA36" s="42" t="s">
        <v>44</v>
      </c>
      <c r="AB36" s="38">
        <v>0</v>
      </c>
      <c r="AC36" s="53">
        <v>0.49305555555555558</v>
      </c>
      <c r="AD36" s="61"/>
      <c r="AE36" s="55">
        <v>0.49851851851851853</v>
      </c>
      <c r="AF36" s="35">
        <v>5.4629629629629473E-3</v>
      </c>
      <c r="AG36" s="35">
        <v>1.6087962962962805E-3</v>
      </c>
      <c r="AH36" s="44" t="s">
        <v>223</v>
      </c>
      <c r="AI36" s="45">
        <v>139</v>
      </c>
      <c r="AJ36" s="115">
        <v>0.51388888888888895</v>
      </c>
      <c r="AK36" s="42" t="s">
        <v>44</v>
      </c>
      <c r="AL36" s="38">
        <v>0</v>
      </c>
      <c r="AM36" s="73">
        <v>0.52430555555555558</v>
      </c>
      <c r="AN36" s="42" t="s">
        <v>44</v>
      </c>
      <c r="AO36" s="38">
        <v>0</v>
      </c>
      <c r="AP36" s="53">
        <v>0.52708333333333335</v>
      </c>
      <c r="AQ36" s="61"/>
      <c r="AR36" s="55">
        <v>0.53449074074074077</v>
      </c>
      <c r="AS36" s="35">
        <v>7.4074074074074181E-3</v>
      </c>
      <c r="AT36" s="35">
        <v>6.4814814814815897E-4</v>
      </c>
      <c r="AU36" s="44" t="s">
        <v>223</v>
      </c>
      <c r="AV36" s="45">
        <v>56</v>
      </c>
      <c r="AW36" s="49">
        <v>0.55486111111111114</v>
      </c>
      <c r="AX36" s="42" t="s">
        <v>44</v>
      </c>
      <c r="AY36" s="38">
        <v>0</v>
      </c>
      <c r="AZ36" s="49">
        <v>0.55763888888888902</v>
      </c>
      <c r="BA36" s="61"/>
      <c r="BB36" s="55">
        <v>0.56281250000000005</v>
      </c>
      <c r="BC36" s="35">
        <v>5.1736111111110317E-3</v>
      </c>
      <c r="BD36" s="35">
        <v>1.7361111111103156E-4</v>
      </c>
      <c r="BE36" s="44" t="s">
        <v>223</v>
      </c>
      <c r="BF36" s="45">
        <v>15</v>
      </c>
      <c r="BG36" s="308">
        <v>0.60277777777777786</v>
      </c>
      <c r="BH36" s="42" t="s">
        <v>44</v>
      </c>
      <c r="BI36" s="38">
        <v>0</v>
      </c>
      <c r="BJ36" s="43">
        <v>0.60902777777777783</v>
      </c>
      <c r="BK36" s="47">
        <v>0.61041666666666672</v>
      </c>
      <c r="BL36" s="70">
        <v>25.6</v>
      </c>
      <c r="BM36" s="71">
        <v>25.6</v>
      </c>
      <c r="BN36" s="72">
        <v>300</v>
      </c>
      <c r="BO36" s="117" t="s">
        <v>229</v>
      </c>
      <c r="BP36" s="121">
        <v>3600</v>
      </c>
      <c r="BQ36" s="124" t="s">
        <v>225</v>
      </c>
      <c r="BR36" s="125"/>
      <c r="BS36" s="49">
        <v>0.69652777777777775</v>
      </c>
      <c r="BT36" s="42" t="s">
        <v>223</v>
      </c>
      <c r="BU36" s="38">
        <v>1380</v>
      </c>
      <c r="BV36" s="49">
        <v>0.69861111111111096</v>
      </c>
      <c r="BW36" s="61"/>
      <c r="BX36" s="55">
        <v>0.70210648148148147</v>
      </c>
      <c r="BY36" s="35">
        <v>3.4953703703705097E-3</v>
      </c>
      <c r="BZ36" s="35">
        <v>1.0416666666668061E-3</v>
      </c>
      <c r="CA36" s="44" t="s">
        <v>223</v>
      </c>
      <c r="CB36" s="45">
        <v>90</v>
      </c>
      <c r="CC36" s="85">
        <v>0.70277777777777783</v>
      </c>
      <c r="CD36" s="86"/>
      <c r="CE36" s="87">
        <v>0</v>
      </c>
      <c r="CF36" s="88"/>
      <c r="CG36" s="85">
        <v>0.7104166666666667</v>
      </c>
      <c r="CH36" s="86"/>
      <c r="CI36" s="87">
        <v>0</v>
      </c>
      <c r="CJ36" s="88"/>
      <c r="CK36" s="43">
        <v>0.75486111111111109</v>
      </c>
      <c r="CL36" s="47">
        <v>0.75624999999999998</v>
      </c>
      <c r="CM36" s="70">
        <v>57.6</v>
      </c>
      <c r="CN36" s="71">
        <v>57.6</v>
      </c>
      <c r="CO36" s="72"/>
      <c r="CP36" s="91">
        <v>0.7583333333333333</v>
      </c>
      <c r="CQ36" s="95">
        <v>5.5555555555555601E-2</v>
      </c>
      <c r="CR36" s="42" t="s">
        <v>44</v>
      </c>
      <c r="CS36" s="38">
        <v>0</v>
      </c>
      <c r="CU36" s="39">
        <v>760.8</v>
      </c>
      <c r="CV36" s="46">
        <v>4980</v>
      </c>
      <c r="CW36" s="40"/>
      <c r="CX36" s="63">
        <v>5740.8</v>
      </c>
      <c r="CZ36" s="101" t="s">
        <v>190</v>
      </c>
      <c r="DA36" s="129" t="s">
        <v>176</v>
      </c>
      <c r="DB36" s="129">
        <v>238</v>
      </c>
      <c r="DC36" s="104" t="s">
        <v>186</v>
      </c>
      <c r="DD36" s="77"/>
      <c r="DE36" s="56"/>
      <c r="DF36" s="36"/>
      <c r="DI36" s="41">
        <v>1.1499999999999999</v>
      </c>
      <c r="DJ36" s="17" t="s">
        <v>196</v>
      </c>
      <c r="DK36" s="153">
        <v>480.42</v>
      </c>
      <c r="DL36" s="41">
        <v>480.42</v>
      </c>
      <c r="DM36" s="41">
        <v>9999</v>
      </c>
      <c r="DP36" s="41">
        <v>27</v>
      </c>
      <c r="DQ36" s="227">
        <v>0</v>
      </c>
      <c r="DR36" s="227">
        <v>0</v>
      </c>
      <c r="DS36" s="228">
        <v>77.599999999999994</v>
      </c>
      <c r="DT36" s="227">
        <v>0</v>
      </c>
      <c r="DU36" s="227">
        <v>0</v>
      </c>
      <c r="DV36" s="227">
        <v>139</v>
      </c>
      <c r="DW36" s="227">
        <v>0</v>
      </c>
      <c r="DX36" s="227">
        <v>0</v>
      </c>
      <c r="DY36" s="227">
        <v>56</v>
      </c>
      <c r="DZ36" s="227">
        <v>0</v>
      </c>
      <c r="EA36" s="227">
        <v>15</v>
      </c>
      <c r="EB36" s="227">
        <v>0</v>
      </c>
      <c r="EC36" s="228">
        <v>325.60000000000002</v>
      </c>
      <c r="ED36" s="227">
        <v>3600</v>
      </c>
      <c r="EE36" s="227">
        <v>1380</v>
      </c>
      <c r="EF36" s="227">
        <v>90</v>
      </c>
      <c r="EG36" s="227">
        <v>0</v>
      </c>
      <c r="EH36" s="228">
        <v>57.6</v>
      </c>
      <c r="EI36" s="227">
        <v>0</v>
      </c>
      <c r="EK36" s="41">
        <v>27</v>
      </c>
      <c r="EL36" s="227">
        <v>0</v>
      </c>
      <c r="EM36" s="227">
        <v>0</v>
      </c>
      <c r="EN36" s="227">
        <v>77.599999999999994</v>
      </c>
      <c r="EO36" s="227">
        <v>77.599999999999994</v>
      </c>
      <c r="EP36" s="227">
        <v>77.599999999999994</v>
      </c>
      <c r="EQ36" s="227">
        <v>216.6</v>
      </c>
      <c r="ER36" s="227">
        <v>216.6</v>
      </c>
      <c r="ES36" s="227">
        <v>216.6</v>
      </c>
      <c r="ET36" s="227">
        <v>272.60000000000002</v>
      </c>
      <c r="EU36" s="227">
        <v>272.60000000000002</v>
      </c>
      <c r="EV36" s="227">
        <v>287.60000000000002</v>
      </c>
      <c r="EW36" s="227">
        <v>287.60000000000002</v>
      </c>
      <c r="EX36" s="227">
        <v>613.20000000000005</v>
      </c>
      <c r="EY36" s="227">
        <v>4213.2</v>
      </c>
      <c r="EZ36" s="227">
        <v>5593.2</v>
      </c>
      <c r="FA36" s="227">
        <v>5683.2</v>
      </c>
      <c r="FB36" s="227">
        <v>5683.2</v>
      </c>
      <c r="FC36" s="227">
        <v>5740.8</v>
      </c>
      <c r="FD36" s="227">
        <v>5740.8</v>
      </c>
    </row>
    <row r="37" spans="1:160" ht="13.5" thickBot="1" x14ac:dyDescent="0.25">
      <c r="A37" s="132"/>
      <c r="B37" s="34">
        <v>20</v>
      </c>
      <c r="C37" s="10">
        <v>20</v>
      </c>
      <c r="D37" s="37" t="s">
        <v>33</v>
      </c>
      <c r="E37" s="37" t="s">
        <v>114</v>
      </c>
      <c r="F37" s="37"/>
      <c r="G37" s="43">
        <v>0.30555555555555602</v>
      </c>
      <c r="H37" s="47">
        <v>0.30555555555555552</v>
      </c>
      <c r="I37" s="58" t="s">
        <v>44</v>
      </c>
      <c r="J37" s="52">
        <v>0</v>
      </c>
      <c r="K37" s="43">
        <v>0.38888888888888801</v>
      </c>
      <c r="L37" s="47">
        <v>0.38888888888888201</v>
      </c>
      <c r="M37" s="42" t="s">
        <v>44</v>
      </c>
      <c r="N37" s="38">
        <v>0</v>
      </c>
      <c r="O37" s="73">
        <v>0.43055555555555558</v>
      </c>
      <c r="P37" s="42" t="s">
        <v>44</v>
      </c>
      <c r="Q37" s="38">
        <v>0</v>
      </c>
      <c r="R37" s="43">
        <v>0.43472222222222223</v>
      </c>
      <c r="S37" s="47">
        <v>0.43472222222222223</v>
      </c>
      <c r="T37" s="70">
        <v>44.9</v>
      </c>
      <c r="U37" s="71">
        <v>44.9</v>
      </c>
      <c r="V37" s="72"/>
      <c r="W37" s="115">
        <v>0.4513888888888889</v>
      </c>
      <c r="X37" s="42" t="s">
        <v>44</v>
      </c>
      <c r="Y37" s="38">
        <v>0</v>
      </c>
      <c r="Z37" s="49">
        <v>0.4861111111111111</v>
      </c>
      <c r="AA37" s="42" t="s">
        <v>44</v>
      </c>
      <c r="AB37" s="38">
        <v>0</v>
      </c>
      <c r="AC37" s="53">
        <v>0.48819444444444443</v>
      </c>
      <c r="AD37" s="61"/>
      <c r="AE37" s="55">
        <v>0.4921875</v>
      </c>
      <c r="AF37" s="35">
        <v>3.9930555555555691E-3</v>
      </c>
      <c r="AG37" s="35">
        <v>1.3888888888890236E-4</v>
      </c>
      <c r="AH37" s="44" t="s">
        <v>223</v>
      </c>
      <c r="AI37" s="45">
        <v>12</v>
      </c>
      <c r="AJ37" s="115">
        <v>0.50902777777777775</v>
      </c>
      <c r="AK37" s="42" t="s">
        <v>44</v>
      </c>
      <c r="AL37" s="38">
        <v>0</v>
      </c>
      <c r="AM37" s="73">
        <v>0.51944444444444449</v>
      </c>
      <c r="AN37" s="42" t="s">
        <v>44</v>
      </c>
      <c r="AO37" s="38">
        <v>0</v>
      </c>
      <c r="AP37" s="53">
        <v>0.52152777777777781</v>
      </c>
      <c r="AQ37" s="61"/>
      <c r="AR37" s="55">
        <v>0.52846064814814808</v>
      </c>
      <c r="AS37" s="35">
        <v>6.9328703703702699E-3</v>
      </c>
      <c r="AT37" s="35">
        <v>1.7361111111101075E-4</v>
      </c>
      <c r="AU37" s="44" t="s">
        <v>223</v>
      </c>
      <c r="AV37" s="45">
        <v>15</v>
      </c>
      <c r="AW37" s="49">
        <v>0.5493055555555556</v>
      </c>
      <c r="AX37" s="42" t="s">
        <v>44</v>
      </c>
      <c r="AY37" s="38">
        <v>0</v>
      </c>
      <c r="AZ37" s="49">
        <v>0.55138888888888904</v>
      </c>
      <c r="BA37" s="61"/>
      <c r="BB37" s="55">
        <v>0.55615740740740738</v>
      </c>
      <c r="BC37" s="35">
        <v>4.7685185185183387E-3</v>
      </c>
      <c r="BD37" s="35">
        <v>2.3148148148166136E-4</v>
      </c>
      <c r="BE37" s="44" t="s">
        <v>45</v>
      </c>
      <c r="BF37" s="45">
        <v>20</v>
      </c>
      <c r="BG37" s="308">
        <v>0.59652777777777788</v>
      </c>
      <c r="BH37" s="42" t="s">
        <v>44</v>
      </c>
      <c r="BI37" s="38">
        <v>0</v>
      </c>
      <c r="BJ37" s="43">
        <v>0.59652777777777777</v>
      </c>
      <c r="BK37" s="47">
        <v>0.60069444444444442</v>
      </c>
      <c r="BL37" s="70">
        <v>32</v>
      </c>
      <c r="BM37" s="71">
        <v>32</v>
      </c>
      <c r="BN37" s="72"/>
      <c r="BO37" s="117" t="s">
        <v>224</v>
      </c>
      <c r="BP37" s="121">
        <v>300</v>
      </c>
      <c r="BQ37" s="124" t="s">
        <v>225</v>
      </c>
      <c r="BR37" s="125"/>
      <c r="BS37" s="49">
        <v>0.67291666666666661</v>
      </c>
      <c r="BT37" s="42" t="s">
        <v>44</v>
      </c>
      <c r="BU37" s="38">
        <v>0</v>
      </c>
      <c r="BV37" s="49">
        <v>0.67500000000000004</v>
      </c>
      <c r="BW37" s="61"/>
      <c r="BX37" s="55">
        <v>0.67813657407407402</v>
      </c>
      <c r="BY37" s="35">
        <v>3.1365740740739723E-3</v>
      </c>
      <c r="BZ37" s="35">
        <v>6.8287037037026866E-4</v>
      </c>
      <c r="CA37" s="44" t="s">
        <v>223</v>
      </c>
      <c r="CB37" s="45">
        <v>59</v>
      </c>
      <c r="CC37" s="85">
        <v>0.6791666666666667</v>
      </c>
      <c r="CD37" s="86"/>
      <c r="CE37" s="87">
        <v>0</v>
      </c>
      <c r="CF37" s="88"/>
      <c r="CG37" s="85">
        <v>0.6875</v>
      </c>
      <c r="CH37" s="86"/>
      <c r="CI37" s="87">
        <v>0</v>
      </c>
      <c r="CJ37" s="88"/>
      <c r="CK37" s="43">
        <v>0.73333333333333339</v>
      </c>
      <c r="CL37" s="47">
        <v>0.73333333333333339</v>
      </c>
      <c r="CM37" s="70">
        <v>57.7</v>
      </c>
      <c r="CN37" s="71">
        <v>57.7</v>
      </c>
      <c r="CO37" s="72"/>
      <c r="CP37" s="91">
        <v>0.73749999999999993</v>
      </c>
      <c r="CQ37" s="95">
        <v>5.5555555555555601E-2</v>
      </c>
      <c r="CR37" s="42" t="s">
        <v>44</v>
      </c>
      <c r="CS37" s="38">
        <v>0</v>
      </c>
      <c r="CT37" s="75"/>
      <c r="CU37" s="39">
        <v>240.6</v>
      </c>
      <c r="CV37" s="46">
        <v>300</v>
      </c>
      <c r="CW37" s="40"/>
      <c r="CX37" s="63">
        <v>540.6</v>
      </c>
      <c r="CY37" s="75"/>
      <c r="CZ37" s="101" t="s">
        <v>189</v>
      </c>
      <c r="DA37" s="129" t="s">
        <v>177</v>
      </c>
      <c r="DB37" s="129">
        <v>71</v>
      </c>
      <c r="DC37" s="104"/>
      <c r="DD37" s="77"/>
      <c r="DE37" s="56"/>
      <c r="DF37" s="36"/>
      <c r="DI37" s="41">
        <v>1.06</v>
      </c>
      <c r="DJ37" s="17" t="s">
        <v>196</v>
      </c>
      <c r="DK37" s="153">
        <v>142.67600000000004</v>
      </c>
      <c r="DL37" s="41">
        <v>142.67600000000004</v>
      </c>
      <c r="DM37" s="41">
        <v>9999</v>
      </c>
      <c r="DP37" s="41">
        <v>20</v>
      </c>
      <c r="DQ37" s="227">
        <v>0</v>
      </c>
      <c r="DR37" s="227">
        <v>0</v>
      </c>
      <c r="DS37" s="228">
        <v>44.9</v>
      </c>
      <c r="DT37" s="227">
        <v>0</v>
      </c>
      <c r="DU37" s="227">
        <v>0</v>
      </c>
      <c r="DV37" s="227">
        <v>12</v>
      </c>
      <c r="DW37" s="227">
        <v>0</v>
      </c>
      <c r="DX37" s="227">
        <v>0</v>
      </c>
      <c r="DY37" s="227">
        <v>15</v>
      </c>
      <c r="DZ37" s="227">
        <v>0</v>
      </c>
      <c r="EA37" s="227">
        <v>20</v>
      </c>
      <c r="EB37" s="227">
        <v>0</v>
      </c>
      <c r="EC37" s="228">
        <v>32</v>
      </c>
      <c r="ED37" s="227">
        <v>300</v>
      </c>
      <c r="EE37" s="227">
        <v>0</v>
      </c>
      <c r="EF37" s="227">
        <v>59</v>
      </c>
      <c r="EG37" s="227">
        <v>0</v>
      </c>
      <c r="EH37" s="228">
        <v>57.7</v>
      </c>
      <c r="EI37" s="227">
        <v>0</v>
      </c>
      <c r="EK37" s="41">
        <v>20</v>
      </c>
      <c r="EL37" s="227">
        <v>0</v>
      </c>
      <c r="EM37" s="227">
        <v>0</v>
      </c>
      <c r="EN37" s="227">
        <v>44.9</v>
      </c>
      <c r="EO37" s="227">
        <v>44.9</v>
      </c>
      <c r="EP37" s="227">
        <v>44.9</v>
      </c>
      <c r="EQ37" s="227">
        <v>56.9</v>
      </c>
      <c r="ER37" s="227">
        <v>56.9</v>
      </c>
      <c r="ES37" s="227">
        <v>56.9</v>
      </c>
      <c r="ET37" s="227">
        <v>71.900000000000006</v>
      </c>
      <c r="EU37" s="227">
        <v>71.900000000000006</v>
      </c>
      <c r="EV37" s="227">
        <v>91.9</v>
      </c>
      <c r="EW37" s="227">
        <v>91.9</v>
      </c>
      <c r="EX37" s="227">
        <v>123.9</v>
      </c>
      <c r="EY37" s="227">
        <v>423.9</v>
      </c>
      <c r="EZ37" s="227">
        <v>423.9</v>
      </c>
      <c r="FA37" s="227">
        <v>482.9</v>
      </c>
      <c r="FB37" s="227">
        <v>482.9</v>
      </c>
      <c r="FC37" s="227">
        <v>540.6</v>
      </c>
      <c r="FD37" s="227">
        <v>540.6</v>
      </c>
    </row>
    <row r="38" spans="1:160" ht="13.5" thickBot="1" x14ac:dyDescent="0.25">
      <c r="A38" s="132"/>
      <c r="B38" s="34">
        <v>46</v>
      </c>
      <c r="C38" s="10">
        <v>46</v>
      </c>
      <c r="D38" s="37" t="s">
        <v>38</v>
      </c>
      <c r="E38" s="37" t="s">
        <v>58</v>
      </c>
      <c r="F38" s="37"/>
      <c r="G38" s="43">
        <v>0.32361111111111102</v>
      </c>
      <c r="H38" s="47">
        <v>0.32361111111111113</v>
      </c>
      <c r="I38" s="58" t="s">
        <v>44</v>
      </c>
      <c r="J38" s="52">
        <v>0</v>
      </c>
      <c r="K38" s="43">
        <v>0.406944444444442</v>
      </c>
      <c r="L38" s="47">
        <v>0.40694444444442601</v>
      </c>
      <c r="M38" s="42" t="s">
        <v>44</v>
      </c>
      <c r="N38" s="38">
        <v>0</v>
      </c>
      <c r="O38" s="73">
        <v>0.44861111111111113</v>
      </c>
      <c r="P38" s="42" t="s">
        <v>44</v>
      </c>
      <c r="Q38" s="38">
        <v>0</v>
      </c>
      <c r="R38" s="43">
        <v>0.45763888888888887</v>
      </c>
      <c r="S38" s="47">
        <v>0.45763888888888887</v>
      </c>
      <c r="T38" s="70">
        <v>110</v>
      </c>
      <c r="U38" s="71">
        <v>110</v>
      </c>
      <c r="V38" s="72"/>
      <c r="W38" s="115">
        <v>0.46944444444444444</v>
      </c>
      <c r="X38" s="42" t="s">
        <v>44</v>
      </c>
      <c r="Y38" s="38">
        <v>0</v>
      </c>
      <c r="Z38" s="49">
        <v>0.50416666666666665</v>
      </c>
      <c r="AA38" s="42" t="s">
        <v>44</v>
      </c>
      <c r="AB38" s="38">
        <v>0</v>
      </c>
      <c r="AC38" s="53">
        <v>0.50763888888888886</v>
      </c>
      <c r="AD38" s="61"/>
      <c r="AE38" s="55">
        <v>0.5115277777777778</v>
      </c>
      <c r="AF38" s="35">
        <v>3.8888888888889417E-3</v>
      </c>
      <c r="AG38" s="35">
        <v>3.4722222222274921E-5</v>
      </c>
      <c r="AH38" s="44" t="s">
        <v>223</v>
      </c>
      <c r="AI38" s="45">
        <v>3</v>
      </c>
      <c r="AJ38" s="115">
        <v>0.52847222222222223</v>
      </c>
      <c r="AK38" s="42" t="s">
        <v>44</v>
      </c>
      <c r="AL38" s="38">
        <v>0</v>
      </c>
      <c r="AM38" s="73">
        <v>0.53888888888888886</v>
      </c>
      <c r="AN38" s="42" t="s">
        <v>44</v>
      </c>
      <c r="AO38" s="38">
        <v>0</v>
      </c>
      <c r="AP38" s="53">
        <v>0.54166666666666663</v>
      </c>
      <c r="AQ38" s="61"/>
      <c r="AR38" s="55">
        <v>0.54853009259259256</v>
      </c>
      <c r="AS38" s="35">
        <v>6.8634259259259256E-3</v>
      </c>
      <c r="AT38" s="35">
        <v>1.0416666666666647E-4</v>
      </c>
      <c r="AU38" s="44" t="s">
        <v>223</v>
      </c>
      <c r="AV38" s="45">
        <v>9</v>
      </c>
      <c r="AW38" s="49">
        <v>0.56944444444444442</v>
      </c>
      <c r="AX38" s="42" t="s">
        <v>44</v>
      </c>
      <c r="AY38" s="38">
        <v>0</v>
      </c>
      <c r="AZ38" s="49">
        <v>0.57152777777777797</v>
      </c>
      <c r="BA38" s="61"/>
      <c r="BB38" s="55">
        <v>0.57660879629629636</v>
      </c>
      <c r="BC38" s="35">
        <v>5.0810185185183876E-3</v>
      </c>
      <c r="BD38" s="35">
        <v>8.101851851838749E-5</v>
      </c>
      <c r="BE38" s="44" t="s">
        <v>223</v>
      </c>
      <c r="BF38" s="45">
        <v>7</v>
      </c>
      <c r="BG38" s="308">
        <v>0.61666666666666681</v>
      </c>
      <c r="BH38" s="42" t="s">
        <v>44</v>
      </c>
      <c r="BI38" s="38">
        <v>0</v>
      </c>
      <c r="BJ38" s="43">
        <v>0.6166666666666667</v>
      </c>
      <c r="BK38" s="47">
        <v>0.62777777777777777</v>
      </c>
      <c r="BL38" s="70">
        <v>29.5</v>
      </c>
      <c r="BM38" s="71">
        <v>29.5</v>
      </c>
      <c r="BN38" s="72"/>
      <c r="BO38" s="117" t="s">
        <v>226</v>
      </c>
      <c r="BP38" s="121"/>
      <c r="BQ38" s="124" t="s">
        <v>225</v>
      </c>
      <c r="BR38" s="125"/>
      <c r="BS38" s="49">
        <v>0.70416666666666661</v>
      </c>
      <c r="BT38" s="42" t="s">
        <v>44</v>
      </c>
      <c r="BU38" s="38">
        <v>0</v>
      </c>
      <c r="BV38" s="49">
        <v>0.70694444444444404</v>
      </c>
      <c r="BW38" s="61"/>
      <c r="BX38" s="55">
        <v>0.71023148148148152</v>
      </c>
      <c r="BY38" s="35">
        <v>3.2870370370374768E-3</v>
      </c>
      <c r="BZ38" s="35">
        <v>8.3333333333377325E-4</v>
      </c>
      <c r="CA38" s="44" t="s">
        <v>223</v>
      </c>
      <c r="CB38" s="45">
        <v>72</v>
      </c>
      <c r="CC38" s="85">
        <v>0.71319444444444446</v>
      </c>
      <c r="CD38" s="86"/>
      <c r="CE38" s="87">
        <v>0</v>
      </c>
      <c r="CF38" s="88"/>
      <c r="CG38" s="85">
        <v>0.72152777777777777</v>
      </c>
      <c r="CH38" s="86"/>
      <c r="CI38" s="87">
        <v>0</v>
      </c>
      <c r="CJ38" s="88"/>
      <c r="CK38" s="43">
        <v>0.76944444444444438</v>
      </c>
      <c r="CL38" s="47">
        <v>0.76944444444444438</v>
      </c>
      <c r="CM38" s="70">
        <v>58.1</v>
      </c>
      <c r="CN38" s="71">
        <v>58.1</v>
      </c>
      <c r="CO38" s="72"/>
      <c r="CP38" s="91">
        <v>0.77083333333333337</v>
      </c>
      <c r="CQ38" s="95">
        <v>5.5555555555555601E-2</v>
      </c>
      <c r="CR38" s="42" t="s">
        <v>223</v>
      </c>
      <c r="CS38" s="38">
        <v>120</v>
      </c>
      <c r="CU38" s="39">
        <v>288.60000000000002</v>
      </c>
      <c r="CV38" s="46">
        <v>120</v>
      </c>
      <c r="CW38" s="40"/>
      <c r="CX38" s="63">
        <v>408.6</v>
      </c>
      <c r="CZ38" s="101" t="s">
        <v>191</v>
      </c>
      <c r="DA38" s="129" t="s">
        <v>178</v>
      </c>
      <c r="DB38" s="129">
        <v>64</v>
      </c>
      <c r="DC38" s="104" t="s">
        <v>181</v>
      </c>
      <c r="DD38" s="77"/>
      <c r="DE38" s="56"/>
      <c r="DF38" s="36"/>
      <c r="DI38" s="41">
        <v>1</v>
      </c>
      <c r="DJ38" s="17" t="s">
        <v>196</v>
      </c>
      <c r="DK38" s="153">
        <v>197.6</v>
      </c>
      <c r="DL38" s="41">
        <v>197.6</v>
      </c>
      <c r="DM38" s="41">
        <v>9999</v>
      </c>
      <c r="DP38" s="41">
        <v>46</v>
      </c>
      <c r="DQ38" s="227">
        <v>0</v>
      </c>
      <c r="DR38" s="227">
        <v>0</v>
      </c>
      <c r="DS38" s="228">
        <v>110</v>
      </c>
      <c r="DT38" s="227">
        <v>0</v>
      </c>
      <c r="DU38" s="227">
        <v>0</v>
      </c>
      <c r="DV38" s="227">
        <v>3</v>
      </c>
      <c r="DW38" s="227">
        <v>0</v>
      </c>
      <c r="DX38" s="227">
        <v>0</v>
      </c>
      <c r="DY38" s="227">
        <v>9</v>
      </c>
      <c r="DZ38" s="227">
        <v>0</v>
      </c>
      <c r="EA38" s="227">
        <v>7</v>
      </c>
      <c r="EB38" s="227">
        <v>0</v>
      </c>
      <c r="EC38" s="228">
        <v>29.5</v>
      </c>
      <c r="ED38" s="227">
        <v>0</v>
      </c>
      <c r="EE38" s="227">
        <v>0</v>
      </c>
      <c r="EF38" s="227">
        <v>72</v>
      </c>
      <c r="EG38" s="227">
        <v>0</v>
      </c>
      <c r="EH38" s="228">
        <v>58.1</v>
      </c>
      <c r="EI38" s="227">
        <v>120</v>
      </c>
      <c r="EK38" s="41">
        <v>46</v>
      </c>
      <c r="EL38" s="227">
        <v>0</v>
      </c>
      <c r="EM38" s="227">
        <v>0</v>
      </c>
      <c r="EN38" s="227">
        <v>110</v>
      </c>
      <c r="EO38" s="227">
        <v>110</v>
      </c>
      <c r="EP38" s="227">
        <v>110</v>
      </c>
      <c r="EQ38" s="227">
        <v>113</v>
      </c>
      <c r="ER38" s="227">
        <v>113</v>
      </c>
      <c r="ES38" s="227">
        <v>113</v>
      </c>
      <c r="ET38" s="227">
        <v>122</v>
      </c>
      <c r="EU38" s="227">
        <v>122</v>
      </c>
      <c r="EV38" s="227">
        <v>129</v>
      </c>
      <c r="EW38" s="227">
        <v>129</v>
      </c>
      <c r="EX38" s="227">
        <v>158.5</v>
      </c>
      <c r="EY38" s="227">
        <v>158.5</v>
      </c>
      <c r="EZ38" s="227">
        <v>158.5</v>
      </c>
      <c r="FA38" s="227">
        <v>230.5</v>
      </c>
      <c r="FB38" s="227">
        <v>230.5</v>
      </c>
      <c r="FC38" s="227">
        <v>288.60000000000002</v>
      </c>
      <c r="FD38" s="227">
        <v>408.6</v>
      </c>
    </row>
    <row r="39" spans="1:160" ht="13.5" thickBot="1" x14ac:dyDescent="0.25">
      <c r="A39" s="132"/>
      <c r="B39" s="34">
        <v>54</v>
      </c>
      <c r="C39" s="10">
        <v>56</v>
      </c>
      <c r="D39" s="37" t="s">
        <v>164</v>
      </c>
      <c r="E39" s="37" t="s">
        <v>165</v>
      </c>
      <c r="F39" s="37"/>
      <c r="G39" s="43">
        <v>0.329166666666666</v>
      </c>
      <c r="H39" s="47">
        <v>0.32916666666666666</v>
      </c>
      <c r="I39" s="58" t="s">
        <v>44</v>
      </c>
      <c r="J39" s="52">
        <v>0</v>
      </c>
      <c r="K39" s="43">
        <v>0.41249999999999698</v>
      </c>
      <c r="L39" s="47">
        <v>0.412499999999978</v>
      </c>
      <c r="M39" s="42" t="s">
        <v>44</v>
      </c>
      <c r="N39" s="38">
        <v>0</v>
      </c>
      <c r="O39" s="73">
        <v>0.45416666666666666</v>
      </c>
      <c r="P39" s="42" t="s">
        <v>44</v>
      </c>
      <c r="Q39" s="38">
        <v>0</v>
      </c>
      <c r="R39" s="43">
        <v>0.49722222222222223</v>
      </c>
      <c r="S39" s="47">
        <v>0.46388888888888885</v>
      </c>
      <c r="T39" s="70">
        <v>46.2</v>
      </c>
      <c r="U39" s="71">
        <v>46.2</v>
      </c>
      <c r="V39" s="72"/>
      <c r="W39" s="115">
        <v>0.47499999999999998</v>
      </c>
      <c r="X39" s="42" t="s">
        <v>44</v>
      </c>
      <c r="Y39" s="38">
        <v>0</v>
      </c>
      <c r="Z39" s="49">
        <v>0.50902777777777775</v>
      </c>
      <c r="AA39" s="42" t="s">
        <v>45</v>
      </c>
      <c r="AB39" s="38">
        <v>60</v>
      </c>
      <c r="AC39" s="53">
        <v>0.51250000000000007</v>
      </c>
      <c r="AD39" s="61"/>
      <c r="AE39" s="55">
        <v>0.51657407407407407</v>
      </c>
      <c r="AF39" s="35">
        <v>4.0740740740740078E-3</v>
      </c>
      <c r="AG39" s="35">
        <v>2.1990740740734102E-4</v>
      </c>
      <c r="AH39" s="44" t="s">
        <v>223</v>
      </c>
      <c r="AI39" s="45">
        <v>19</v>
      </c>
      <c r="AJ39" s="115">
        <v>0.53333333333333344</v>
      </c>
      <c r="AK39" s="42" t="s">
        <v>44</v>
      </c>
      <c r="AL39" s="38">
        <v>0</v>
      </c>
      <c r="AM39" s="73">
        <v>0.54375000000000007</v>
      </c>
      <c r="AN39" s="42" t="s">
        <v>44</v>
      </c>
      <c r="AO39" s="38">
        <v>0</v>
      </c>
      <c r="AP39" s="53">
        <v>0.54652777777777783</v>
      </c>
      <c r="AQ39" s="61"/>
      <c r="AR39" s="55">
        <v>0.55324074074074081</v>
      </c>
      <c r="AS39" s="35">
        <v>6.7129629629629761E-3</v>
      </c>
      <c r="AT39" s="35">
        <v>4.6296296296283006E-5</v>
      </c>
      <c r="AU39" s="44" t="s">
        <v>45</v>
      </c>
      <c r="AV39" s="45">
        <v>4</v>
      </c>
      <c r="AW39" s="49">
        <v>0.57430555555555551</v>
      </c>
      <c r="AX39" s="42" t="s">
        <v>44</v>
      </c>
      <c r="AY39" s="38">
        <v>0</v>
      </c>
      <c r="AZ39" s="49">
        <v>0.57638888888888895</v>
      </c>
      <c r="BA39" s="61"/>
      <c r="BB39" s="55">
        <v>0.58177083333333335</v>
      </c>
      <c r="BC39" s="35">
        <v>5.3819444444443976E-3</v>
      </c>
      <c r="BD39" s="35">
        <v>3.8194444444439746E-4</v>
      </c>
      <c r="BE39" s="44" t="s">
        <v>223</v>
      </c>
      <c r="BF39" s="45">
        <v>33</v>
      </c>
      <c r="BG39" s="308">
        <v>0.62152777777777779</v>
      </c>
      <c r="BH39" s="42" t="s">
        <v>44</v>
      </c>
      <c r="BI39" s="38">
        <v>0</v>
      </c>
      <c r="BJ39" s="43">
        <v>0.62152777777777779</v>
      </c>
      <c r="BK39" s="47">
        <v>0.63611111111111118</v>
      </c>
      <c r="BL39" s="70">
        <v>30.7</v>
      </c>
      <c r="BM39" s="71">
        <v>30.7</v>
      </c>
      <c r="BN39" s="72"/>
      <c r="BO39" s="117" t="s">
        <v>226</v>
      </c>
      <c r="BP39" s="121"/>
      <c r="BQ39" s="124" t="s">
        <v>225</v>
      </c>
      <c r="BR39" s="125"/>
      <c r="BS39" s="49">
        <v>0.71736111111111101</v>
      </c>
      <c r="BT39" s="42" t="s">
        <v>223</v>
      </c>
      <c r="BU39" s="38">
        <v>420</v>
      </c>
      <c r="BV39" s="49">
        <v>0.72083333333333399</v>
      </c>
      <c r="BW39" s="61"/>
      <c r="BX39" s="55">
        <v>0.7247569444444445</v>
      </c>
      <c r="BY39" s="35">
        <v>3.9236111111105032E-3</v>
      </c>
      <c r="BZ39" s="35">
        <v>1.4699074074067996E-3</v>
      </c>
      <c r="CA39" s="44" t="s">
        <v>223</v>
      </c>
      <c r="CB39" s="45">
        <v>127</v>
      </c>
      <c r="CC39" s="85">
        <v>0.72569444444444453</v>
      </c>
      <c r="CD39" s="86"/>
      <c r="CE39" s="87">
        <v>0</v>
      </c>
      <c r="CF39" s="88"/>
      <c r="CG39" s="85">
        <v>0.73541666666666661</v>
      </c>
      <c r="CH39" s="86"/>
      <c r="CI39" s="87">
        <v>0</v>
      </c>
      <c r="CJ39" s="88"/>
      <c r="CK39" s="43">
        <v>0.78541666666666676</v>
      </c>
      <c r="CL39" s="47">
        <v>0.78611111111111109</v>
      </c>
      <c r="CM39" s="316">
        <v>58.9</v>
      </c>
      <c r="CN39" s="311">
        <v>58.9</v>
      </c>
      <c r="CO39" s="72"/>
      <c r="CP39" s="91">
        <v>0.78749999999999998</v>
      </c>
      <c r="CQ39" s="95">
        <v>5.5555555555555601E-2</v>
      </c>
      <c r="CR39" s="42" t="s">
        <v>223</v>
      </c>
      <c r="CS39" s="38">
        <v>300</v>
      </c>
      <c r="CU39" s="39">
        <v>318.8</v>
      </c>
      <c r="CV39" s="46">
        <v>780</v>
      </c>
      <c r="CW39" s="40"/>
      <c r="CX39" s="63">
        <v>1098.8</v>
      </c>
      <c r="CZ39" s="101" t="s">
        <v>191</v>
      </c>
      <c r="DA39" s="129" t="s">
        <v>177</v>
      </c>
      <c r="DB39" s="129">
        <v>89</v>
      </c>
      <c r="DC39" s="104" t="s">
        <v>187</v>
      </c>
      <c r="DD39" s="77"/>
      <c r="DE39" s="56"/>
      <c r="DF39" s="36"/>
      <c r="DI39" s="41">
        <v>1.06</v>
      </c>
      <c r="DJ39" s="17" t="s">
        <v>196</v>
      </c>
      <c r="DK39" s="153">
        <v>143.94800000000001</v>
      </c>
      <c r="DL39" s="41">
        <v>143.94800000000001</v>
      </c>
      <c r="DM39" s="41">
        <v>9999</v>
      </c>
      <c r="DP39" s="41">
        <v>56</v>
      </c>
      <c r="DQ39" s="227">
        <v>0</v>
      </c>
      <c r="DR39" s="227">
        <v>0</v>
      </c>
      <c r="DS39" s="228">
        <v>46.2</v>
      </c>
      <c r="DT39" s="227">
        <v>0</v>
      </c>
      <c r="DU39" s="227">
        <v>60</v>
      </c>
      <c r="DV39" s="227">
        <v>19</v>
      </c>
      <c r="DW39" s="227">
        <v>0</v>
      </c>
      <c r="DX39" s="227">
        <v>0</v>
      </c>
      <c r="DY39" s="227">
        <v>4</v>
      </c>
      <c r="DZ39" s="227">
        <v>0</v>
      </c>
      <c r="EA39" s="227">
        <v>33</v>
      </c>
      <c r="EB39" s="227">
        <v>0</v>
      </c>
      <c r="EC39" s="228">
        <v>30.7</v>
      </c>
      <c r="ED39" s="227">
        <v>0</v>
      </c>
      <c r="EE39" s="227">
        <v>420</v>
      </c>
      <c r="EF39" s="227">
        <v>127</v>
      </c>
      <c r="EG39" s="227">
        <v>0</v>
      </c>
      <c r="EH39" s="228">
        <v>58.9</v>
      </c>
      <c r="EI39" s="227">
        <v>300</v>
      </c>
      <c r="EK39" s="41">
        <v>56</v>
      </c>
      <c r="EL39" s="227">
        <v>0</v>
      </c>
      <c r="EM39" s="227">
        <v>0</v>
      </c>
      <c r="EN39" s="227">
        <v>46.2</v>
      </c>
      <c r="EO39" s="227">
        <v>46.2</v>
      </c>
      <c r="EP39" s="227">
        <v>106.2</v>
      </c>
      <c r="EQ39" s="227">
        <v>125.2</v>
      </c>
      <c r="ER39" s="227">
        <v>125.2</v>
      </c>
      <c r="ES39" s="227">
        <v>125.2</v>
      </c>
      <c r="ET39" s="227">
        <v>129.19999999999999</v>
      </c>
      <c r="EU39" s="227">
        <v>129.19999999999999</v>
      </c>
      <c r="EV39" s="227">
        <v>162.19999999999999</v>
      </c>
      <c r="EW39" s="227">
        <v>162.19999999999999</v>
      </c>
      <c r="EX39" s="227">
        <v>192.9</v>
      </c>
      <c r="EY39" s="227">
        <v>192.9</v>
      </c>
      <c r="EZ39" s="227">
        <v>612.9</v>
      </c>
      <c r="FA39" s="227">
        <v>739.9</v>
      </c>
      <c r="FB39" s="227">
        <v>739.9</v>
      </c>
      <c r="FC39" s="227">
        <v>798.8</v>
      </c>
      <c r="FD39" s="227">
        <v>1098.8</v>
      </c>
    </row>
    <row r="40" spans="1:160" ht="13.5" thickBot="1" x14ac:dyDescent="0.25">
      <c r="A40" s="132"/>
      <c r="B40" s="34">
        <v>50</v>
      </c>
      <c r="C40" s="10">
        <v>51</v>
      </c>
      <c r="D40" s="37" t="s">
        <v>157</v>
      </c>
      <c r="E40" s="37" t="s">
        <v>158</v>
      </c>
      <c r="F40" s="37"/>
      <c r="G40" s="43">
        <v>0.32638888888888901</v>
      </c>
      <c r="H40" s="47">
        <v>0.3263888888888889</v>
      </c>
      <c r="I40" s="58" t="s">
        <v>44</v>
      </c>
      <c r="J40" s="52">
        <v>0</v>
      </c>
      <c r="K40" s="43">
        <v>0.40972222222221899</v>
      </c>
      <c r="L40" s="47">
        <v>0.409722222222202</v>
      </c>
      <c r="M40" s="42" t="s">
        <v>44</v>
      </c>
      <c r="N40" s="38">
        <v>0</v>
      </c>
      <c r="O40" s="73">
        <v>0.45069444444444445</v>
      </c>
      <c r="P40" s="42" t="s">
        <v>45</v>
      </c>
      <c r="Q40" s="38">
        <v>60</v>
      </c>
      <c r="R40" s="43">
        <v>0.46111111111111108</v>
      </c>
      <c r="S40" s="47">
        <v>0.46111111111111108</v>
      </c>
      <c r="T40" s="70">
        <v>55</v>
      </c>
      <c r="U40" s="71">
        <v>55</v>
      </c>
      <c r="V40" s="72">
        <v>300</v>
      </c>
      <c r="W40" s="115">
        <v>0.47152777777777777</v>
      </c>
      <c r="X40" s="42" t="s">
        <v>44</v>
      </c>
      <c r="Y40" s="38">
        <v>0</v>
      </c>
      <c r="Z40" s="49">
        <v>0.50486111111111109</v>
      </c>
      <c r="AA40" s="42" t="s">
        <v>45</v>
      </c>
      <c r="AB40" s="38">
        <v>120</v>
      </c>
      <c r="AC40" s="53">
        <v>0.50972222222222219</v>
      </c>
      <c r="AD40" s="61"/>
      <c r="AE40" s="55">
        <v>0.5158449074074074</v>
      </c>
      <c r="AF40" s="35">
        <v>6.1226851851852171E-3</v>
      </c>
      <c r="AG40" s="35">
        <v>2.2685185185185503E-3</v>
      </c>
      <c r="AH40" s="44" t="s">
        <v>223</v>
      </c>
      <c r="AI40" s="45">
        <v>196</v>
      </c>
      <c r="AJ40" s="115">
        <v>0.53055555555555556</v>
      </c>
      <c r="AK40" s="42" t="s">
        <v>44</v>
      </c>
      <c r="AL40" s="38">
        <v>0</v>
      </c>
      <c r="AM40" s="73">
        <v>0.54027777777777775</v>
      </c>
      <c r="AN40" s="42" t="s">
        <v>45</v>
      </c>
      <c r="AO40" s="38">
        <v>60</v>
      </c>
      <c r="AP40" s="53">
        <v>0.54375000000000007</v>
      </c>
      <c r="AQ40" s="61"/>
      <c r="AR40" s="55">
        <v>0.55185185185185182</v>
      </c>
      <c r="AS40" s="35">
        <v>8.1018518518517491E-3</v>
      </c>
      <c r="AT40" s="35">
        <v>1.3425925925924899E-3</v>
      </c>
      <c r="AU40" s="44" t="s">
        <v>223</v>
      </c>
      <c r="AV40" s="45">
        <v>116</v>
      </c>
      <c r="AW40" s="49">
        <v>0.5708333333333333</v>
      </c>
      <c r="AX40" s="42" t="s">
        <v>45</v>
      </c>
      <c r="AY40" s="38">
        <v>60</v>
      </c>
      <c r="AZ40" s="49">
        <v>0.57361111111111096</v>
      </c>
      <c r="BA40" s="61"/>
      <c r="BB40" s="55">
        <v>0.58210648148148147</v>
      </c>
      <c r="BC40" s="35">
        <v>8.4953703703705141E-3</v>
      </c>
      <c r="BD40" s="35">
        <v>3.495370370370514E-3</v>
      </c>
      <c r="BE40" s="44" t="s">
        <v>223</v>
      </c>
      <c r="BF40" s="45">
        <v>302</v>
      </c>
      <c r="BG40" s="308">
        <v>0.61875000000000002</v>
      </c>
      <c r="BH40" s="42" t="s">
        <v>44</v>
      </c>
      <c r="BI40" s="38">
        <v>0</v>
      </c>
      <c r="BJ40" s="43">
        <v>0.61805555555555558</v>
      </c>
      <c r="BK40" s="47">
        <v>0.62986111111111109</v>
      </c>
      <c r="BL40" s="70">
        <v>30.2</v>
      </c>
      <c r="BM40" s="71">
        <v>30.2</v>
      </c>
      <c r="BN40" s="72"/>
      <c r="BO40" s="117" t="s">
        <v>226</v>
      </c>
      <c r="BP40" s="121"/>
      <c r="BQ40" s="124" t="s">
        <v>225</v>
      </c>
      <c r="BR40" s="125"/>
      <c r="BS40" s="49">
        <v>0.70763888888888893</v>
      </c>
      <c r="BT40" s="42" t="s">
        <v>223</v>
      </c>
      <c r="BU40" s="38">
        <v>60</v>
      </c>
      <c r="BV40" s="49">
        <v>0.71041666666666603</v>
      </c>
      <c r="BW40" s="61"/>
      <c r="BX40" s="55">
        <v>0.71430555555555564</v>
      </c>
      <c r="BY40" s="35">
        <v>3.8888888888896078E-3</v>
      </c>
      <c r="BZ40" s="35">
        <v>1.4351851851859042E-3</v>
      </c>
      <c r="CA40" s="44" t="s">
        <v>223</v>
      </c>
      <c r="CB40" s="45">
        <v>124</v>
      </c>
      <c r="CC40" s="85">
        <v>0.71666666666666667</v>
      </c>
      <c r="CD40" s="86"/>
      <c r="CE40" s="87">
        <v>0</v>
      </c>
      <c r="CF40" s="88"/>
      <c r="CG40" s="85">
        <v>0.72499999999999998</v>
      </c>
      <c r="CH40" s="86"/>
      <c r="CI40" s="87">
        <v>0</v>
      </c>
      <c r="CJ40" s="88"/>
      <c r="CK40" s="43">
        <v>0.7729166666666667</v>
      </c>
      <c r="CL40" s="47">
        <v>0.7729166666666667</v>
      </c>
      <c r="CM40" s="70">
        <v>59.2</v>
      </c>
      <c r="CN40" s="71">
        <v>59.2</v>
      </c>
      <c r="CO40" s="72"/>
      <c r="CP40" s="91">
        <v>0.77500000000000002</v>
      </c>
      <c r="CQ40" s="95">
        <v>5.5555555555555601E-2</v>
      </c>
      <c r="CR40" s="42" t="s">
        <v>223</v>
      </c>
      <c r="CS40" s="38">
        <v>180</v>
      </c>
      <c r="CU40" s="39">
        <v>1182.4000000000001</v>
      </c>
      <c r="CV40" s="46">
        <v>540</v>
      </c>
      <c r="CW40" s="40"/>
      <c r="CX40" s="63">
        <v>1722.4</v>
      </c>
      <c r="CZ40" s="101" t="s">
        <v>191</v>
      </c>
      <c r="DA40" s="129" t="s">
        <v>177</v>
      </c>
      <c r="DB40" s="129">
        <v>201</v>
      </c>
      <c r="DC40" s="104" t="s">
        <v>188</v>
      </c>
      <c r="DD40" s="77"/>
      <c r="DE40" s="56"/>
      <c r="DF40" s="36"/>
      <c r="DI40" s="41">
        <v>1.1200000000000001</v>
      </c>
      <c r="DJ40" s="17" t="s">
        <v>196</v>
      </c>
      <c r="DK40" s="153">
        <v>461.72800000000001</v>
      </c>
      <c r="DL40" s="41">
        <v>461.72800000000001</v>
      </c>
      <c r="DM40" s="41">
        <v>9999</v>
      </c>
      <c r="DP40" s="41">
        <v>51</v>
      </c>
      <c r="DQ40" s="227">
        <v>0</v>
      </c>
      <c r="DR40" s="227">
        <v>60</v>
      </c>
      <c r="DS40" s="228">
        <v>355</v>
      </c>
      <c r="DT40" s="227">
        <v>0</v>
      </c>
      <c r="DU40" s="227">
        <v>120</v>
      </c>
      <c r="DV40" s="227">
        <v>196</v>
      </c>
      <c r="DW40" s="227">
        <v>0</v>
      </c>
      <c r="DX40" s="227">
        <v>60</v>
      </c>
      <c r="DY40" s="227">
        <v>116</v>
      </c>
      <c r="DZ40" s="227">
        <v>60</v>
      </c>
      <c r="EA40" s="227">
        <v>302</v>
      </c>
      <c r="EB40" s="227">
        <v>0</v>
      </c>
      <c r="EC40" s="228">
        <v>30.2</v>
      </c>
      <c r="ED40" s="227">
        <v>0</v>
      </c>
      <c r="EE40" s="227">
        <v>60</v>
      </c>
      <c r="EF40" s="227">
        <v>124</v>
      </c>
      <c r="EG40" s="227">
        <v>0</v>
      </c>
      <c r="EH40" s="228">
        <v>59.2</v>
      </c>
      <c r="EI40" s="227">
        <v>180</v>
      </c>
      <c r="EK40" s="41">
        <v>51</v>
      </c>
      <c r="EL40" s="227">
        <v>0</v>
      </c>
      <c r="EM40" s="227">
        <v>60</v>
      </c>
      <c r="EN40" s="227">
        <v>415</v>
      </c>
      <c r="EO40" s="227">
        <v>415</v>
      </c>
      <c r="EP40" s="227">
        <v>535</v>
      </c>
      <c r="EQ40" s="227">
        <v>731</v>
      </c>
      <c r="ER40" s="227">
        <v>731</v>
      </c>
      <c r="ES40" s="227">
        <v>791</v>
      </c>
      <c r="ET40" s="227">
        <v>907</v>
      </c>
      <c r="EU40" s="227">
        <v>967</v>
      </c>
      <c r="EV40" s="227">
        <v>1269</v>
      </c>
      <c r="EW40" s="227">
        <v>1269</v>
      </c>
      <c r="EX40" s="227">
        <v>1299.2</v>
      </c>
      <c r="EY40" s="227">
        <v>1299.2</v>
      </c>
      <c r="EZ40" s="227">
        <v>1359.2</v>
      </c>
      <c r="FA40" s="227">
        <v>1483.2</v>
      </c>
      <c r="FB40" s="227">
        <v>1483.2</v>
      </c>
      <c r="FC40" s="227">
        <v>1542.4</v>
      </c>
      <c r="FD40" s="227">
        <v>1722.4</v>
      </c>
    </row>
    <row r="41" spans="1:160" ht="13.5" thickBot="1" x14ac:dyDescent="0.25">
      <c r="A41" s="132"/>
      <c r="B41" s="34">
        <v>38</v>
      </c>
      <c r="C41" s="10">
        <v>38</v>
      </c>
      <c r="D41" s="37" t="s">
        <v>52</v>
      </c>
      <c r="E41" s="37" t="s">
        <v>143</v>
      </c>
      <c r="F41" s="37"/>
      <c r="G41" s="43">
        <v>0.31805555555555598</v>
      </c>
      <c r="H41" s="47">
        <v>0.31805555555555554</v>
      </c>
      <c r="I41" s="58" t="s">
        <v>44</v>
      </c>
      <c r="J41" s="52">
        <v>0</v>
      </c>
      <c r="K41" s="43">
        <v>0.40138888888888702</v>
      </c>
      <c r="L41" s="47">
        <v>0.40138888888887397</v>
      </c>
      <c r="M41" s="42" t="s">
        <v>44</v>
      </c>
      <c r="N41" s="38">
        <v>0</v>
      </c>
      <c r="O41" s="73">
        <v>0.44305555555555554</v>
      </c>
      <c r="P41" s="42" t="s">
        <v>44</v>
      </c>
      <c r="Q41" s="38">
        <v>0</v>
      </c>
      <c r="R41" s="43">
        <v>0.44375000000000003</v>
      </c>
      <c r="S41" s="47">
        <v>0.45069444444444445</v>
      </c>
      <c r="T41" s="70">
        <v>41.3</v>
      </c>
      <c r="U41" s="71">
        <v>41.3</v>
      </c>
      <c r="V41" s="72">
        <v>30</v>
      </c>
      <c r="W41" s="115">
        <v>0.46388888888888885</v>
      </c>
      <c r="X41" s="42" t="s">
        <v>44</v>
      </c>
      <c r="Y41" s="38">
        <v>0</v>
      </c>
      <c r="Z41" s="49">
        <v>0.49861111111111112</v>
      </c>
      <c r="AA41" s="42" t="s">
        <v>44</v>
      </c>
      <c r="AB41" s="38">
        <v>0</v>
      </c>
      <c r="AC41" s="53">
        <v>0.50138888888888888</v>
      </c>
      <c r="AD41" s="61"/>
      <c r="AE41" s="55">
        <v>0.50518518518518518</v>
      </c>
      <c r="AF41" s="35">
        <v>3.7962962962962976E-3</v>
      </c>
      <c r="AG41" s="35">
        <v>5.7870370370369153E-5</v>
      </c>
      <c r="AH41" s="44" t="s">
        <v>45</v>
      </c>
      <c r="AI41" s="45">
        <v>5</v>
      </c>
      <c r="AJ41" s="115">
        <v>0.52222222222222225</v>
      </c>
      <c r="AK41" s="42" t="s">
        <v>44</v>
      </c>
      <c r="AL41" s="38">
        <v>0</v>
      </c>
      <c r="AM41" s="73">
        <v>0.53263888888888888</v>
      </c>
      <c r="AN41" s="42" t="s">
        <v>44</v>
      </c>
      <c r="AO41" s="38">
        <v>0</v>
      </c>
      <c r="AP41" s="53">
        <v>0.53541666666666665</v>
      </c>
      <c r="AQ41" s="61"/>
      <c r="AR41" s="55">
        <v>0.5420949074074074</v>
      </c>
      <c r="AS41" s="35">
        <v>6.6782407407407485E-3</v>
      </c>
      <c r="AT41" s="35">
        <v>8.1018518518510656E-5</v>
      </c>
      <c r="AU41" s="44" t="s">
        <v>45</v>
      </c>
      <c r="AV41" s="45">
        <v>7</v>
      </c>
      <c r="AW41" s="49">
        <v>0.56319444444444444</v>
      </c>
      <c r="AX41" s="42" t="s">
        <v>44</v>
      </c>
      <c r="AY41" s="38">
        <v>0</v>
      </c>
      <c r="AZ41" s="49">
        <v>0.56527777777777799</v>
      </c>
      <c r="BA41" s="61"/>
      <c r="BB41" s="55">
        <v>0.57084490740740745</v>
      </c>
      <c r="BC41" s="35">
        <v>5.5671296296294637E-3</v>
      </c>
      <c r="BD41" s="35">
        <v>5.6712962962946357E-4</v>
      </c>
      <c r="BE41" s="44" t="s">
        <v>223</v>
      </c>
      <c r="BF41" s="45">
        <v>49</v>
      </c>
      <c r="BG41" s="308">
        <v>0.61041666666666683</v>
      </c>
      <c r="BH41" s="42" t="s">
        <v>44</v>
      </c>
      <c r="BI41" s="38">
        <v>0</v>
      </c>
      <c r="BJ41" s="43">
        <v>0.61111111111111105</v>
      </c>
      <c r="BK41" s="47">
        <v>0.61875000000000002</v>
      </c>
      <c r="BL41" s="70">
        <v>26.2</v>
      </c>
      <c r="BM41" s="71">
        <v>26.2</v>
      </c>
      <c r="BN41" s="72">
        <v>30</v>
      </c>
      <c r="BO41" s="117" t="s">
        <v>226</v>
      </c>
      <c r="BP41" s="121"/>
      <c r="BQ41" s="124" t="s">
        <v>225</v>
      </c>
      <c r="BR41" s="125"/>
      <c r="BS41" s="49">
        <v>0.68680555555555556</v>
      </c>
      <c r="BT41" s="42" t="s">
        <v>44</v>
      </c>
      <c r="BU41" s="38">
        <v>0</v>
      </c>
      <c r="BV41" s="49">
        <v>0.68888888888888899</v>
      </c>
      <c r="BW41" s="61"/>
      <c r="BX41" s="55">
        <v>0.69160879629629635</v>
      </c>
      <c r="BY41" s="35">
        <v>2.7199074074073515E-3</v>
      </c>
      <c r="BZ41" s="35">
        <v>2.6620370370364788E-4</v>
      </c>
      <c r="CA41" s="44" t="s">
        <v>223</v>
      </c>
      <c r="CB41" s="45">
        <v>23</v>
      </c>
      <c r="CC41" s="85"/>
      <c r="CD41" s="86"/>
      <c r="CE41" s="87">
        <v>1800</v>
      </c>
      <c r="CF41" s="88"/>
      <c r="CG41" s="85">
        <v>0.70000000000000007</v>
      </c>
      <c r="CH41" s="86"/>
      <c r="CI41" s="87">
        <v>60</v>
      </c>
      <c r="CJ41" s="88"/>
      <c r="CK41" s="43">
        <v>0.74375000000000002</v>
      </c>
      <c r="CL41" s="47">
        <v>0.74444444444444446</v>
      </c>
      <c r="CM41" s="70">
        <v>61</v>
      </c>
      <c r="CN41" s="71">
        <v>61</v>
      </c>
      <c r="CO41" s="72"/>
      <c r="CP41" s="91">
        <v>0.74583333333333324</v>
      </c>
      <c r="CQ41" s="95">
        <v>5.5555555555555601E-2</v>
      </c>
      <c r="CR41" s="42" t="s">
        <v>44</v>
      </c>
      <c r="CS41" s="38">
        <v>0</v>
      </c>
      <c r="CU41" s="39">
        <v>272.5</v>
      </c>
      <c r="CV41" s="46">
        <v>1860</v>
      </c>
      <c r="CW41" s="40"/>
      <c r="CX41" s="63">
        <v>2132.5</v>
      </c>
      <c r="CZ41" s="101" t="s">
        <v>191</v>
      </c>
      <c r="DA41" s="129" t="s">
        <v>177</v>
      </c>
      <c r="DB41" s="129">
        <v>114</v>
      </c>
      <c r="DC41" s="104" t="s">
        <v>187</v>
      </c>
      <c r="DD41" s="77"/>
      <c r="DE41" s="56"/>
      <c r="DF41" s="36"/>
      <c r="DI41" s="41">
        <v>1.0900000000000001</v>
      </c>
      <c r="DJ41" s="17" t="s">
        <v>196</v>
      </c>
      <c r="DK41" s="153">
        <v>200.065</v>
      </c>
      <c r="DL41" s="41">
        <v>200.065</v>
      </c>
      <c r="DM41" s="41">
        <v>9999</v>
      </c>
      <c r="DP41" s="41">
        <v>38</v>
      </c>
      <c r="DQ41" s="227">
        <v>0</v>
      </c>
      <c r="DR41" s="227">
        <v>0</v>
      </c>
      <c r="DS41" s="228">
        <v>71.3</v>
      </c>
      <c r="DT41" s="227">
        <v>0</v>
      </c>
      <c r="DU41" s="227">
        <v>0</v>
      </c>
      <c r="DV41" s="227">
        <v>5</v>
      </c>
      <c r="DW41" s="227">
        <v>0</v>
      </c>
      <c r="DX41" s="227">
        <v>0</v>
      </c>
      <c r="DY41" s="227">
        <v>7</v>
      </c>
      <c r="DZ41" s="227">
        <v>0</v>
      </c>
      <c r="EA41" s="227">
        <v>49</v>
      </c>
      <c r="EB41" s="227">
        <v>0</v>
      </c>
      <c r="EC41" s="228">
        <v>56.2</v>
      </c>
      <c r="ED41" s="227">
        <v>0</v>
      </c>
      <c r="EE41" s="227">
        <v>0</v>
      </c>
      <c r="EF41" s="227">
        <v>23</v>
      </c>
      <c r="EG41" s="227">
        <v>1860</v>
      </c>
      <c r="EH41" s="228">
        <v>61</v>
      </c>
      <c r="EI41" s="227">
        <v>0</v>
      </c>
      <c r="EK41" s="41">
        <v>38</v>
      </c>
      <c r="EL41" s="227">
        <v>0</v>
      </c>
      <c r="EM41" s="227">
        <v>0</v>
      </c>
      <c r="EN41" s="227">
        <v>71.3</v>
      </c>
      <c r="EO41" s="227">
        <v>71.3</v>
      </c>
      <c r="EP41" s="227">
        <v>71.3</v>
      </c>
      <c r="EQ41" s="227">
        <v>76.3</v>
      </c>
      <c r="ER41" s="227">
        <v>76.3</v>
      </c>
      <c r="ES41" s="227">
        <v>76.3</v>
      </c>
      <c r="ET41" s="227">
        <v>83.3</v>
      </c>
      <c r="EU41" s="227">
        <v>83.3</v>
      </c>
      <c r="EV41" s="227">
        <v>132.30000000000001</v>
      </c>
      <c r="EW41" s="227">
        <v>132.30000000000001</v>
      </c>
      <c r="EX41" s="227">
        <v>188.5</v>
      </c>
      <c r="EY41" s="227">
        <v>188.5</v>
      </c>
      <c r="EZ41" s="227">
        <v>188.5</v>
      </c>
      <c r="FA41" s="227">
        <v>211.5</v>
      </c>
      <c r="FB41" s="227">
        <v>2071.5</v>
      </c>
      <c r="FC41" s="227">
        <v>2132.5</v>
      </c>
      <c r="FD41" s="227">
        <v>2132.5</v>
      </c>
    </row>
    <row r="42" spans="1:160" ht="13.5" thickBot="1" x14ac:dyDescent="0.25">
      <c r="A42" s="132"/>
      <c r="B42" s="34">
        <v>26</v>
      </c>
      <c r="C42" s="10">
        <v>26</v>
      </c>
      <c r="D42" s="37" t="s">
        <v>125</v>
      </c>
      <c r="E42" s="37" t="s">
        <v>126</v>
      </c>
      <c r="F42" s="37"/>
      <c r="G42" s="43">
        <v>0.30972222222222201</v>
      </c>
      <c r="H42" s="47">
        <v>0.30972222222222223</v>
      </c>
      <c r="I42" s="58" t="s">
        <v>44</v>
      </c>
      <c r="J42" s="52">
        <v>0</v>
      </c>
      <c r="K42" s="43">
        <v>0.39305555555555399</v>
      </c>
      <c r="L42" s="47">
        <v>0.393055555555546</v>
      </c>
      <c r="M42" s="42" t="s">
        <v>44</v>
      </c>
      <c r="N42" s="38">
        <v>0</v>
      </c>
      <c r="O42" s="73">
        <v>0.43472222222222223</v>
      </c>
      <c r="P42" s="42" t="s">
        <v>44</v>
      </c>
      <c r="Q42" s="38">
        <v>0</v>
      </c>
      <c r="R42" s="43">
        <v>0.44097222222222227</v>
      </c>
      <c r="S42" s="47">
        <v>0.44097222222222227</v>
      </c>
      <c r="T42" s="70">
        <v>52.6</v>
      </c>
      <c r="U42" s="71">
        <v>52.6</v>
      </c>
      <c r="V42" s="72">
        <v>300</v>
      </c>
      <c r="W42" s="115">
        <v>0.45555555555555555</v>
      </c>
      <c r="X42" s="42" t="s">
        <v>44</v>
      </c>
      <c r="Y42" s="38">
        <v>0</v>
      </c>
      <c r="Z42" s="49">
        <v>0.49027777777777781</v>
      </c>
      <c r="AA42" s="42" t="s">
        <v>44</v>
      </c>
      <c r="AB42" s="38">
        <v>0</v>
      </c>
      <c r="AC42" s="53">
        <v>0.49236111111111108</v>
      </c>
      <c r="AD42" s="61"/>
      <c r="AE42" s="55">
        <v>0.49636574074074075</v>
      </c>
      <c r="AF42" s="35">
        <v>4.0046296296296635E-3</v>
      </c>
      <c r="AG42" s="35">
        <v>1.5046296296299675E-4</v>
      </c>
      <c r="AH42" s="44" t="s">
        <v>223</v>
      </c>
      <c r="AI42" s="45">
        <v>13</v>
      </c>
      <c r="AJ42" s="115">
        <v>0.5131944444444444</v>
      </c>
      <c r="AK42" s="42" t="s">
        <v>44</v>
      </c>
      <c r="AL42" s="38">
        <v>0</v>
      </c>
      <c r="AM42" s="73">
        <v>0.52361111111111114</v>
      </c>
      <c r="AN42" s="42" t="s">
        <v>44</v>
      </c>
      <c r="AO42" s="38">
        <v>0</v>
      </c>
      <c r="AP42" s="53">
        <v>0.52638888888888891</v>
      </c>
      <c r="AQ42" s="61"/>
      <c r="AR42" s="55">
        <v>0.53435185185185186</v>
      </c>
      <c r="AS42" s="35">
        <v>7.9629629629629495E-3</v>
      </c>
      <c r="AT42" s="35">
        <v>1.2037037037036903E-3</v>
      </c>
      <c r="AU42" s="44" t="s">
        <v>223</v>
      </c>
      <c r="AV42" s="45">
        <v>104</v>
      </c>
      <c r="AW42" s="49">
        <v>0.5541666666666667</v>
      </c>
      <c r="AX42" s="42" t="s">
        <v>44</v>
      </c>
      <c r="AY42" s="38">
        <v>0</v>
      </c>
      <c r="AZ42" s="49">
        <v>0.55694444444444402</v>
      </c>
      <c r="BA42" s="61"/>
      <c r="BB42" s="55">
        <v>0.56270833333333337</v>
      </c>
      <c r="BC42" s="35">
        <v>5.7638888888893458E-3</v>
      </c>
      <c r="BD42" s="35">
        <v>7.638888888893457E-4</v>
      </c>
      <c r="BE42" s="44" t="s">
        <v>223</v>
      </c>
      <c r="BF42" s="45">
        <v>66</v>
      </c>
      <c r="BG42" s="308">
        <v>0.60208333333333286</v>
      </c>
      <c r="BH42" s="42" t="s">
        <v>44</v>
      </c>
      <c r="BI42" s="38">
        <v>0</v>
      </c>
      <c r="BJ42" s="43">
        <v>0.60833333333333328</v>
      </c>
      <c r="BK42" s="47">
        <v>0.60902777777777783</v>
      </c>
      <c r="BL42" s="70">
        <v>31.3</v>
      </c>
      <c r="BM42" s="71">
        <v>31.3</v>
      </c>
      <c r="BN42" s="72">
        <v>30</v>
      </c>
      <c r="BO42" s="117" t="s">
        <v>227</v>
      </c>
      <c r="BP42" s="121">
        <v>1800</v>
      </c>
      <c r="BQ42" s="124" t="s">
        <v>228</v>
      </c>
      <c r="BR42" s="125">
        <v>600</v>
      </c>
      <c r="BS42" s="49">
        <v>0.69930555555555562</v>
      </c>
      <c r="BT42" s="42" t="s">
        <v>223</v>
      </c>
      <c r="BU42" s="38">
        <v>1740</v>
      </c>
      <c r="BV42" s="49">
        <v>0.70138888888888895</v>
      </c>
      <c r="BW42" s="61"/>
      <c r="BX42" s="55">
        <v>0.7053124999999999</v>
      </c>
      <c r="BY42" s="35">
        <v>3.9236111111109473E-3</v>
      </c>
      <c r="BZ42" s="35">
        <v>1.4699074074072437E-3</v>
      </c>
      <c r="CA42" s="44" t="s">
        <v>223</v>
      </c>
      <c r="CB42" s="45">
        <v>127</v>
      </c>
      <c r="CC42" s="85">
        <v>0.70624999999999993</v>
      </c>
      <c r="CD42" s="86"/>
      <c r="CE42" s="87">
        <v>0</v>
      </c>
      <c r="CF42" s="88"/>
      <c r="CG42" s="85">
        <v>0.71458333333333324</v>
      </c>
      <c r="CH42" s="86"/>
      <c r="CI42" s="87">
        <v>0</v>
      </c>
      <c r="CJ42" s="88"/>
      <c r="CK42" s="43">
        <v>0.7597222222222223</v>
      </c>
      <c r="CL42" s="47">
        <v>0.7597222222222223</v>
      </c>
      <c r="CM42" s="70">
        <v>62</v>
      </c>
      <c r="CN42" s="71">
        <v>62</v>
      </c>
      <c r="CO42" s="72"/>
      <c r="CP42" s="91">
        <v>0.76180555555555562</v>
      </c>
      <c r="CQ42" s="95">
        <v>5.5555555555555601E-2</v>
      </c>
      <c r="CR42" s="42" t="s">
        <v>44</v>
      </c>
      <c r="CS42" s="38">
        <v>0</v>
      </c>
      <c r="CU42" s="39">
        <v>785.9</v>
      </c>
      <c r="CV42" s="46">
        <v>4140</v>
      </c>
      <c r="CW42" s="40"/>
      <c r="CX42" s="63">
        <v>4925.8999999999996</v>
      </c>
      <c r="CZ42" s="101" t="s">
        <v>190</v>
      </c>
      <c r="DA42" s="129" t="s">
        <v>176</v>
      </c>
      <c r="DB42" s="129">
        <v>250</v>
      </c>
      <c r="DC42" s="104" t="s">
        <v>186</v>
      </c>
      <c r="DD42" s="77"/>
      <c r="DE42" s="56"/>
      <c r="DF42" s="36"/>
      <c r="DI42" s="41">
        <v>1.1499999999999999</v>
      </c>
      <c r="DJ42" s="17" t="s">
        <v>197</v>
      </c>
      <c r="DK42" s="153">
        <v>497.78500000000003</v>
      </c>
      <c r="DL42" s="41">
        <v>9999</v>
      </c>
      <c r="DM42" s="41">
        <v>497.78500000000003</v>
      </c>
      <c r="DP42" s="41">
        <v>26</v>
      </c>
      <c r="DQ42" s="227">
        <v>0</v>
      </c>
      <c r="DR42" s="227">
        <v>0</v>
      </c>
      <c r="DS42" s="228">
        <v>352.6</v>
      </c>
      <c r="DT42" s="227">
        <v>0</v>
      </c>
      <c r="DU42" s="227">
        <v>0</v>
      </c>
      <c r="DV42" s="227">
        <v>13</v>
      </c>
      <c r="DW42" s="227">
        <v>0</v>
      </c>
      <c r="DX42" s="227">
        <v>0</v>
      </c>
      <c r="DY42" s="227">
        <v>104</v>
      </c>
      <c r="DZ42" s="227">
        <v>0</v>
      </c>
      <c r="EA42" s="227">
        <v>66</v>
      </c>
      <c r="EB42" s="227">
        <v>0</v>
      </c>
      <c r="EC42" s="228">
        <v>61.3</v>
      </c>
      <c r="ED42" s="227">
        <v>2400</v>
      </c>
      <c r="EE42" s="227">
        <v>1740</v>
      </c>
      <c r="EF42" s="227">
        <v>127</v>
      </c>
      <c r="EG42" s="227">
        <v>0</v>
      </c>
      <c r="EH42" s="228">
        <v>62</v>
      </c>
      <c r="EI42" s="227">
        <v>0</v>
      </c>
      <c r="EK42" s="41">
        <v>26</v>
      </c>
      <c r="EL42" s="227">
        <v>0</v>
      </c>
      <c r="EM42" s="227">
        <v>0</v>
      </c>
      <c r="EN42" s="227">
        <v>352.6</v>
      </c>
      <c r="EO42" s="227">
        <v>352.6</v>
      </c>
      <c r="EP42" s="227">
        <v>352.6</v>
      </c>
      <c r="EQ42" s="227">
        <v>365.6</v>
      </c>
      <c r="ER42" s="227">
        <v>365.6</v>
      </c>
      <c r="ES42" s="227">
        <v>365.6</v>
      </c>
      <c r="ET42" s="227">
        <v>469.6</v>
      </c>
      <c r="EU42" s="227">
        <v>469.6</v>
      </c>
      <c r="EV42" s="227">
        <v>535.6</v>
      </c>
      <c r="EW42" s="227">
        <v>535.6</v>
      </c>
      <c r="EX42" s="227">
        <v>596.9</v>
      </c>
      <c r="EY42" s="227">
        <v>2996.9</v>
      </c>
      <c r="EZ42" s="227">
        <v>4736.8999999999996</v>
      </c>
      <c r="FA42" s="227">
        <v>4863.8999999999996</v>
      </c>
      <c r="FB42" s="227">
        <v>4863.8999999999996</v>
      </c>
      <c r="FC42" s="227">
        <v>4925.8999999999996</v>
      </c>
      <c r="FD42" s="227">
        <v>4925.8999999999996</v>
      </c>
    </row>
    <row r="43" spans="1:160" ht="13.5" thickBot="1" x14ac:dyDescent="0.25">
      <c r="A43" s="132"/>
      <c r="B43" s="34">
        <v>58</v>
      </c>
      <c r="C43" s="10">
        <v>77</v>
      </c>
      <c r="D43" s="37" t="s">
        <v>172</v>
      </c>
      <c r="E43" s="37" t="s">
        <v>173</v>
      </c>
      <c r="F43" s="37"/>
      <c r="G43" s="43">
        <v>0.33194444444444399</v>
      </c>
      <c r="H43" s="47">
        <v>0.33194444444444443</v>
      </c>
      <c r="I43" s="58" t="s">
        <v>44</v>
      </c>
      <c r="J43" s="52">
        <v>0</v>
      </c>
      <c r="K43" s="43">
        <v>0.4152777777777778</v>
      </c>
      <c r="L43" s="47">
        <v>0.41527777777775399</v>
      </c>
      <c r="M43" s="42" t="s">
        <v>44</v>
      </c>
      <c r="N43" s="38">
        <v>0</v>
      </c>
      <c r="O43" s="73">
        <v>0.45694444444444443</v>
      </c>
      <c r="P43" s="42" t="s">
        <v>44</v>
      </c>
      <c r="Q43" s="38">
        <v>0</v>
      </c>
      <c r="R43" s="43">
        <v>0.46666666666666662</v>
      </c>
      <c r="S43" s="47">
        <v>0.46666666666666662</v>
      </c>
      <c r="T43" s="70">
        <v>50</v>
      </c>
      <c r="U43" s="71">
        <v>50</v>
      </c>
      <c r="V43" s="72">
        <v>300</v>
      </c>
      <c r="W43" s="115">
        <v>0.47777777777777775</v>
      </c>
      <c r="X43" s="42" t="s">
        <v>44</v>
      </c>
      <c r="Y43" s="38">
        <v>0</v>
      </c>
      <c r="Z43" s="49">
        <v>0.51180555555555551</v>
      </c>
      <c r="AA43" s="42" t="s">
        <v>45</v>
      </c>
      <c r="AB43" s="38">
        <v>60</v>
      </c>
      <c r="AC43" s="53">
        <v>0.51597222222222217</v>
      </c>
      <c r="AD43" s="61"/>
      <c r="AE43" s="55">
        <v>0.52047453703703705</v>
      </c>
      <c r="AF43" s="35">
        <v>4.5023148148148895E-3</v>
      </c>
      <c r="AG43" s="35">
        <v>6.4814814814822272E-4</v>
      </c>
      <c r="AH43" s="44" t="s">
        <v>223</v>
      </c>
      <c r="AI43" s="45">
        <v>56</v>
      </c>
      <c r="AJ43" s="115">
        <v>0.53680555555555554</v>
      </c>
      <c r="AK43" s="42" t="s">
        <v>44</v>
      </c>
      <c r="AL43" s="38">
        <v>0</v>
      </c>
      <c r="AM43" s="73">
        <v>0.54722222222222217</v>
      </c>
      <c r="AN43" s="42" t="s">
        <v>44</v>
      </c>
      <c r="AO43" s="38">
        <v>0</v>
      </c>
      <c r="AP43" s="53">
        <v>0.5493055555555556</v>
      </c>
      <c r="AQ43" s="61"/>
      <c r="AR43" s="55">
        <v>0.55570601851851853</v>
      </c>
      <c r="AS43" s="35">
        <v>6.4004629629629273E-3</v>
      </c>
      <c r="AT43" s="35">
        <v>3.5879629629633186E-4</v>
      </c>
      <c r="AU43" s="44" t="s">
        <v>45</v>
      </c>
      <c r="AV43" s="45">
        <v>31</v>
      </c>
      <c r="AW43" s="49">
        <v>0.57708333333333328</v>
      </c>
      <c r="AX43" s="42" t="s">
        <v>44</v>
      </c>
      <c r="AY43" s="38">
        <v>0</v>
      </c>
      <c r="AZ43" s="49">
        <v>0.57916666666666605</v>
      </c>
      <c r="BA43" s="61"/>
      <c r="BB43" s="55">
        <v>0.58494212962962966</v>
      </c>
      <c r="BC43" s="35">
        <v>5.7754629629636067E-3</v>
      </c>
      <c r="BD43" s="35">
        <v>7.7546296296360662E-4</v>
      </c>
      <c r="BE43" s="44" t="s">
        <v>223</v>
      </c>
      <c r="BF43" s="45">
        <v>67</v>
      </c>
      <c r="BG43" s="308">
        <v>0.62430555555555489</v>
      </c>
      <c r="BH43" s="42" t="s">
        <v>44</v>
      </c>
      <c r="BI43" s="38">
        <v>0</v>
      </c>
      <c r="BJ43" s="43">
        <v>0.63472222222222219</v>
      </c>
      <c r="BK43" s="47">
        <v>0.63472222222222219</v>
      </c>
      <c r="BL43" s="70">
        <v>30.2</v>
      </c>
      <c r="BM43" s="71">
        <v>30.2</v>
      </c>
      <c r="BN43" s="72"/>
      <c r="BO43" s="117" t="s">
        <v>226</v>
      </c>
      <c r="BP43" s="121"/>
      <c r="BQ43" s="124" t="s">
        <v>225</v>
      </c>
      <c r="BR43" s="125"/>
      <c r="BS43" s="49">
        <v>0.71736111111111101</v>
      </c>
      <c r="BT43" s="42" t="s">
        <v>223</v>
      </c>
      <c r="BU43" s="38">
        <v>1440</v>
      </c>
      <c r="BV43" s="49">
        <v>0.71944444444444444</v>
      </c>
      <c r="BW43" s="61"/>
      <c r="BX43" s="55">
        <v>0.7227662037037037</v>
      </c>
      <c r="BY43" s="35">
        <v>3.3217592592592604E-3</v>
      </c>
      <c r="BZ43" s="35">
        <v>8.6805555555555681E-4</v>
      </c>
      <c r="CA43" s="44" t="s">
        <v>223</v>
      </c>
      <c r="CB43" s="45">
        <v>75</v>
      </c>
      <c r="CC43" s="85">
        <v>0.72361111111111109</v>
      </c>
      <c r="CD43" s="86"/>
      <c r="CE43" s="87">
        <v>0</v>
      </c>
      <c r="CF43" s="88"/>
      <c r="CG43" s="85">
        <v>0.73333333333333339</v>
      </c>
      <c r="CH43" s="86"/>
      <c r="CI43" s="87">
        <v>0</v>
      </c>
      <c r="CJ43" s="88"/>
      <c r="CK43" s="43">
        <v>0.78125</v>
      </c>
      <c r="CL43" s="47">
        <v>0.78125</v>
      </c>
      <c r="CM43" s="70">
        <v>64.7</v>
      </c>
      <c r="CN43" s="71">
        <v>64.7</v>
      </c>
      <c r="CO43" s="72"/>
      <c r="CP43" s="91">
        <v>0.78541666666666676</v>
      </c>
      <c r="CQ43" s="95">
        <v>5.5555555555555601E-2</v>
      </c>
      <c r="CR43" s="42" t="s">
        <v>223</v>
      </c>
      <c r="CS43" s="38">
        <v>300</v>
      </c>
      <c r="CU43" s="39">
        <v>673.9</v>
      </c>
      <c r="CV43" s="46">
        <v>1800</v>
      </c>
      <c r="CW43" s="40"/>
      <c r="CX43" s="63">
        <v>2473.9</v>
      </c>
      <c r="CZ43" s="101" t="s">
        <v>190</v>
      </c>
      <c r="DA43" s="129" t="s">
        <v>176</v>
      </c>
      <c r="DB43" s="129">
        <v>136</v>
      </c>
      <c r="DC43" s="104"/>
      <c r="DD43" s="77"/>
      <c r="DE43" s="56"/>
      <c r="DF43" s="36"/>
      <c r="DI43" s="41">
        <v>1.1200000000000001</v>
      </c>
      <c r="DJ43" s="17" t="s">
        <v>196</v>
      </c>
      <c r="DK43" s="153">
        <v>462.28800000000001</v>
      </c>
      <c r="DL43" s="41">
        <v>462.28800000000001</v>
      </c>
      <c r="DM43" s="41">
        <v>9999</v>
      </c>
      <c r="DP43" s="41">
        <v>77</v>
      </c>
      <c r="DQ43" s="227">
        <v>0</v>
      </c>
      <c r="DR43" s="227">
        <v>0</v>
      </c>
      <c r="DS43" s="228">
        <v>350</v>
      </c>
      <c r="DT43" s="227">
        <v>0</v>
      </c>
      <c r="DU43" s="227">
        <v>60</v>
      </c>
      <c r="DV43" s="227">
        <v>56</v>
      </c>
      <c r="DW43" s="227">
        <v>0</v>
      </c>
      <c r="DX43" s="227">
        <v>0</v>
      </c>
      <c r="DY43" s="227">
        <v>31</v>
      </c>
      <c r="DZ43" s="227">
        <v>0</v>
      </c>
      <c r="EA43" s="227">
        <v>67</v>
      </c>
      <c r="EB43" s="227">
        <v>0</v>
      </c>
      <c r="EC43" s="228">
        <v>30.2</v>
      </c>
      <c r="ED43" s="227">
        <v>0</v>
      </c>
      <c r="EE43" s="227">
        <v>1440</v>
      </c>
      <c r="EF43" s="227">
        <v>75</v>
      </c>
      <c r="EG43" s="227">
        <v>0</v>
      </c>
      <c r="EH43" s="228">
        <v>64.7</v>
      </c>
      <c r="EI43" s="227">
        <v>300</v>
      </c>
      <c r="EK43" s="41">
        <v>77</v>
      </c>
      <c r="EL43" s="227">
        <v>0</v>
      </c>
      <c r="EM43" s="227">
        <v>0</v>
      </c>
      <c r="EN43" s="227">
        <v>350</v>
      </c>
      <c r="EO43" s="227">
        <v>350</v>
      </c>
      <c r="EP43" s="227">
        <v>410</v>
      </c>
      <c r="EQ43" s="227">
        <v>466</v>
      </c>
      <c r="ER43" s="227">
        <v>466</v>
      </c>
      <c r="ES43" s="227">
        <v>466</v>
      </c>
      <c r="ET43" s="227">
        <v>497</v>
      </c>
      <c r="EU43" s="227">
        <v>497</v>
      </c>
      <c r="EV43" s="227">
        <v>564</v>
      </c>
      <c r="EW43" s="227">
        <v>564</v>
      </c>
      <c r="EX43" s="227">
        <v>594.20000000000005</v>
      </c>
      <c r="EY43" s="227">
        <v>594.20000000000005</v>
      </c>
      <c r="EZ43" s="227">
        <v>2034.2</v>
      </c>
      <c r="FA43" s="227">
        <v>2109.1999999999998</v>
      </c>
      <c r="FB43" s="227">
        <v>2109.1999999999998</v>
      </c>
      <c r="FC43" s="227">
        <v>2173.9</v>
      </c>
      <c r="FD43" s="227">
        <v>2473.9</v>
      </c>
    </row>
    <row r="44" spans="1:160" ht="13.5" thickBot="1" x14ac:dyDescent="0.25">
      <c r="A44" s="132"/>
      <c r="B44" s="34">
        <v>23</v>
      </c>
      <c r="C44" s="10">
        <v>23</v>
      </c>
      <c r="D44" s="37" t="s">
        <v>119</v>
      </c>
      <c r="E44" s="37" t="s">
        <v>120</v>
      </c>
      <c r="F44" s="37"/>
      <c r="G44" s="43">
        <v>0.30763888888888902</v>
      </c>
      <c r="H44" s="47">
        <v>0.30763888888888891</v>
      </c>
      <c r="I44" s="58" t="s">
        <v>44</v>
      </c>
      <c r="J44" s="52">
        <v>0</v>
      </c>
      <c r="K44" s="43">
        <v>0.390972222222221</v>
      </c>
      <c r="L44" s="47">
        <v>0.39097222222221401</v>
      </c>
      <c r="M44" s="42" t="s">
        <v>44</v>
      </c>
      <c r="N44" s="38">
        <v>0</v>
      </c>
      <c r="O44" s="73">
        <v>0.43263888888888885</v>
      </c>
      <c r="P44" s="42" t="s">
        <v>44</v>
      </c>
      <c r="Q44" s="38">
        <v>0</v>
      </c>
      <c r="R44" s="43">
        <v>0.43611111111111112</v>
      </c>
      <c r="S44" s="47">
        <v>0.4368055555555555</v>
      </c>
      <c r="T44" s="70">
        <v>49.2</v>
      </c>
      <c r="U44" s="71">
        <v>49.2</v>
      </c>
      <c r="V44" s="72">
        <v>300</v>
      </c>
      <c r="W44" s="115">
        <v>0.45347222222222217</v>
      </c>
      <c r="X44" s="42" t="s">
        <v>44</v>
      </c>
      <c r="Y44" s="38">
        <v>0</v>
      </c>
      <c r="Z44" s="49">
        <v>0.48819444444444443</v>
      </c>
      <c r="AA44" s="42" t="s">
        <v>44</v>
      </c>
      <c r="AB44" s="38">
        <v>0</v>
      </c>
      <c r="AC44" s="53">
        <v>0.49027777777777781</v>
      </c>
      <c r="AD44" s="61"/>
      <c r="AE44" s="55">
        <v>0.49464120370370374</v>
      </c>
      <c r="AF44" s="35">
        <v>4.3634259259259234E-3</v>
      </c>
      <c r="AG44" s="35">
        <v>5.0925925925925661E-4</v>
      </c>
      <c r="AH44" s="44" t="s">
        <v>223</v>
      </c>
      <c r="AI44" s="45">
        <v>44</v>
      </c>
      <c r="AJ44" s="115">
        <v>0.51111111111111118</v>
      </c>
      <c r="AK44" s="42" t="s">
        <v>44</v>
      </c>
      <c r="AL44" s="38">
        <v>0</v>
      </c>
      <c r="AM44" s="73">
        <v>0.52152777777777781</v>
      </c>
      <c r="AN44" s="42" t="s">
        <v>44</v>
      </c>
      <c r="AO44" s="38">
        <v>0</v>
      </c>
      <c r="AP44" s="53">
        <v>0.52361111111111114</v>
      </c>
      <c r="AQ44" s="61"/>
      <c r="AR44" s="55">
        <v>0.52946759259259257</v>
      </c>
      <c r="AS44" s="35">
        <v>5.8564814814814348E-3</v>
      </c>
      <c r="AT44" s="35">
        <v>9.0277777777782436E-4</v>
      </c>
      <c r="AU44" s="44" t="s">
        <v>45</v>
      </c>
      <c r="AV44" s="45">
        <v>78</v>
      </c>
      <c r="AW44" s="49">
        <v>0.55069444444444449</v>
      </c>
      <c r="AX44" s="42" t="s">
        <v>45</v>
      </c>
      <c r="AY44" s="38">
        <v>60</v>
      </c>
      <c r="AZ44" s="49">
        <v>0.55277777777777803</v>
      </c>
      <c r="BA44" s="61"/>
      <c r="BB44" s="55">
        <v>0.55841435185185184</v>
      </c>
      <c r="BC44" s="35">
        <v>5.6365740740738079E-3</v>
      </c>
      <c r="BD44" s="35">
        <v>6.3657407407380785E-4</v>
      </c>
      <c r="BE44" s="44" t="s">
        <v>223</v>
      </c>
      <c r="BF44" s="45">
        <v>55</v>
      </c>
      <c r="BG44" s="308">
        <v>0.59791666666666687</v>
      </c>
      <c r="BH44" s="42" t="s">
        <v>44</v>
      </c>
      <c r="BI44" s="38">
        <v>0</v>
      </c>
      <c r="BJ44" s="43">
        <v>0.59791666666666665</v>
      </c>
      <c r="BK44" s="47">
        <v>0.6020833333333333</v>
      </c>
      <c r="BL44" s="70">
        <v>29.1</v>
      </c>
      <c r="BM44" s="71">
        <v>29.1</v>
      </c>
      <c r="BN44" s="72"/>
      <c r="BO44" s="117" t="s">
        <v>226</v>
      </c>
      <c r="BP44" s="121"/>
      <c r="BQ44" s="124" t="s">
        <v>225</v>
      </c>
      <c r="BR44" s="125"/>
      <c r="BS44" s="49">
        <v>0.67847222222222225</v>
      </c>
      <c r="BT44" s="42" t="s">
        <v>44</v>
      </c>
      <c r="BU44" s="38">
        <v>0</v>
      </c>
      <c r="BV44" s="49">
        <v>0.68055555555555503</v>
      </c>
      <c r="BW44" s="61"/>
      <c r="BX44" s="55">
        <v>0.68390046296296303</v>
      </c>
      <c r="BY44" s="35">
        <v>3.3449074074080043E-3</v>
      </c>
      <c r="BZ44" s="35">
        <v>8.9120370370430069E-4</v>
      </c>
      <c r="CA44" s="44" t="s">
        <v>223</v>
      </c>
      <c r="CB44" s="45">
        <v>77</v>
      </c>
      <c r="CC44" s="85">
        <v>0.68541666666666667</v>
      </c>
      <c r="CD44" s="86"/>
      <c r="CE44" s="87">
        <v>0</v>
      </c>
      <c r="CF44" s="88"/>
      <c r="CG44" s="85">
        <v>0.69166666666666676</v>
      </c>
      <c r="CH44" s="86"/>
      <c r="CI44" s="87">
        <v>60</v>
      </c>
      <c r="CJ44" s="88"/>
      <c r="CK44" s="43">
        <v>0.73402777777777783</v>
      </c>
      <c r="CL44" s="47">
        <v>0.73541666666666661</v>
      </c>
      <c r="CM44" s="70">
        <v>65.7</v>
      </c>
      <c r="CN44" s="71">
        <v>65.7</v>
      </c>
      <c r="CO44" s="72"/>
      <c r="CP44" s="91">
        <v>0.73749999999999993</v>
      </c>
      <c r="CQ44" s="95">
        <v>5.5555555555555601E-2</v>
      </c>
      <c r="CR44" s="42" t="s">
        <v>44</v>
      </c>
      <c r="CS44" s="38">
        <v>0</v>
      </c>
      <c r="CT44" s="75"/>
      <c r="CU44" s="39">
        <v>698</v>
      </c>
      <c r="CV44" s="46">
        <v>120</v>
      </c>
      <c r="CW44" s="40"/>
      <c r="CX44" s="63">
        <v>818</v>
      </c>
      <c r="CY44" s="75"/>
      <c r="CZ44" s="101" t="s">
        <v>191</v>
      </c>
      <c r="DA44" s="129" t="s">
        <v>177</v>
      </c>
      <c r="DB44" s="129">
        <v>70</v>
      </c>
      <c r="DC44" s="104" t="s">
        <v>184</v>
      </c>
      <c r="DD44" s="77"/>
      <c r="DE44" s="56"/>
      <c r="DF44" s="36"/>
      <c r="DI44" s="41">
        <v>1.06</v>
      </c>
      <c r="DJ44" s="17" t="s">
        <v>196</v>
      </c>
      <c r="DK44" s="153">
        <v>452.64</v>
      </c>
      <c r="DL44" s="41">
        <v>452.64</v>
      </c>
      <c r="DM44" s="41">
        <v>9999</v>
      </c>
      <c r="DP44" s="41">
        <v>23</v>
      </c>
      <c r="DQ44" s="227">
        <v>0</v>
      </c>
      <c r="DR44" s="227">
        <v>0</v>
      </c>
      <c r="DS44" s="228">
        <v>349.2</v>
      </c>
      <c r="DT44" s="227">
        <v>0</v>
      </c>
      <c r="DU44" s="227">
        <v>0</v>
      </c>
      <c r="DV44" s="227">
        <v>44</v>
      </c>
      <c r="DW44" s="227">
        <v>0</v>
      </c>
      <c r="DX44" s="227">
        <v>0</v>
      </c>
      <c r="DY44" s="227">
        <v>78</v>
      </c>
      <c r="DZ44" s="227">
        <v>60</v>
      </c>
      <c r="EA44" s="227">
        <v>55</v>
      </c>
      <c r="EB44" s="227">
        <v>0</v>
      </c>
      <c r="EC44" s="228">
        <v>29.1</v>
      </c>
      <c r="ED44" s="227">
        <v>0</v>
      </c>
      <c r="EE44" s="227">
        <v>0</v>
      </c>
      <c r="EF44" s="227">
        <v>77</v>
      </c>
      <c r="EG44" s="227">
        <v>60</v>
      </c>
      <c r="EH44" s="228">
        <v>65.7</v>
      </c>
      <c r="EI44" s="227">
        <v>0</v>
      </c>
      <c r="EK44" s="41">
        <v>23</v>
      </c>
      <c r="EL44" s="227">
        <v>0</v>
      </c>
      <c r="EM44" s="227">
        <v>0</v>
      </c>
      <c r="EN44" s="227">
        <v>349.2</v>
      </c>
      <c r="EO44" s="227">
        <v>349.2</v>
      </c>
      <c r="EP44" s="227">
        <v>349.2</v>
      </c>
      <c r="EQ44" s="227">
        <v>393.2</v>
      </c>
      <c r="ER44" s="227">
        <v>393.2</v>
      </c>
      <c r="ES44" s="227">
        <v>393.2</v>
      </c>
      <c r="ET44" s="227">
        <v>471.2</v>
      </c>
      <c r="EU44" s="227">
        <v>531.20000000000005</v>
      </c>
      <c r="EV44" s="227">
        <v>586.20000000000005</v>
      </c>
      <c r="EW44" s="227">
        <v>586.20000000000005</v>
      </c>
      <c r="EX44" s="227">
        <v>615.29999999999995</v>
      </c>
      <c r="EY44" s="227">
        <v>615.29999999999995</v>
      </c>
      <c r="EZ44" s="227">
        <v>615.29999999999995</v>
      </c>
      <c r="FA44" s="227">
        <v>692.3</v>
      </c>
      <c r="FB44" s="227">
        <v>752.3</v>
      </c>
      <c r="FC44" s="227">
        <v>818</v>
      </c>
      <c r="FD44" s="227">
        <v>818</v>
      </c>
    </row>
    <row r="45" spans="1:160" ht="13.5" thickBot="1" x14ac:dyDescent="0.25">
      <c r="A45" s="132"/>
      <c r="B45" s="34">
        <v>51</v>
      </c>
      <c r="C45" s="10">
        <v>53</v>
      </c>
      <c r="D45" s="37" t="s">
        <v>159</v>
      </c>
      <c r="E45" s="37" t="s">
        <v>160</v>
      </c>
      <c r="F45" s="37"/>
      <c r="G45" s="43">
        <v>0.327083333333333</v>
      </c>
      <c r="H45" s="47">
        <v>0.32708333333333334</v>
      </c>
      <c r="I45" s="58" t="s">
        <v>44</v>
      </c>
      <c r="J45" s="52">
        <v>0</v>
      </c>
      <c r="K45" s="43">
        <v>0.41041666666666399</v>
      </c>
      <c r="L45" s="47">
        <v>0.410416666666646</v>
      </c>
      <c r="M45" s="42" t="s">
        <v>44</v>
      </c>
      <c r="N45" s="38">
        <v>0</v>
      </c>
      <c r="O45" s="73">
        <v>0.45208333333333334</v>
      </c>
      <c r="P45" s="42" t="s">
        <v>44</v>
      </c>
      <c r="Q45" s="38">
        <v>0</v>
      </c>
      <c r="R45" s="43">
        <v>0.46180555555555558</v>
      </c>
      <c r="S45" s="47">
        <v>0.46180555555555558</v>
      </c>
      <c r="T45" s="70">
        <v>42.6</v>
      </c>
      <c r="U45" s="71">
        <v>42.6</v>
      </c>
      <c r="V45" s="72"/>
      <c r="W45" s="115">
        <v>0.47291666666666665</v>
      </c>
      <c r="X45" s="42" t="s">
        <v>44</v>
      </c>
      <c r="Y45" s="38">
        <v>0</v>
      </c>
      <c r="Z45" s="49">
        <v>0.50694444444444442</v>
      </c>
      <c r="AA45" s="42" t="s">
        <v>45</v>
      </c>
      <c r="AB45" s="38">
        <v>60</v>
      </c>
      <c r="AC45" s="53">
        <v>0.51041666666666663</v>
      </c>
      <c r="AD45" s="61"/>
      <c r="AE45" s="55">
        <v>0.51491898148148152</v>
      </c>
      <c r="AF45" s="35">
        <v>4.5023148148148895E-3</v>
      </c>
      <c r="AG45" s="35">
        <v>6.4814814814822272E-4</v>
      </c>
      <c r="AH45" s="44" t="s">
        <v>223</v>
      </c>
      <c r="AI45" s="45">
        <v>56</v>
      </c>
      <c r="AJ45" s="115">
        <v>0.53125</v>
      </c>
      <c r="AK45" s="42" t="s">
        <v>44</v>
      </c>
      <c r="AL45" s="38">
        <v>0</v>
      </c>
      <c r="AM45" s="73">
        <v>0.54097222222222219</v>
      </c>
      <c r="AN45" s="42" t="s">
        <v>45</v>
      </c>
      <c r="AO45" s="38">
        <v>60</v>
      </c>
      <c r="AP45" s="53">
        <v>0.5444444444444444</v>
      </c>
      <c r="AQ45" s="61"/>
      <c r="AR45" s="55">
        <v>0.55096064814814816</v>
      </c>
      <c r="AS45" s="35">
        <v>6.5162037037037601E-3</v>
      </c>
      <c r="AT45" s="35">
        <v>2.4305555555549901E-4</v>
      </c>
      <c r="AU45" s="44" t="s">
        <v>45</v>
      </c>
      <c r="AV45" s="45">
        <v>21</v>
      </c>
      <c r="AW45" s="49">
        <v>0.57152777777777775</v>
      </c>
      <c r="AX45" s="42" t="s">
        <v>45</v>
      </c>
      <c r="AY45" s="38">
        <v>60</v>
      </c>
      <c r="AZ45" s="49">
        <v>0.57430555555555496</v>
      </c>
      <c r="BA45" s="61"/>
      <c r="BB45" s="55">
        <v>0.57964120370370364</v>
      </c>
      <c r="BC45" s="35">
        <v>5.3356481481486862E-3</v>
      </c>
      <c r="BD45" s="35">
        <v>3.3564814814868605E-4</v>
      </c>
      <c r="BE45" s="44" t="s">
        <v>223</v>
      </c>
      <c r="BF45" s="45">
        <v>29</v>
      </c>
      <c r="BG45" s="308">
        <v>0.6194444444444438</v>
      </c>
      <c r="BH45" s="42" t="s">
        <v>44</v>
      </c>
      <c r="BI45" s="38">
        <v>0</v>
      </c>
      <c r="BJ45" s="43">
        <v>0.62152777777777779</v>
      </c>
      <c r="BK45" s="47">
        <v>0.63194444444444442</v>
      </c>
      <c r="BL45" s="70">
        <v>29.5</v>
      </c>
      <c r="BM45" s="71">
        <v>29.5</v>
      </c>
      <c r="BN45" s="72"/>
      <c r="BO45" s="117" t="s">
        <v>224</v>
      </c>
      <c r="BP45" s="121">
        <v>300</v>
      </c>
      <c r="BQ45" s="124" t="s">
        <v>232</v>
      </c>
      <c r="BR45" s="125">
        <v>1800</v>
      </c>
      <c r="BS45" s="49">
        <v>0.72013888888888899</v>
      </c>
      <c r="BT45" s="42" t="s">
        <v>223</v>
      </c>
      <c r="BU45" s="38">
        <v>1200</v>
      </c>
      <c r="BV45" s="49">
        <v>0.72222222222222221</v>
      </c>
      <c r="BW45" s="61"/>
      <c r="BX45" s="55">
        <v>0.72528935185185184</v>
      </c>
      <c r="BY45" s="35">
        <v>3.067129629629628E-3</v>
      </c>
      <c r="BZ45" s="35">
        <v>6.1342592592592438E-4</v>
      </c>
      <c r="CA45" s="44" t="s">
        <v>223</v>
      </c>
      <c r="CB45" s="45">
        <v>53</v>
      </c>
      <c r="CC45" s="85">
        <v>0.72638888888888886</v>
      </c>
      <c r="CD45" s="86"/>
      <c r="CE45" s="87">
        <v>0</v>
      </c>
      <c r="CF45" s="88"/>
      <c r="CG45" s="85">
        <v>0.73333333333333339</v>
      </c>
      <c r="CH45" s="86"/>
      <c r="CI45" s="87">
        <v>60</v>
      </c>
      <c r="CJ45" s="88"/>
      <c r="CK45" s="43">
        <v>0.78749999999999998</v>
      </c>
      <c r="CL45" s="47">
        <v>0.78819444444444453</v>
      </c>
      <c r="CM45" s="70">
        <v>58.4</v>
      </c>
      <c r="CN45" s="71">
        <v>58.4</v>
      </c>
      <c r="CO45" s="72">
        <v>10</v>
      </c>
      <c r="CP45" s="91">
        <v>0.7895833333333333</v>
      </c>
      <c r="CQ45" s="95">
        <v>5.5555555555555601E-2</v>
      </c>
      <c r="CR45" s="42" t="s">
        <v>223</v>
      </c>
      <c r="CS45" s="38">
        <v>360</v>
      </c>
      <c r="CU45" s="39">
        <v>299.5</v>
      </c>
      <c r="CV45" s="46">
        <v>3900</v>
      </c>
      <c r="CW45" s="40"/>
      <c r="CX45" s="63">
        <v>4199.5</v>
      </c>
      <c r="CZ45" s="101" t="s">
        <v>191</v>
      </c>
      <c r="DA45" s="129" t="s">
        <v>178</v>
      </c>
      <c r="DB45" s="129">
        <v>71</v>
      </c>
      <c r="DC45" s="104" t="s">
        <v>188</v>
      </c>
      <c r="DD45" s="77"/>
      <c r="DE45" s="56"/>
      <c r="DF45" s="36"/>
      <c r="DI45" s="41">
        <v>1</v>
      </c>
      <c r="DJ45" s="17" t="s">
        <v>196</v>
      </c>
      <c r="DK45" s="153">
        <v>140.5</v>
      </c>
      <c r="DL45" s="41">
        <v>140.5</v>
      </c>
      <c r="DM45" s="41">
        <v>9999</v>
      </c>
      <c r="DP45" s="41">
        <v>53</v>
      </c>
      <c r="DQ45" s="227">
        <v>0</v>
      </c>
      <c r="DR45" s="227">
        <v>0</v>
      </c>
      <c r="DS45" s="228">
        <v>42.6</v>
      </c>
      <c r="DT45" s="227">
        <v>0</v>
      </c>
      <c r="DU45" s="227">
        <v>60</v>
      </c>
      <c r="DV45" s="227">
        <v>56</v>
      </c>
      <c r="DW45" s="227">
        <v>0</v>
      </c>
      <c r="DX45" s="227">
        <v>60</v>
      </c>
      <c r="DY45" s="227">
        <v>21</v>
      </c>
      <c r="DZ45" s="227">
        <v>60</v>
      </c>
      <c r="EA45" s="227">
        <v>29</v>
      </c>
      <c r="EB45" s="227">
        <v>0</v>
      </c>
      <c r="EC45" s="228">
        <v>29.5</v>
      </c>
      <c r="ED45" s="227">
        <v>2100</v>
      </c>
      <c r="EE45" s="227">
        <v>1200</v>
      </c>
      <c r="EF45" s="227">
        <v>53</v>
      </c>
      <c r="EG45" s="227">
        <v>60</v>
      </c>
      <c r="EH45" s="228">
        <v>68.400000000000006</v>
      </c>
      <c r="EI45" s="227">
        <v>360</v>
      </c>
      <c r="EK45" s="41">
        <v>53</v>
      </c>
      <c r="EL45" s="227">
        <v>0</v>
      </c>
      <c r="EM45" s="227">
        <v>0</v>
      </c>
      <c r="EN45" s="227">
        <v>42.6</v>
      </c>
      <c r="EO45" s="227">
        <v>42.6</v>
      </c>
      <c r="EP45" s="227">
        <v>102.6</v>
      </c>
      <c r="EQ45" s="227">
        <v>158.6</v>
      </c>
      <c r="ER45" s="227">
        <v>158.6</v>
      </c>
      <c r="ES45" s="227">
        <v>218.6</v>
      </c>
      <c r="ET45" s="227">
        <v>239.6</v>
      </c>
      <c r="EU45" s="227">
        <v>299.60000000000002</v>
      </c>
      <c r="EV45" s="227">
        <v>328.6</v>
      </c>
      <c r="EW45" s="227">
        <v>328.6</v>
      </c>
      <c r="EX45" s="227">
        <v>358.1</v>
      </c>
      <c r="EY45" s="227">
        <v>2458.1</v>
      </c>
      <c r="EZ45" s="227">
        <v>3658.1</v>
      </c>
      <c r="FA45" s="227">
        <v>3711.1</v>
      </c>
      <c r="FB45" s="227">
        <v>3771.1</v>
      </c>
      <c r="FC45" s="227">
        <v>3839.5</v>
      </c>
      <c r="FD45" s="227">
        <v>4199.5</v>
      </c>
    </row>
    <row r="46" spans="1:160" ht="13.5" thickBot="1" x14ac:dyDescent="0.25">
      <c r="A46" s="132"/>
      <c r="B46" s="34">
        <v>48</v>
      </c>
      <c r="C46" s="10">
        <v>49</v>
      </c>
      <c r="D46" s="37" t="s">
        <v>153</v>
      </c>
      <c r="E46" s="37" t="s">
        <v>154</v>
      </c>
      <c r="F46" s="37"/>
      <c r="G46" s="43">
        <v>0.32500000000000001</v>
      </c>
      <c r="H46" s="47">
        <v>0.32500000000000001</v>
      </c>
      <c r="I46" s="58" t="s">
        <v>44</v>
      </c>
      <c r="J46" s="52">
        <v>0</v>
      </c>
      <c r="K46" s="43">
        <v>0.40833333333333099</v>
      </c>
      <c r="L46" s="47">
        <v>0.40833333333331401</v>
      </c>
      <c r="M46" s="42" t="s">
        <v>44</v>
      </c>
      <c r="N46" s="38">
        <v>0</v>
      </c>
      <c r="O46" s="73">
        <v>0.45</v>
      </c>
      <c r="P46" s="42" t="s">
        <v>44</v>
      </c>
      <c r="Q46" s="38">
        <v>0</v>
      </c>
      <c r="R46" s="43">
        <v>0.4597222222222222</v>
      </c>
      <c r="S46" s="47">
        <v>0.4597222222222222</v>
      </c>
      <c r="T46" s="70">
        <v>47.9</v>
      </c>
      <c r="U46" s="71">
        <v>47.9</v>
      </c>
      <c r="V46" s="72"/>
      <c r="W46" s="115">
        <v>0.47083333333333333</v>
      </c>
      <c r="X46" s="42" t="s">
        <v>44</v>
      </c>
      <c r="Y46" s="38">
        <v>0</v>
      </c>
      <c r="Z46" s="49">
        <v>0.50486111111111109</v>
      </c>
      <c r="AA46" s="42" t="s">
        <v>45</v>
      </c>
      <c r="AB46" s="38">
        <v>60</v>
      </c>
      <c r="AC46" s="53">
        <v>0.50902777777777775</v>
      </c>
      <c r="AD46" s="61"/>
      <c r="AE46" s="55">
        <v>0.51348379629629626</v>
      </c>
      <c r="AF46" s="35">
        <v>4.4560185185185119E-3</v>
      </c>
      <c r="AG46" s="35">
        <v>6.0185185185184517E-4</v>
      </c>
      <c r="AH46" s="44" t="s">
        <v>223</v>
      </c>
      <c r="AI46" s="45">
        <v>52</v>
      </c>
      <c r="AJ46" s="115">
        <v>0.52986111111111112</v>
      </c>
      <c r="AK46" s="42" t="s">
        <v>44</v>
      </c>
      <c r="AL46" s="38">
        <v>0</v>
      </c>
      <c r="AM46" s="73">
        <v>0.54027777777777775</v>
      </c>
      <c r="AN46" s="42" t="s">
        <v>44</v>
      </c>
      <c r="AO46" s="38">
        <v>0</v>
      </c>
      <c r="AP46" s="53">
        <v>0.54305555555555551</v>
      </c>
      <c r="AQ46" s="61"/>
      <c r="AR46" s="55">
        <v>0.54982638888888891</v>
      </c>
      <c r="AS46" s="35">
        <v>6.7708333333333925E-3</v>
      </c>
      <c r="AT46" s="35">
        <v>1.1574074074133418E-5</v>
      </c>
      <c r="AU46" s="44" t="s">
        <v>223</v>
      </c>
      <c r="AV46" s="45">
        <v>1</v>
      </c>
      <c r="AW46" s="49">
        <v>0.56944444444444442</v>
      </c>
      <c r="AX46" s="42" t="s">
        <v>45</v>
      </c>
      <c r="AY46" s="38">
        <v>120</v>
      </c>
      <c r="AZ46" s="49">
        <v>0.57222222222222197</v>
      </c>
      <c r="BA46" s="61"/>
      <c r="BB46" s="55">
        <v>0.57771990740740742</v>
      </c>
      <c r="BC46" s="35">
        <v>5.4976851851854525E-3</v>
      </c>
      <c r="BD46" s="35">
        <v>4.9768518518545236E-4</v>
      </c>
      <c r="BE46" s="44" t="s">
        <v>223</v>
      </c>
      <c r="BF46" s="45">
        <v>43</v>
      </c>
      <c r="BG46" s="308">
        <v>0.61736111111111081</v>
      </c>
      <c r="BH46" s="42" t="s">
        <v>44</v>
      </c>
      <c r="BI46" s="38">
        <v>0</v>
      </c>
      <c r="BJ46" s="43">
        <v>0.61736111111111114</v>
      </c>
      <c r="BK46" s="47">
        <v>0.62916666666666665</v>
      </c>
      <c r="BL46" s="70">
        <v>32.6</v>
      </c>
      <c r="BM46" s="71">
        <v>32.6</v>
      </c>
      <c r="BN46" s="72"/>
      <c r="BO46" s="117" t="s">
        <v>226</v>
      </c>
      <c r="BP46" s="121"/>
      <c r="BQ46" s="124" t="s">
        <v>225</v>
      </c>
      <c r="BR46" s="125"/>
      <c r="BS46" s="49">
        <v>0.70763888888888893</v>
      </c>
      <c r="BT46" s="42" t="s">
        <v>223</v>
      </c>
      <c r="BU46" s="38">
        <v>180</v>
      </c>
      <c r="BV46" s="49">
        <v>0.70972222222222203</v>
      </c>
      <c r="BW46" s="61"/>
      <c r="BX46" s="55">
        <v>0.71421296296296299</v>
      </c>
      <c r="BY46" s="35">
        <v>4.4907407407409616E-3</v>
      </c>
      <c r="BZ46" s="35">
        <v>2.037037037037258E-3</v>
      </c>
      <c r="CA46" s="44" t="s">
        <v>223</v>
      </c>
      <c r="CB46" s="45">
        <v>176</v>
      </c>
      <c r="CC46" s="85">
        <v>0.71597222222222223</v>
      </c>
      <c r="CD46" s="86"/>
      <c r="CE46" s="87">
        <v>0</v>
      </c>
      <c r="CF46" s="88"/>
      <c r="CG46" s="85">
        <v>0.72430555555555554</v>
      </c>
      <c r="CH46" s="86"/>
      <c r="CI46" s="87">
        <v>0</v>
      </c>
      <c r="CJ46" s="88"/>
      <c r="CK46" s="43">
        <v>0.7729166666666667</v>
      </c>
      <c r="CL46" s="47">
        <v>0.77430555555555547</v>
      </c>
      <c r="CM46" s="70">
        <v>71.900000000000006</v>
      </c>
      <c r="CN46" s="71">
        <v>71.900000000000006</v>
      </c>
      <c r="CO46" s="72"/>
      <c r="CP46" s="91">
        <v>0.77569444444444446</v>
      </c>
      <c r="CQ46" s="95">
        <v>5.5555555555555601E-2</v>
      </c>
      <c r="CR46" s="42" t="s">
        <v>223</v>
      </c>
      <c r="CS46" s="38">
        <v>180</v>
      </c>
      <c r="CU46" s="39">
        <v>424.4</v>
      </c>
      <c r="CV46" s="46">
        <v>540</v>
      </c>
      <c r="CW46" s="40"/>
      <c r="CX46" s="63">
        <v>964.4</v>
      </c>
      <c r="CZ46" s="101" t="s">
        <v>191</v>
      </c>
      <c r="DA46" s="129" t="s">
        <v>178</v>
      </c>
      <c r="DB46" s="129">
        <v>136</v>
      </c>
      <c r="DC46" s="104" t="s">
        <v>188</v>
      </c>
      <c r="DD46" s="77"/>
      <c r="DE46" s="56"/>
      <c r="DF46" s="36"/>
      <c r="DI46" s="41">
        <v>1.03</v>
      </c>
      <c r="DJ46" s="17" t="s">
        <v>196</v>
      </c>
      <c r="DK46" s="153">
        <v>156.97200000000001</v>
      </c>
      <c r="DL46" s="41">
        <v>156.97200000000001</v>
      </c>
      <c r="DM46" s="41">
        <v>9999</v>
      </c>
      <c r="DP46" s="41">
        <v>49</v>
      </c>
      <c r="DQ46" s="227">
        <v>0</v>
      </c>
      <c r="DR46" s="227">
        <v>0</v>
      </c>
      <c r="DS46" s="228">
        <v>47.9</v>
      </c>
      <c r="DT46" s="227">
        <v>0</v>
      </c>
      <c r="DU46" s="227">
        <v>60</v>
      </c>
      <c r="DV46" s="227">
        <v>52</v>
      </c>
      <c r="DW46" s="227">
        <v>0</v>
      </c>
      <c r="DX46" s="227">
        <v>0</v>
      </c>
      <c r="DY46" s="227">
        <v>1</v>
      </c>
      <c r="DZ46" s="227">
        <v>120</v>
      </c>
      <c r="EA46" s="227">
        <v>43</v>
      </c>
      <c r="EB46" s="227">
        <v>0</v>
      </c>
      <c r="EC46" s="228">
        <v>32.6</v>
      </c>
      <c r="ED46" s="227">
        <v>0</v>
      </c>
      <c r="EE46" s="227">
        <v>180</v>
      </c>
      <c r="EF46" s="227">
        <v>176</v>
      </c>
      <c r="EG46" s="227">
        <v>0</v>
      </c>
      <c r="EH46" s="228">
        <v>71.900000000000006</v>
      </c>
      <c r="EI46" s="227">
        <v>180</v>
      </c>
      <c r="EK46" s="41">
        <v>49</v>
      </c>
      <c r="EL46" s="227">
        <v>0</v>
      </c>
      <c r="EM46" s="227">
        <v>0</v>
      </c>
      <c r="EN46" s="227">
        <v>47.9</v>
      </c>
      <c r="EO46" s="227">
        <v>47.9</v>
      </c>
      <c r="EP46" s="227">
        <v>107.9</v>
      </c>
      <c r="EQ46" s="227">
        <v>159.9</v>
      </c>
      <c r="ER46" s="227">
        <v>159.9</v>
      </c>
      <c r="ES46" s="227">
        <v>159.9</v>
      </c>
      <c r="ET46" s="227">
        <v>160.9</v>
      </c>
      <c r="EU46" s="227">
        <v>280.89999999999998</v>
      </c>
      <c r="EV46" s="227">
        <v>323.89999999999998</v>
      </c>
      <c r="EW46" s="227">
        <v>323.89999999999998</v>
      </c>
      <c r="EX46" s="227">
        <v>356.5</v>
      </c>
      <c r="EY46" s="227">
        <v>356.5</v>
      </c>
      <c r="EZ46" s="227">
        <v>536.5</v>
      </c>
      <c r="FA46" s="227">
        <v>712.5</v>
      </c>
      <c r="FB46" s="227">
        <v>712.5</v>
      </c>
      <c r="FC46" s="227">
        <v>784.4</v>
      </c>
      <c r="FD46" s="227">
        <v>964.4</v>
      </c>
    </row>
    <row r="47" spans="1:160" ht="13.5" thickBot="1" x14ac:dyDescent="0.25">
      <c r="A47" s="132"/>
      <c r="B47" s="34">
        <v>19</v>
      </c>
      <c r="C47" s="10">
        <v>19</v>
      </c>
      <c r="D47" s="37" t="s">
        <v>112</v>
      </c>
      <c r="E47" s="37" t="s">
        <v>113</v>
      </c>
      <c r="F47" s="37"/>
      <c r="G47" s="43">
        <v>0.30486111111111103</v>
      </c>
      <c r="H47" s="47">
        <v>0.30486111111111108</v>
      </c>
      <c r="I47" s="58" t="s">
        <v>44</v>
      </c>
      <c r="J47" s="52">
        <v>0</v>
      </c>
      <c r="K47" s="43">
        <v>0.38819444444444401</v>
      </c>
      <c r="L47" s="47">
        <v>0.38819444444443801</v>
      </c>
      <c r="M47" s="42" t="s">
        <v>44</v>
      </c>
      <c r="N47" s="38">
        <v>0</v>
      </c>
      <c r="O47" s="73">
        <v>0.42986111111111108</v>
      </c>
      <c r="P47" s="42" t="s">
        <v>44</v>
      </c>
      <c r="Q47" s="38">
        <v>0</v>
      </c>
      <c r="R47" s="43">
        <v>0.43402777777777773</v>
      </c>
      <c r="S47" s="47">
        <v>0.43402777777777773</v>
      </c>
      <c r="T47" s="70">
        <v>50.7</v>
      </c>
      <c r="U47" s="71">
        <v>50.7</v>
      </c>
      <c r="V47" s="72"/>
      <c r="W47" s="115">
        <v>0.4506944444444444</v>
      </c>
      <c r="X47" s="42" t="s">
        <v>44</v>
      </c>
      <c r="Y47" s="38">
        <v>0</v>
      </c>
      <c r="Z47" s="49">
        <v>0.48541666666666666</v>
      </c>
      <c r="AA47" s="42" t="s">
        <v>44</v>
      </c>
      <c r="AB47" s="38">
        <v>0</v>
      </c>
      <c r="AC47" s="53">
        <v>0.48749999999999999</v>
      </c>
      <c r="AD47" s="61"/>
      <c r="AE47" s="55">
        <v>0.49140046296296297</v>
      </c>
      <c r="AF47" s="35">
        <v>3.9004629629629806E-3</v>
      </c>
      <c r="AG47" s="35">
        <v>4.6296296296313797E-5</v>
      </c>
      <c r="AH47" s="44" t="s">
        <v>223</v>
      </c>
      <c r="AI47" s="45">
        <v>4</v>
      </c>
      <c r="AJ47" s="115">
        <v>0.5083333333333333</v>
      </c>
      <c r="AK47" s="42" t="s">
        <v>44</v>
      </c>
      <c r="AL47" s="38">
        <v>0</v>
      </c>
      <c r="AM47" s="73">
        <v>0.51874999999999993</v>
      </c>
      <c r="AN47" s="42" t="s">
        <v>44</v>
      </c>
      <c r="AO47" s="38">
        <v>0</v>
      </c>
      <c r="AP47" s="53">
        <v>0.52083333333333337</v>
      </c>
      <c r="AQ47" s="61"/>
      <c r="AR47" s="55">
        <v>0.52833333333333332</v>
      </c>
      <c r="AS47" s="35">
        <v>7.4999999999999512E-3</v>
      </c>
      <c r="AT47" s="35">
        <v>7.4074074074069202E-4</v>
      </c>
      <c r="AU47" s="44" t="s">
        <v>223</v>
      </c>
      <c r="AV47" s="45">
        <v>64</v>
      </c>
      <c r="AW47" s="49">
        <v>0.54861111111111105</v>
      </c>
      <c r="AX47" s="42" t="s">
        <v>44</v>
      </c>
      <c r="AY47" s="38">
        <v>0</v>
      </c>
      <c r="AZ47" s="49">
        <v>0.55069444444444404</v>
      </c>
      <c r="BA47" s="61"/>
      <c r="BB47" s="55">
        <v>0.55671296296296291</v>
      </c>
      <c r="BC47" s="35">
        <v>6.0185185185188672E-3</v>
      </c>
      <c r="BD47" s="35">
        <v>1.0185185185188671E-3</v>
      </c>
      <c r="BE47" s="44" t="s">
        <v>223</v>
      </c>
      <c r="BF47" s="45">
        <v>88</v>
      </c>
      <c r="BG47" s="308">
        <v>0.59583333333333288</v>
      </c>
      <c r="BH47" s="42" t="s">
        <v>44</v>
      </c>
      <c r="BI47" s="38">
        <v>0</v>
      </c>
      <c r="BJ47" s="43">
        <v>0.59722222222222221</v>
      </c>
      <c r="BK47" s="47">
        <v>0.59861111111111109</v>
      </c>
      <c r="BL47" s="70">
        <v>31.5</v>
      </c>
      <c r="BM47" s="71">
        <v>31.5</v>
      </c>
      <c r="BN47" s="72"/>
      <c r="BO47" s="117"/>
      <c r="BP47" s="121"/>
      <c r="BQ47" s="124"/>
      <c r="BR47" s="125"/>
      <c r="BS47" s="49">
        <v>0.68055555555555547</v>
      </c>
      <c r="BT47" s="42" t="s">
        <v>223</v>
      </c>
      <c r="BU47" s="38">
        <v>600</v>
      </c>
      <c r="BV47" s="49">
        <v>0.68333333333333302</v>
      </c>
      <c r="BW47" s="61"/>
      <c r="BX47" s="55">
        <v>0.73215277777777776</v>
      </c>
      <c r="BY47" s="35">
        <v>4.8819444444444748E-2</v>
      </c>
      <c r="BZ47" s="35">
        <v>4.6365740740741047E-2</v>
      </c>
      <c r="CA47" s="44" t="s">
        <v>223</v>
      </c>
      <c r="CB47" s="45">
        <v>4006</v>
      </c>
      <c r="CC47" s="85">
        <v>0.73611111111111116</v>
      </c>
      <c r="CD47" s="86"/>
      <c r="CE47" s="87">
        <v>0</v>
      </c>
      <c r="CF47" s="88"/>
      <c r="CG47" s="85">
        <v>0.75069444444444444</v>
      </c>
      <c r="CH47" s="86"/>
      <c r="CI47" s="87">
        <v>0</v>
      </c>
      <c r="CJ47" s="88"/>
      <c r="CK47" s="43">
        <v>0.81388888888888899</v>
      </c>
      <c r="CL47" s="47">
        <v>0.81458333333333333</v>
      </c>
      <c r="CM47" s="70">
        <v>72.099999999999994</v>
      </c>
      <c r="CN47" s="71">
        <v>72.099999999999994</v>
      </c>
      <c r="CO47" s="72"/>
      <c r="CP47" s="91">
        <v>0.81666666666666676</v>
      </c>
      <c r="CQ47" s="95">
        <v>5.5555555555555601E-2</v>
      </c>
      <c r="CR47" s="42" t="s">
        <v>223</v>
      </c>
      <c r="CS47" s="38">
        <v>2460</v>
      </c>
      <c r="CT47" s="75"/>
      <c r="CU47" s="39">
        <v>4316.3</v>
      </c>
      <c r="CV47" s="46">
        <v>3060</v>
      </c>
      <c r="CW47" s="40"/>
      <c r="CX47" s="63">
        <v>7376.3</v>
      </c>
      <c r="CY47" s="75"/>
      <c r="CZ47" s="101" t="s">
        <v>191</v>
      </c>
      <c r="DA47" s="129" t="s">
        <v>177</v>
      </c>
      <c r="DB47" s="129">
        <v>80</v>
      </c>
      <c r="DC47" s="104" t="s">
        <v>184</v>
      </c>
      <c r="DD47" s="77"/>
      <c r="DE47" s="56"/>
      <c r="DF47" s="36"/>
      <c r="DI47" s="41">
        <v>1.06</v>
      </c>
      <c r="DJ47" s="17" t="s">
        <v>197</v>
      </c>
      <c r="DK47" s="153">
        <v>163.55800000000002</v>
      </c>
      <c r="DL47" s="41">
        <v>9999</v>
      </c>
      <c r="DM47" s="41">
        <v>163.55800000000002</v>
      </c>
      <c r="DP47" s="41">
        <v>19</v>
      </c>
      <c r="DQ47" s="227">
        <v>0</v>
      </c>
      <c r="DR47" s="227">
        <v>0</v>
      </c>
      <c r="DS47" s="228">
        <v>50.7</v>
      </c>
      <c r="DT47" s="227">
        <v>0</v>
      </c>
      <c r="DU47" s="227">
        <v>0</v>
      </c>
      <c r="DV47" s="227">
        <v>4</v>
      </c>
      <c r="DW47" s="227">
        <v>0</v>
      </c>
      <c r="DX47" s="227">
        <v>0</v>
      </c>
      <c r="DY47" s="227">
        <v>64</v>
      </c>
      <c r="DZ47" s="227">
        <v>0</v>
      </c>
      <c r="EA47" s="227">
        <v>88</v>
      </c>
      <c r="EB47" s="227">
        <v>0</v>
      </c>
      <c r="EC47" s="228">
        <v>31.5</v>
      </c>
      <c r="ED47" s="227">
        <v>0</v>
      </c>
      <c r="EE47" s="227">
        <v>600</v>
      </c>
      <c r="EF47" s="227">
        <v>4006</v>
      </c>
      <c r="EG47" s="227">
        <v>0</v>
      </c>
      <c r="EH47" s="228">
        <v>72.099999999999994</v>
      </c>
      <c r="EI47" s="227">
        <v>2460</v>
      </c>
      <c r="EK47" s="41">
        <v>19</v>
      </c>
      <c r="EL47" s="227">
        <v>0</v>
      </c>
      <c r="EM47" s="227">
        <v>0</v>
      </c>
      <c r="EN47" s="227">
        <v>50.7</v>
      </c>
      <c r="EO47" s="227">
        <v>50.7</v>
      </c>
      <c r="EP47" s="227">
        <v>50.7</v>
      </c>
      <c r="EQ47" s="227">
        <v>54.7</v>
      </c>
      <c r="ER47" s="227">
        <v>54.7</v>
      </c>
      <c r="ES47" s="227">
        <v>54.7</v>
      </c>
      <c r="ET47" s="227">
        <v>118.7</v>
      </c>
      <c r="EU47" s="227">
        <v>118.7</v>
      </c>
      <c r="EV47" s="227">
        <v>206.7</v>
      </c>
      <c r="EW47" s="227">
        <v>206.7</v>
      </c>
      <c r="EX47" s="227">
        <v>238.2</v>
      </c>
      <c r="EY47" s="227">
        <v>238.2</v>
      </c>
      <c r="EZ47" s="227">
        <v>838.2</v>
      </c>
      <c r="FA47" s="227">
        <v>4844.2</v>
      </c>
      <c r="FB47" s="227">
        <v>4844.2</v>
      </c>
      <c r="FC47" s="227">
        <v>4916.3</v>
      </c>
      <c r="FD47" s="227">
        <v>7376.3</v>
      </c>
    </row>
    <row r="48" spans="1:160" ht="13.5" thickBot="1" x14ac:dyDescent="0.25">
      <c r="A48" s="132"/>
      <c r="B48" s="34">
        <v>52</v>
      </c>
      <c r="C48" s="10">
        <v>54</v>
      </c>
      <c r="D48" s="37" t="s">
        <v>174</v>
      </c>
      <c r="E48" s="37" t="s">
        <v>161</v>
      </c>
      <c r="F48" s="37"/>
      <c r="G48" s="43">
        <v>0.327777777777778</v>
      </c>
      <c r="H48" s="47">
        <v>0.32777777777777778</v>
      </c>
      <c r="I48" s="58" t="s">
        <v>44</v>
      </c>
      <c r="J48" s="52">
        <v>0</v>
      </c>
      <c r="K48" s="43">
        <v>0.41111111111110799</v>
      </c>
      <c r="L48" s="47">
        <v>0.41111111111109</v>
      </c>
      <c r="M48" s="42" t="s">
        <v>44</v>
      </c>
      <c r="N48" s="38">
        <v>0</v>
      </c>
      <c r="O48" s="73">
        <v>0.45277777777777778</v>
      </c>
      <c r="P48" s="42" t="s">
        <v>44</v>
      </c>
      <c r="Q48" s="38">
        <v>0</v>
      </c>
      <c r="R48" s="43">
        <v>0.46249999999999997</v>
      </c>
      <c r="S48" s="47">
        <v>0.46249999999999997</v>
      </c>
      <c r="T48" s="70">
        <v>49.6</v>
      </c>
      <c r="U48" s="71">
        <v>49.6</v>
      </c>
      <c r="V48" s="72"/>
      <c r="W48" s="115">
        <v>0.47361111111111109</v>
      </c>
      <c r="X48" s="42" t="s">
        <v>44</v>
      </c>
      <c r="Y48" s="38">
        <v>0</v>
      </c>
      <c r="Z48" s="49">
        <v>0.5083333333333333</v>
      </c>
      <c r="AA48" s="42" t="s">
        <v>44</v>
      </c>
      <c r="AB48" s="38">
        <v>0</v>
      </c>
      <c r="AC48" s="53">
        <v>0.51111111111111118</v>
      </c>
      <c r="AD48" s="61"/>
      <c r="AE48" s="55">
        <v>0.51545138888888886</v>
      </c>
      <c r="AF48" s="35">
        <v>4.3402777777776791E-3</v>
      </c>
      <c r="AG48" s="35">
        <v>4.8611111111101233E-4</v>
      </c>
      <c r="AH48" s="44" t="s">
        <v>223</v>
      </c>
      <c r="AI48" s="45">
        <v>42</v>
      </c>
      <c r="AJ48" s="115">
        <v>0.53194444444444455</v>
      </c>
      <c r="AK48" s="42" t="s">
        <v>44</v>
      </c>
      <c r="AL48" s="38">
        <v>0</v>
      </c>
      <c r="AM48" s="73">
        <v>0.54236111111111118</v>
      </c>
      <c r="AN48" s="42" t="s">
        <v>44</v>
      </c>
      <c r="AO48" s="38">
        <v>0</v>
      </c>
      <c r="AP48" s="53">
        <v>0.54513888888888895</v>
      </c>
      <c r="AQ48" s="61"/>
      <c r="AR48" s="55">
        <v>0.55230324074074078</v>
      </c>
      <c r="AS48" s="35">
        <v>7.1643518518518245E-3</v>
      </c>
      <c r="AT48" s="35">
        <v>4.0509259259256542E-4</v>
      </c>
      <c r="AU48" s="44" t="s">
        <v>223</v>
      </c>
      <c r="AV48" s="45">
        <v>35</v>
      </c>
      <c r="AW48" s="49">
        <v>0.57291666666666663</v>
      </c>
      <c r="AX48" s="42" t="s">
        <v>44</v>
      </c>
      <c r="AY48" s="38">
        <v>0</v>
      </c>
      <c r="AZ48" s="49">
        <v>0.57499999999999996</v>
      </c>
      <c r="BA48" s="61"/>
      <c r="BB48" s="55">
        <v>0.58099537037037041</v>
      </c>
      <c r="BC48" s="35">
        <v>5.9953703703704564E-3</v>
      </c>
      <c r="BD48" s="35">
        <v>9.9537037037045629E-4</v>
      </c>
      <c r="BE48" s="44" t="s">
        <v>223</v>
      </c>
      <c r="BF48" s="45">
        <v>86</v>
      </c>
      <c r="BG48" s="308">
        <v>0.6201388888888888</v>
      </c>
      <c r="BH48" s="42" t="s">
        <v>44</v>
      </c>
      <c r="BI48" s="38">
        <v>0</v>
      </c>
      <c r="BJ48" s="43">
        <v>0.62013888888888891</v>
      </c>
      <c r="BK48" s="47">
        <v>0.63263888888888886</v>
      </c>
      <c r="BL48" s="70">
        <v>29</v>
      </c>
      <c r="BM48" s="71">
        <v>29</v>
      </c>
      <c r="BN48" s="72"/>
      <c r="BO48" s="117" t="s">
        <v>233</v>
      </c>
      <c r="BP48" s="121">
        <v>1800</v>
      </c>
      <c r="BQ48" s="124" t="s">
        <v>225</v>
      </c>
      <c r="BR48" s="125"/>
      <c r="BS48" s="49">
        <v>0.71736111111111101</v>
      </c>
      <c r="BT48" s="42" t="s">
        <v>223</v>
      </c>
      <c r="BU48" s="38">
        <v>720</v>
      </c>
      <c r="BV48" s="49">
        <v>0.72013888888888899</v>
      </c>
      <c r="BW48" s="61"/>
      <c r="BX48" s="55">
        <v>0.72365740740740747</v>
      </c>
      <c r="BY48" s="35">
        <v>3.5185185185184764E-3</v>
      </c>
      <c r="BZ48" s="35">
        <v>1.0648148148147728E-3</v>
      </c>
      <c r="CA48" s="44" t="s">
        <v>223</v>
      </c>
      <c r="CB48" s="45">
        <v>92</v>
      </c>
      <c r="CC48" s="85">
        <v>0.72430555555555554</v>
      </c>
      <c r="CD48" s="86"/>
      <c r="CE48" s="87">
        <v>0</v>
      </c>
      <c r="CF48" s="88"/>
      <c r="CG48" s="85">
        <v>0.73263888888888884</v>
      </c>
      <c r="CH48" s="86"/>
      <c r="CI48" s="87">
        <v>0</v>
      </c>
      <c r="CJ48" s="88"/>
      <c r="CK48" s="43">
        <v>0.77916666666666667</v>
      </c>
      <c r="CL48" s="47">
        <v>0.77986111111111101</v>
      </c>
      <c r="CM48" s="70">
        <v>74</v>
      </c>
      <c r="CN48" s="71">
        <v>74</v>
      </c>
      <c r="CO48" s="72"/>
      <c r="CP48" s="91">
        <v>0.78263888888888899</v>
      </c>
      <c r="CQ48" s="95">
        <v>5.5555555555555601E-2</v>
      </c>
      <c r="CR48" s="42" t="s">
        <v>44</v>
      </c>
      <c r="CS48" s="38">
        <v>0</v>
      </c>
      <c r="CU48" s="39">
        <v>407.6</v>
      </c>
      <c r="CV48" s="46">
        <v>2520</v>
      </c>
      <c r="CW48" s="40"/>
      <c r="CX48" s="63">
        <v>2927.6</v>
      </c>
      <c r="CZ48" s="101" t="s">
        <v>191</v>
      </c>
      <c r="DA48" s="129" t="s">
        <v>177</v>
      </c>
      <c r="DB48" s="129">
        <v>80</v>
      </c>
      <c r="DC48" s="104" t="s">
        <v>181</v>
      </c>
      <c r="DD48" s="77"/>
      <c r="DE48" s="56"/>
      <c r="DF48" s="36"/>
      <c r="DI48" s="41">
        <v>1.06</v>
      </c>
      <c r="DJ48" s="17" t="s">
        <v>196</v>
      </c>
      <c r="DK48" s="153">
        <v>161.756</v>
      </c>
      <c r="DL48" s="41">
        <v>161.756</v>
      </c>
      <c r="DM48" s="41">
        <v>9999</v>
      </c>
      <c r="DP48" s="41">
        <v>54</v>
      </c>
      <c r="DQ48" s="227">
        <v>0</v>
      </c>
      <c r="DR48" s="227">
        <v>0</v>
      </c>
      <c r="DS48" s="228">
        <v>49.6</v>
      </c>
      <c r="DT48" s="227">
        <v>0</v>
      </c>
      <c r="DU48" s="227">
        <v>0</v>
      </c>
      <c r="DV48" s="227">
        <v>42</v>
      </c>
      <c r="DW48" s="227">
        <v>0</v>
      </c>
      <c r="DX48" s="227">
        <v>0</v>
      </c>
      <c r="DY48" s="227">
        <v>35</v>
      </c>
      <c r="DZ48" s="227">
        <v>0</v>
      </c>
      <c r="EA48" s="227">
        <v>86</v>
      </c>
      <c r="EB48" s="227">
        <v>0</v>
      </c>
      <c r="EC48" s="228">
        <v>29</v>
      </c>
      <c r="ED48" s="227">
        <v>1800</v>
      </c>
      <c r="EE48" s="227">
        <v>720</v>
      </c>
      <c r="EF48" s="227">
        <v>92</v>
      </c>
      <c r="EG48" s="227">
        <v>0</v>
      </c>
      <c r="EH48" s="228">
        <v>74</v>
      </c>
      <c r="EI48" s="227">
        <v>0</v>
      </c>
      <c r="EK48" s="41">
        <v>54</v>
      </c>
      <c r="EL48" s="227">
        <v>0</v>
      </c>
      <c r="EM48" s="227">
        <v>0</v>
      </c>
      <c r="EN48" s="227">
        <v>49.6</v>
      </c>
      <c r="EO48" s="227">
        <v>49.6</v>
      </c>
      <c r="EP48" s="227">
        <v>49.6</v>
      </c>
      <c r="EQ48" s="227">
        <v>91.6</v>
      </c>
      <c r="ER48" s="227">
        <v>91.6</v>
      </c>
      <c r="ES48" s="227">
        <v>91.6</v>
      </c>
      <c r="ET48" s="227">
        <v>126.6</v>
      </c>
      <c r="EU48" s="227">
        <v>126.6</v>
      </c>
      <c r="EV48" s="227">
        <v>212.6</v>
      </c>
      <c r="EW48" s="227">
        <v>212.6</v>
      </c>
      <c r="EX48" s="227">
        <v>241.6</v>
      </c>
      <c r="EY48" s="227">
        <v>2041.6</v>
      </c>
      <c r="EZ48" s="227">
        <v>2761.6</v>
      </c>
      <c r="FA48" s="227">
        <v>2853.6</v>
      </c>
      <c r="FB48" s="227">
        <v>2853.6</v>
      </c>
      <c r="FC48" s="227">
        <v>2927.6</v>
      </c>
      <c r="FD48" s="227">
        <v>2927.6</v>
      </c>
    </row>
    <row r="49" spans="1:160" ht="13.5" thickBot="1" x14ac:dyDescent="0.25">
      <c r="A49" s="132"/>
      <c r="B49" s="34">
        <v>16</v>
      </c>
      <c r="C49" s="10">
        <v>16</v>
      </c>
      <c r="D49" s="37" t="s">
        <v>108</v>
      </c>
      <c r="E49" s="37" t="s">
        <v>109</v>
      </c>
      <c r="F49" s="37"/>
      <c r="G49" s="43">
        <v>0.30277777777777798</v>
      </c>
      <c r="H49" s="47">
        <v>0.30277777777777776</v>
      </c>
      <c r="I49" s="58" t="s">
        <v>44</v>
      </c>
      <c r="J49" s="52">
        <v>0</v>
      </c>
      <c r="K49" s="43">
        <v>0.38611111111111002</v>
      </c>
      <c r="L49" s="47">
        <v>0.38611111111110602</v>
      </c>
      <c r="M49" s="42" t="s">
        <v>44</v>
      </c>
      <c r="N49" s="38">
        <v>0</v>
      </c>
      <c r="O49" s="73">
        <v>0.42777777777777781</v>
      </c>
      <c r="P49" s="42" t="s">
        <v>44</v>
      </c>
      <c r="Q49" s="38">
        <v>0</v>
      </c>
      <c r="R49" s="43">
        <v>0.43124999999999997</v>
      </c>
      <c r="S49" s="47">
        <v>0.43124999999999997</v>
      </c>
      <c r="T49" s="70">
        <v>39</v>
      </c>
      <c r="U49" s="71">
        <v>39</v>
      </c>
      <c r="V49" s="72">
        <v>300</v>
      </c>
      <c r="W49" s="115">
        <v>0.44861111111111113</v>
      </c>
      <c r="X49" s="42" t="s">
        <v>44</v>
      </c>
      <c r="Y49" s="38">
        <v>0</v>
      </c>
      <c r="Z49" s="49">
        <v>0.48333333333333334</v>
      </c>
      <c r="AA49" s="42" t="s">
        <v>44</v>
      </c>
      <c r="AB49" s="38">
        <v>0</v>
      </c>
      <c r="AC49" s="53">
        <v>0.48541666666666666</v>
      </c>
      <c r="AD49" s="61"/>
      <c r="AE49" s="55">
        <v>0.48931712962962964</v>
      </c>
      <c r="AF49" s="35">
        <v>3.9004629629629806E-3</v>
      </c>
      <c r="AG49" s="35">
        <v>4.6296296296313797E-5</v>
      </c>
      <c r="AH49" s="44" t="s">
        <v>223</v>
      </c>
      <c r="AI49" s="45">
        <v>4</v>
      </c>
      <c r="AJ49" s="115">
        <v>0.50624999999999998</v>
      </c>
      <c r="AK49" s="42" t="s">
        <v>44</v>
      </c>
      <c r="AL49" s="38">
        <v>0</v>
      </c>
      <c r="AM49" s="73">
        <v>0.51666666666666672</v>
      </c>
      <c r="AN49" s="42" t="s">
        <v>44</v>
      </c>
      <c r="AO49" s="38">
        <v>0</v>
      </c>
      <c r="AP49" s="53">
        <v>0.51874999999999993</v>
      </c>
      <c r="AQ49" s="61"/>
      <c r="AR49" s="55">
        <v>0.52538194444444442</v>
      </c>
      <c r="AS49" s="35">
        <v>6.6319444444444819E-3</v>
      </c>
      <c r="AT49" s="35">
        <v>1.2731481481477718E-4</v>
      </c>
      <c r="AU49" s="44" t="s">
        <v>45</v>
      </c>
      <c r="AV49" s="45">
        <v>11</v>
      </c>
      <c r="AW49" s="49">
        <v>0.54652777777777783</v>
      </c>
      <c r="AX49" s="42" t="s">
        <v>44</v>
      </c>
      <c r="AY49" s="38">
        <v>0</v>
      </c>
      <c r="AZ49" s="49">
        <v>0.54861111111111105</v>
      </c>
      <c r="BA49" s="61"/>
      <c r="BB49" s="55">
        <v>0.55344907407407407</v>
      </c>
      <c r="BC49" s="35">
        <v>4.8379629629630161E-3</v>
      </c>
      <c r="BD49" s="35">
        <v>1.6203703703698401E-4</v>
      </c>
      <c r="BE49" s="44" t="s">
        <v>45</v>
      </c>
      <c r="BF49" s="45">
        <v>14</v>
      </c>
      <c r="BG49" s="308">
        <v>0.59375</v>
      </c>
      <c r="BH49" s="42" t="s">
        <v>44</v>
      </c>
      <c r="BI49" s="38">
        <v>0</v>
      </c>
      <c r="BJ49" s="43">
        <v>0.59444444444444444</v>
      </c>
      <c r="BK49" s="47">
        <v>0.59513888888888888</v>
      </c>
      <c r="BL49" s="70">
        <v>26.6</v>
      </c>
      <c r="BM49" s="71">
        <v>26.6</v>
      </c>
      <c r="BN49" s="72"/>
      <c r="BO49" s="117" t="s">
        <v>226</v>
      </c>
      <c r="BP49" s="121"/>
      <c r="BQ49" s="124" t="s">
        <v>225</v>
      </c>
      <c r="BR49" s="125"/>
      <c r="BS49" s="49">
        <v>0.67013888888888884</v>
      </c>
      <c r="BT49" s="42" t="s">
        <v>44</v>
      </c>
      <c r="BU49" s="38">
        <v>0</v>
      </c>
      <c r="BV49" s="49">
        <v>0.67291666666666705</v>
      </c>
      <c r="BW49" s="61"/>
      <c r="BX49" s="55">
        <v>0.67543981481481474</v>
      </c>
      <c r="BY49" s="35">
        <v>2.5231481481476914E-3</v>
      </c>
      <c r="BZ49" s="35">
        <v>6.9444444443987792E-5</v>
      </c>
      <c r="CA49" s="44" t="s">
        <v>223</v>
      </c>
      <c r="CB49" s="45">
        <v>6</v>
      </c>
      <c r="CC49" s="85">
        <v>0.67708333333333337</v>
      </c>
      <c r="CD49" s="86"/>
      <c r="CE49" s="87">
        <v>0</v>
      </c>
      <c r="CF49" s="88"/>
      <c r="CG49" s="85">
        <v>0.68402777777777779</v>
      </c>
      <c r="CH49" s="86"/>
      <c r="CI49" s="87">
        <v>60</v>
      </c>
      <c r="CJ49" s="88"/>
      <c r="CK49" s="43">
        <v>0.7270833333333333</v>
      </c>
      <c r="CL49" s="47">
        <v>0.7270833333333333</v>
      </c>
      <c r="CM49" s="316">
        <v>44.3</v>
      </c>
      <c r="CN49" s="311">
        <v>44.3</v>
      </c>
      <c r="CO49" s="72">
        <v>30</v>
      </c>
      <c r="CP49" s="91">
        <v>0.7284722222222223</v>
      </c>
      <c r="CQ49" s="95">
        <v>5.5555555555555601E-2</v>
      </c>
      <c r="CR49" s="42" t="s">
        <v>44</v>
      </c>
      <c r="CS49" s="38">
        <v>0</v>
      </c>
      <c r="CU49" s="39">
        <v>474.9</v>
      </c>
      <c r="CV49" s="46">
        <v>60</v>
      </c>
      <c r="CW49" s="40"/>
      <c r="CX49" s="63">
        <v>534.9</v>
      </c>
      <c r="CZ49" s="101" t="s">
        <v>191</v>
      </c>
      <c r="DA49" s="129" t="s">
        <v>177</v>
      </c>
      <c r="DB49" s="129">
        <v>77</v>
      </c>
      <c r="DC49" s="104" t="s">
        <v>184</v>
      </c>
      <c r="DD49" s="77"/>
      <c r="DE49" s="56"/>
      <c r="DF49" s="36"/>
      <c r="DI49" s="41">
        <v>1.06</v>
      </c>
      <c r="DJ49" s="17" t="s">
        <v>196</v>
      </c>
      <c r="DK49" s="153">
        <v>446.49400000000003</v>
      </c>
      <c r="DL49" s="41">
        <v>446.49400000000003</v>
      </c>
      <c r="DM49" s="41">
        <v>9999</v>
      </c>
      <c r="DP49" s="41">
        <v>16</v>
      </c>
      <c r="DQ49" s="227">
        <v>0</v>
      </c>
      <c r="DR49" s="227">
        <v>0</v>
      </c>
      <c r="DS49" s="228">
        <v>339</v>
      </c>
      <c r="DT49" s="227">
        <v>0</v>
      </c>
      <c r="DU49" s="227">
        <v>0</v>
      </c>
      <c r="DV49" s="227">
        <v>4</v>
      </c>
      <c r="DW49" s="227">
        <v>0</v>
      </c>
      <c r="DX49" s="227">
        <v>0</v>
      </c>
      <c r="DY49" s="227">
        <v>11</v>
      </c>
      <c r="DZ49" s="227">
        <v>0</v>
      </c>
      <c r="EA49" s="227">
        <v>14</v>
      </c>
      <c r="EB49" s="227">
        <v>0</v>
      </c>
      <c r="EC49" s="228">
        <v>26.6</v>
      </c>
      <c r="ED49" s="227">
        <v>0</v>
      </c>
      <c r="EE49" s="227">
        <v>0</v>
      </c>
      <c r="EF49" s="227">
        <v>6</v>
      </c>
      <c r="EG49" s="227">
        <v>60</v>
      </c>
      <c r="EH49" s="228">
        <v>74.3</v>
      </c>
      <c r="EI49" s="227">
        <v>0</v>
      </c>
      <c r="EK49" s="41">
        <v>16</v>
      </c>
      <c r="EL49" s="227">
        <v>0</v>
      </c>
      <c r="EM49" s="227">
        <v>0</v>
      </c>
      <c r="EN49" s="227">
        <v>339</v>
      </c>
      <c r="EO49" s="227">
        <v>339</v>
      </c>
      <c r="EP49" s="227">
        <v>339</v>
      </c>
      <c r="EQ49" s="227">
        <v>343</v>
      </c>
      <c r="ER49" s="227">
        <v>343</v>
      </c>
      <c r="ES49" s="227">
        <v>343</v>
      </c>
      <c r="ET49" s="227">
        <v>354</v>
      </c>
      <c r="EU49" s="227">
        <v>354</v>
      </c>
      <c r="EV49" s="227">
        <v>368</v>
      </c>
      <c r="EW49" s="227">
        <v>368</v>
      </c>
      <c r="EX49" s="227">
        <v>394.6</v>
      </c>
      <c r="EY49" s="227">
        <v>394.6</v>
      </c>
      <c r="EZ49" s="227">
        <v>394.6</v>
      </c>
      <c r="FA49" s="227">
        <v>400.6</v>
      </c>
      <c r="FB49" s="227">
        <v>460.6</v>
      </c>
      <c r="FC49" s="227">
        <v>534.9</v>
      </c>
      <c r="FD49" s="227">
        <v>534.9</v>
      </c>
    </row>
    <row r="50" spans="1:160" s="41" customFormat="1" ht="13.5" thickBot="1" x14ac:dyDescent="0.25">
      <c r="A50" s="131"/>
      <c r="B50" s="34">
        <v>0</v>
      </c>
      <c r="C50" s="10">
        <v>0</v>
      </c>
      <c r="D50" s="37" t="s">
        <v>88</v>
      </c>
      <c r="E50" s="37" t="s">
        <v>28</v>
      </c>
      <c r="F50" s="37"/>
      <c r="G50" s="43">
        <v>0.29166666666666669</v>
      </c>
      <c r="H50" s="47">
        <v>0.34236111111111112</v>
      </c>
      <c r="I50" s="58" t="s">
        <v>44</v>
      </c>
      <c r="J50" s="52">
        <v>0</v>
      </c>
      <c r="K50" s="43">
        <v>0.36805555555555558</v>
      </c>
      <c r="L50" s="47">
        <v>0.36805555555555558</v>
      </c>
      <c r="M50" s="42" t="s">
        <v>44</v>
      </c>
      <c r="N50" s="38">
        <v>0</v>
      </c>
      <c r="O50" s="73">
        <v>0.40972222222222227</v>
      </c>
      <c r="P50" s="42" t="s">
        <v>44</v>
      </c>
      <c r="Q50" s="38">
        <v>0</v>
      </c>
      <c r="R50" s="43">
        <v>0.41111111111111115</v>
      </c>
      <c r="S50" s="47">
        <v>0.41388888888888892</v>
      </c>
      <c r="T50" s="70">
        <v>45.4</v>
      </c>
      <c r="U50" s="71">
        <v>45.4</v>
      </c>
      <c r="V50" s="72"/>
      <c r="W50" s="115">
        <v>0.43055555555555558</v>
      </c>
      <c r="X50" s="42" t="s">
        <v>44</v>
      </c>
      <c r="Y50" s="38">
        <v>0</v>
      </c>
      <c r="Z50" s="49">
        <v>0.46527777777777773</v>
      </c>
      <c r="AA50" s="42" t="s">
        <v>44</v>
      </c>
      <c r="AB50" s="38">
        <v>0</v>
      </c>
      <c r="AC50" s="53">
        <v>0.46736111111111112</v>
      </c>
      <c r="AD50" s="61"/>
      <c r="AE50" s="55">
        <v>0.47143518518518518</v>
      </c>
      <c r="AF50" s="35">
        <v>4.0740740740740633E-3</v>
      </c>
      <c r="AG50" s="35">
        <v>2.1990740740739654E-4</v>
      </c>
      <c r="AH50" s="44" t="s">
        <v>223</v>
      </c>
      <c r="AI50" s="45">
        <v>19</v>
      </c>
      <c r="AJ50" s="115">
        <v>0.48819444444444443</v>
      </c>
      <c r="AK50" s="42" t="s">
        <v>44</v>
      </c>
      <c r="AL50" s="38">
        <v>0</v>
      </c>
      <c r="AM50" s="73">
        <v>0.49861111111111112</v>
      </c>
      <c r="AN50" s="42" t="s">
        <v>44</v>
      </c>
      <c r="AO50" s="38">
        <v>0</v>
      </c>
      <c r="AP50" s="53">
        <v>0.50069444444444444</v>
      </c>
      <c r="AQ50" s="61"/>
      <c r="AR50" s="55">
        <v>0.50752314814814814</v>
      </c>
      <c r="AS50" s="35">
        <v>6.8287037037036979E-3</v>
      </c>
      <c r="AT50" s="35">
        <v>6.944444444443882E-5</v>
      </c>
      <c r="AU50" s="44" t="s">
        <v>223</v>
      </c>
      <c r="AV50" s="45">
        <v>6</v>
      </c>
      <c r="AW50" s="49">
        <v>0.52847222222222223</v>
      </c>
      <c r="AX50" s="42" t="s">
        <v>44</v>
      </c>
      <c r="AY50" s="38">
        <v>0</v>
      </c>
      <c r="AZ50" s="49">
        <v>0.53055555555555556</v>
      </c>
      <c r="BA50" s="61"/>
      <c r="BB50" s="55">
        <v>0.53571759259259266</v>
      </c>
      <c r="BC50" s="35">
        <v>5.1620370370371038E-3</v>
      </c>
      <c r="BD50" s="35">
        <v>1.6203703703710371E-4</v>
      </c>
      <c r="BE50" s="44" t="s">
        <v>223</v>
      </c>
      <c r="BF50" s="45">
        <v>14</v>
      </c>
      <c r="BG50" s="308">
        <v>0.5756944444444444</v>
      </c>
      <c r="BH50" s="42" t="s">
        <v>44</v>
      </c>
      <c r="BI50" s="38">
        <v>0</v>
      </c>
      <c r="BJ50" s="43">
        <v>0.5756944444444444</v>
      </c>
      <c r="BK50" s="47">
        <v>0.57638888888888895</v>
      </c>
      <c r="BL50" s="70">
        <v>30.5</v>
      </c>
      <c r="BM50" s="71">
        <v>30.5</v>
      </c>
      <c r="BN50" s="72"/>
      <c r="BO50" s="117" t="s">
        <v>226</v>
      </c>
      <c r="BP50" s="121"/>
      <c r="BQ50" s="124" t="s">
        <v>225</v>
      </c>
      <c r="BR50" s="125"/>
      <c r="BS50" s="49">
        <v>0.65208333333333335</v>
      </c>
      <c r="BT50" s="42" t="s">
        <v>44</v>
      </c>
      <c r="BU50" s="38">
        <v>0</v>
      </c>
      <c r="BV50" s="49">
        <v>0.65416666666666667</v>
      </c>
      <c r="BW50" s="61"/>
      <c r="BX50" s="55">
        <v>0.65743055555555563</v>
      </c>
      <c r="BY50" s="35">
        <v>3.263888888888955E-3</v>
      </c>
      <c r="BZ50" s="35">
        <v>8.1018518518525141E-4</v>
      </c>
      <c r="CA50" s="44" t="s">
        <v>223</v>
      </c>
      <c r="CB50" s="45">
        <v>70</v>
      </c>
      <c r="CC50" s="85">
        <v>0.65902777777777777</v>
      </c>
      <c r="CD50" s="86"/>
      <c r="CE50" s="87">
        <v>0</v>
      </c>
      <c r="CF50" s="88"/>
      <c r="CG50" s="85">
        <v>0.66597222222222219</v>
      </c>
      <c r="CH50" s="86"/>
      <c r="CI50" s="87">
        <v>0</v>
      </c>
      <c r="CJ50" s="88"/>
      <c r="CK50" s="43">
        <v>0.70833333333333337</v>
      </c>
      <c r="CL50" s="47">
        <v>0.70833333333333337</v>
      </c>
      <c r="CM50" s="70">
        <v>78.599999999999994</v>
      </c>
      <c r="CN50" s="71">
        <v>78.599999999999994</v>
      </c>
      <c r="CO50" s="72"/>
      <c r="CP50" s="91">
        <v>0.70972222222222225</v>
      </c>
      <c r="CQ50" s="95">
        <v>5.5555555555555552E-2</v>
      </c>
      <c r="CR50" s="42" t="s">
        <v>44</v>
      </c>
      <c r="CS50" s="38">
        <v>0</v>
      </c>
      <c r="CT50" s="284"/>
      <c r="CU50" s="39">
        <v>263.5</v>
      </c>
      <c r="CV50" s="46">
        <v>0</v>
      </c>
      <c r="CW50" s="40"/>
      <c r="CX50" s="63">
        <v>263.5</v>
      </c>
      <c r="CY50" s="284"/>
      <c r="CZ50" s="101"/>
      <c r="DA50" s="129" t="s">
        <v>175</v>
      </c>
      <c r="DB50" s="129"/>
      <c r="DC50" s="104"/>
      <c r="DD50" s="77"/>
      <c r="DE50" s="56"/>
      <c r="DF50" s="36"/>
      <c r="DP50" s="41">
        <v>0</v>
      </c>
      <c r="DQ50" s="227">
        <v>0</v>
      </c>
      <c r="DR50" s="227">
        <v>0</v>
      </c>
      <c r="DS50" s="228">
        <v>45.4</v>
      </c>
      <c r="DT50" s="227">
        <v>0</v>
      </c>
      <c r="DU50" s="227">
        <v>0</v>
      </c>
      <c r="DV50" s="227">
        <v>19</v>
      </c>
      <c r="DW50" s="227">
        <v>0</v>
      </c>
      <c r="DX50" s="227">
        <v>0</v>
      </c>
      <c r="DY50" s="227">
        <v>6</v>
      </c>
      <c r="DZ50" s="227">
        <v>0</v>
      </c>
      <c r="EA50" s="227">
        <v>14</v>
      </c>
      <c r="EB50" s="227">
        <v>0</v>
      </c>
      <c r="EC50" s="228">
        <v>30.5</v>
      </c>
      <c r="ED50" s="227">
        <v>0</v>
      </c>
      <c r="EE50" s="227">
        <v>0</v>
      </c>
      <c r="EF50" s="227">
        <v>70</v>
      </c>
      <c r="EG50" s="227">
        <v>0</v>
      </c>
      <c r="EH50" s="228">
        <v>78.599999999999994</v>
      </c>
      <c r="EI50" s="227">
        <v>0</v>
      </c>
      <c r="EK50" s="41">
        <v>0</v>
      </c>
      <c r="EL50" s="227">
        <v>0</v>
      </c>
      <c r="EM50" s="227">
        <v>0</v>
      </c>
      <c r="EN50" s="227">
        <v>45.4</v>
      </c>
      <c r="EO50" s="227">
        <v>45.4</v>
      </c>
      <c r="EP50" s="227">
        <v>45.4</v>
      </c>
      <c r="EQ50" s="227">
        <v>64.400000000000006</v>
      </c>
      <c r="ER50" s="227">
        <v>64.400000000000006</v>
      </c>
      <c r="ES50" s="227">
        <v>64.400000000000006</v>
      </c>
      <c r="ET50" s="227">
        <v>70.400000000000006</v>
      </c>
      <c r="EU50" s="227">
        <v>70.400000000000006</v>
      </c>
      <c r="EV50" s="227">
        <v>84.4</v>
      </c>
      <c r="EW50" s="227">
        <v>84.4</v>
      </c>
      <c r="EX50" s="227">
        <v>114.9</v>
      </c>
      <c r="EY50" s="227">
        <v>114.9</v>
      </c>
      <c r="EZ50" s="227">
        <v>114.9</v>
      </c>
      <c r="FA50" s="227">
        <v>184.9</v>
      </c>
      <c r="FB50" s="227">
        <v>184.9</v>
      </c>
      <c r="FC50" s="227">
        <v>263.5</v>
      </c>
      <c r="FD50" s="227">
        <v>263.5</v>
      </c>
    </row>
    <row r="51" spans="1:160" ht="13.5" thickBot="1" x14ac:dyDescent="0.25">
      <c r="A51" s="132"/>
      <c r="B51" s="34">
        <v>36</v>
      </c>
      <c r="C51" s="10">
        <v>36</v>
      </c>
      <c r="D51" s="37" t="s">
        <v>139</v>
      </c>
      <c r="E51" s="37" t="s">
        <v>140</v>
      </c>
      <c r="F51" s="37"/>
      <c r="G51" s="43">
        <v>0.31666666666666698</v>
      </c>
      <c r="H51" s="47">
        <v>0.31666666666666665</v>
      </c>
      <c r="I51" s="58" t="s">
        <v>44</v>
      </c>
      <c r="J51" s="52">
        <v>0</v>
      </c>
      <c r="K51" s="43">
        <v>0.39999999999999802</v>
      </c>
      <c r="L51" s="47">
        <v>0.39999999999998598</v>
      </c>
      <c r="M51" s="42" t="s">
        <v>44</v>
      </c>
      <c r="N51" s="38">
        <v>0</v>
      </c>
      <c r="O51" s="73">
        <v>0.44166666666666665</v>
      </c>
      <c r="P51" s="42" t="s">
        <v>44</v>
      </c>
      <c r="Q51" s="38">
        <v>0</v>
      </c>
      <c r="R51" s="43">
        <v>0.44861111111111113</v>
      </c>
      <c r="S51" s="47">
        <v>0.44861111111111113</v>
      </c>
      <c r="T51" s="70">
        <v>63.5</v>
      </c>
      <c r="U51" s="71">
        <v>63.5</v>
      </c>
      <c r="V51" s="72">
        <v>300</v>
      </c>
      <c r="W51" s="115">
        <v>0.46250000000000002</v>
      </c>
      <c r="X51" s="42" t="s">
        <v>44</v>
      </c>
      <c r="Y51" s="38">
        <v>0</v>
      </c>
      <c r="Z51" s="49">
        <v>0.49722222222222223</v>
      </c>
      <c r="AA51" s="42" t="s">
        <v>44</v>
      </c>
      <c r="AB51" s="38">
        <v>0</v>
      </c>
      <c r="AC51" s="53">
        <v>0.5</v>
      </c>
      <c r="AD51" s="61"/>
      <c r="AE51" s="55">
        <v>0.50435185185185183</v>
      </c>
      <c r="AF51" s="35">
        <v>4.351851851851829E-3</v>
      </c>
      <c r="AG51" s="35">
        <v>4.9768518518516222E-4</v>
      </c>
      <c r="AH51" s="44" t="s">
        <v>223</v>
      </c>
      <c r="AI51" s="45">
        <v>43</v>
      </c>
      <c r="AJ51" s="115">
        <v>0.52083333333333337</v>
      </c>
      <c r="AK51" s="42" t="s">
        <v>44</v>
      </c>
      <c r="AL51" s="38">
        <v>0</v>
      </c>
      <c r="AM51" s="73">
        <v>0.53125</v>
      </c>
      <c r="AN51" s="42" t="s">
        <v>44</v>
      </c>
      <c r="AO51" s="38">
        <v>0</v>
      </c>
      <c r="AP51" s="53">
        <v>0.53402777777777777</v>
      </c>
      <c r="AQ51" s="61"/>
      <c r="AR51" s="55">
        <v>0.54196759259259253</v>
      </c>
      <c r="AS51" s="35">
        <v>7.9398148148147607E-3</v>
      </c>
      <c r="AT51" s="35">
        <v>1.1805555555555016E-3</v>
      </c>
      <c r="AU51" s="44" t="s">
        <v>223</v>
      </c>
      <c r="AV51" s="45">
        <v>102</v>
      </c>
      <c r="AW51" s="49">
        <v>0.56180555555555556</v>
      </c>
      <c r="AX51" s="42" t="s">
        <v>44</v>
      </c>
      <c r="AY51" s="38">
        <v>0</v>
      </c>
      <c r="AZ51" s="49">
        <v>0.56388888888888899</v>
      </c>
      <c r="BA51" s="61"/>
      <c r="BB51" s="55">
        <v>0.56971064814814809</v>
      </c>
      <c r="BC51" s="35">
        <v>5.8217592592590961E-3</v>
      </c>
      <c r="BD51" s="35">
        <v>8.2175925925909599E-4</v>
      </c>
      <c r="BE51" s="44" t="s">
        <v>223</v>
      </c>
      <c r="BF51" s="45">
        <v>71</v>
      </c>
      <c r="BG51" s="308">
        <v>0.60902777777777783</v>
      </c>
      <c r="BH51" s="42" t="s">
        <v>44</v>
      </c>
      <c r="BI51" s="38">
        <v>0</v>
      </c>
      <c r="BJ51" s="43">
        <v>0.60902777777777783</v>
      </c>
      <c r="BK51" s="47">
        <v>0.61805555555555558</v>
      </c>
      <c r="BL51" s="70">
        <v>33.1</v>
      </c>
      <c r="BM51" s="71">
        <v>33.1</v>
      </c>
      <c r="BN51" s="72"/>
      <c r="BO51" s="117" t="s">
        <v>226</v>
      </c>
      <c r="BP51" s="121"/>
      <c r="BQ51" s="124"/>
      <c r="BR51" s="125">
        <v>7200</v>
      </c>
      <c r="BS51" s="49">
        <v>0.69166666666666676</v>
      </c>
      <c r="BT51" s="42" t="s">
        <v>44</v>
      </c>
      <c r="BU51" s="38">
        <v>0</v>
      </c>
      <c r="BV51" s="49">
        <v>0.69444444444444398</v>
      </c>
      <c r="BW51" s="61"/>
      <c r="BX51" s="55">
        <v>0.69775462962962964</v>
      </c>
      <c r="BY51" s="35">
        <v>3.3101851851856656E-3</v>
      </c>
      <c r="BZ51" s="35">
        <v>8.5648148148196202E-4</v>
      </c>
      <c r="CA51" s="44" t="s">
        <v>223</v>
      </c>
      <c r="CB51" s="45">
        <v>74</v>
      </c>
      <c r="CC51" s="85">
        <v>0.69930555555555562</v>
      </c>
      <c r="CD51" s="86"/>
      <c r="CE51" s="87">
        <v>0</v>
      </c>
      <c r="CF51" s="88"/>
      <c r="CG51" s="85">
        <v>0.70833333333333337</v>
      </c>
      <c r="CH51" s="86"/>
      <c r="CI51" s="87">
        <v>0</v>
      </c>
      <c r="CJ51" s="88"/>
      <c r="CK51" s="43">
        <v>0.75208333333333333</v>
      </c>
      <c r="CL51" s="47">
        <v>0.75208333333333333</v>
      </c>
      <c r="CM51" s="70">
        <v>79.2</v>
      </c>
      <c r="CN51" s="71">
        <v>79.2</v>
      </c>
      <c r="CO51" s="72"/>
      <c r="CP51" s="91">
        <v>0.75416666666666676</v>
      </c>
      <c r="CQ51" s="95">
        <v>5.5555555555555601E-2</v>
      </c>
      <c r="CR51" s="42" t="s">
        <v>44</v>
      </c>
      <c r="CS51" s="38">
        <v>0</v>
      </c>
      <c r="CU51" s="39">
        <v>765.8</v>
      </c>
      <c r="CV51" s="46">
        <v>7200</v>
      </c>
      <c r="CW51" s="40"/>
      <c r="CX51" s="63">
        <v>7965.8</v>
      </c>
      <c r="CZ51" s="101" t="s">
        <v>190</v>
      </c>
      <c r="DA51" s="129" t="s">
        <v>177</v>
      </c>
      <c r="DB51" s="129">
        <v>102</v>
      </c>
      <c r="DC51" s="104"/>
      <c r="DD51" s="77"/>
      <c r="DE51" s="56"/>
      <c r="DF51" s="36"/>
      <c r="DI51" s="41">
        <v>1.0900000000000001</v>
      </c>
      <c r="DJ51" s="17" t="s">
        <v>196</v>
      </c>
      <c r="DK51" s="153">
        <v>491.62200000000001</v>
      </c>
      <c r="DL51" s="41">
        <v>491.62200000000001</v>
      </c>
      <c r="DM51" s="41">
        <v>9999</v>
      </c>
      <c r="DP51" s="41">
        <v>36</v>
      </c>
      <c r="DQ51" s="227">
        <v>0</v>
      </c>
      <c r="DR51" s="227">
        <v>0</v>
      </c>
      <c r="DS51" s="228">
        <v>363.5</v>
      </c>
      <c r="DT51" s="227">
        <v>0</v>
      </c>
      <c r="DU51" s="227">
        <v>0</v>
      </c>
      <c r="DV51" s="227">
        <v>43</v>
      </c>
      <c r="DW51" s="227">
        <v>0</v>
      </c>
      <c r="DX51" s="227">
        <v>0</v>
      </c>
      <c r="DY51" s="227">
        <v>102</v>
      </c>
      <c r="DZ51" s="227">
        <v>0</v>
      </c>
      <c r="EA51" s="227">
        <v>71</v>
      </c>
      <c r="EB51" s="227">
        <v>0</v>
      </c>
      <c r="EC51" s="228">
        <v>33.1</v>
      </c>
      <c r="ED51" s="227">
        <v>7200</v>
      </c>
      <c r="EE51" s="227">
        <v>0</v>
      </c>
      <c r="EF51" s="227">
        <v>74</v>
      </c>
      <c r="EG51" s="227">
        <v>0</v>
      </c>
      <c r="EH51" s="228">
        <v>79.2</v>
      </c>
      <c r="EI51" s="227">
        <v>0</v>
      </c>
      <c r="EK51" s="41">
        <v>36</v>
      </c>
      <c r="EL51" s="227">
        <v>0</v>
      </c>
      <c r="EM51" s="227">
        <v>0</v>
      </c>
      <c r="EN51" s="227">
        <v>363.5</v>
      </c>
      <c r="EO51" s="227">
        <v>363.5</v>
      </c>
      <c r="EP51" s="227">
        <v>363.5</v>
      </c>
      <c r="EQ51" s="227">
        <v>406.5</v>
      </c>
      <c r="ER51" s="227">
        <v>406.5</v>
      </c>
      <c r="ES51" s="227">
        <v>406.5</v>
      </c>
      <c r="ET51" s="227">
        <v>508.5</v>
      </c>
      <c r="EU51" s="227">
        <v>508.5</v>
      </c>
      <c r="EV51" s="227">
        <v>579.5</v>
      </c>
      <c r="EW51" s="227">
        <v>579.5</v>
      </c>
      <c r="EX51" s="227">
        <v>612.6</v>
      </c>
      <c r="EY51" s="227">
        <v>7812.6</v>
      </c>
      <c r="EZ51" s="227">
        <v>7812.6</v>
      </c>
      <c r="FA51" s="227">
        <v>7886.6</v>
      </c>
      <c r="FB51" s="227">
        <v>7886.6</v>
      </c>
      <c r="FC51" s="227">
        <v>7965.8</v>
      </c>
      <c r="FD51" s="227">
        <v>7965.8</v>
      </c>
    </row>
    <row r="52" spans="1:160" ht="13.5" thickBot="1" x14ac:dyDescent="0.25">
      <c r="A52" s="132"/>
      <c r="B52" s="34">
        <v>17</v>
      </c>
      <c r="C52" s="10">
        <v>17</v>
      </c>
      <c r="D52" s="37" t="s">
        <v>39</v>
      </c>
      <c r="E52" s="37" t="s">
        <v>40</v>
      </c>
      <c r="F52" s="37"/>
      <c r="G52" s="43">
        <v>0.30347222222222198</v>
      </c>
      <c r="H52" s="47">
        <v>0.3034722222222222</v>
      </c>
      <c r="I52" s="58" t="s">
        <v>44</v>
      </c>
      <c r="J52" s="52">
        <v>0</v>
      </c>
      <c r="K52" s="43">
        <v>0.38680555555555501</v>
      </c>
      <c r="L52" s="47">
        <v>0.38680555555555002</v>
      </c>
      <c r="M52" s="42" t="s">
        <v>44</v>
      </c>
      <c r="N52" s="38">
        <v>0</v>
      </c>
      <c r="O52" s="73">
        <v>0.4284722222222222</v>
      </c>
      <c r="P52" s="42" t="s">
        <v>44</v>
      </c>
      <c r="Q52" s="38">
        <v>0</v>
      </c>
      <c r="R52" s="43">
        <v>0.43263888888888885</v>
      </c>
      <c r="S52" s="47">
        <v>0.43263888888888885</v>
      </c>
      <c r="T52" s="70">
        <v>41.2</v>
      </c>
      <c r="U52" s="71">
        <v>41.2</v>
      </c>
      <c r="V52" s="72"/>
      <c r="W52" s="115">
        <v>0.44930555555555551</v>
      </c>
      <c r="X52" s="42" t="s">
        <v>44</v>
      </c>
      <c r="Y52" s="38">
        <v>0</v>
      </c>
      <c r="Z52" s="49">
        <v>0.48402777777777778</v>
      </c>
      <c r="AA52" s="42" t="s">
        <v>44</v>
      </c>
      <c r="AB52" s="38">
        <v>0</v>
      </c>
      <c r="AC52" s="53">
        <v>0.4861111111111111</v>
      </c>
      <c r="AD52" s="61"/>
      <c r="AE52" s="55">
        <v>0.48981481481481487</v>
      </c>
      <c r="AF52" s="35">
        <v>3.7037037037037646E-3</v>
      </c>
      <c r="AG52" s="35">
        <v>1.504629629629022E-4</v>
      </c>
      <c r="AH52" s="44" t="s">
        <v>45</v>
      </c>
      <c r="AI52" s="45">
        <v>13</v>
      </c>
      <c r="AJ52" s="115">
        <v>0.50694444444444442</v>
      </c>
      <c r="AK52" s="42" t="s">
        <v>44</v>
      </c>
      <c r="AL52" s="38">
        <v>0</v>
      </c>
      <c r="AM52" s="73">
        <v>0.51736111111111105</v>
      </c>
      <c r="AN52" s="42" t="s">
        <v>44</v>
      </c>
      <c r="AO52" s="38">
        <v>0</v>
      </c>
      <c r="AP52" s="53">
        <v>0.51944444444444449</v>
      </c>
      <c r="AQ52" s="61"/>
      <c r="AR52" s="55">
        <v>0.52679398148148149</v>
      </c>
      <c r="AS52" s="35">
        <v>7.3495370370370017E-3</v>
      </c>
      <c r="AT52" s="35">
        <v>5.9027777777774255E-4</v>
      </c>
      <c r="AU52" s="44" t="s">
        <v>223</v>
      </c>
      <c r="AV52" s="45">
        <v>51</v>
      </c>
      <c r="AW52" s="49">
        <v>0.54722222222222217</v>
      </c>
      <c r="AX52" s="42" t="s">
        <v>44</v>
      </c>
      <c r="AY52" s="38">
        <v>0</v>
      </c>
      <c r="AZ52" s="49">
        <v>0.54930555555555505</v>
      </c>
      <c r="BA52" s="61"/>
      <c r="BB52" s="55">
        <v>0.55457175925925928</v>
      </c>
      <c r="BC52" s="35">
        <v>5.2662037037042309E-3</v>
      </c>
      <c r="BD52" s="35">
        <v>2.6620370370423075E-4</v>
      </c>
      <c r="BE52" s="44" t="s">
        <v>223</v>
      </c>
      <c r="BF52" s="45">
        <v>23</v>
      </c>
      <c r="BG52" s="308">
        <v>0.59444444444444389</v>
      </c>
      <c r="BH52" s="42" t="s">
        <v>44</v>
      </c>
      <c r="BI52" s="38">
        <v>0</v>
      </c>
      <c r="BJ52" s="43">
        <v>0.59583333333333333</v>
      </c>
      <c r="BK52" s="47">
        <v>0.59652777777777777</v>
      </c>
      <c r="BL52" s="70">
        <v>29.6</v>
      </c>
      <c r="BM52" s="71">
        <v>29.6</v>
      </c>
      <c r="BN52" s="72"/>
      <c r="BO52" s="117" t="s">
        <v>226</v>
      </c>
      <c r="BP52" s="121"/>
      <c r="BQ52" s="124" t="s">
        <v>225</v>
      </c>
      <c r="BR52" s="125"/>
      <c r="BS52" s="49">
        <v>0.67083333333333339</v>
      </c>
      <c r="BT52" s="42" t="s">
        <v>44</v>
      </c>
      <c r="BU52" s="38">
        <v>0</v>
      </c>
      <c r="BV52" s="49">
        <v>0.67361111111111105</v>
      </c>
      <c r="BW52" s="61"/>
      <c r="BX52" s="55">
        <v>0.67679398148148151</v>
      </c>
      <c r="BY52" s="35">
        <v>3.1828703703704608E-3</v>
      </c>
      <c r="BZ52" s="35">
        <v>7.2916666666675723E-4</v>
      </c>
      <c r="CA52" s="44" t="s">
        <v>223</v>
      </c>
      <c r="CB52" s="45">
        <v>63</v>
      </c>
      <c r="CC52" s="85">
        <v>0.67847222222222225</v>
      </c>
      <c r="CD52" s="86"/>
      <c r="CE52" s="87">
        <v>0</v>
      </c>
      <c r="CF52" s="88"/>
      <c r="CG52" s="85">
        <v>0.68680555555555556</v>
      </c>
      <c r="CH52" s="86"/>
      <c r="CI52" s="87">
        <v>0</v>
      </c>
      <c r="CJ52" s="88"/>
      <c r="CK52" s="43">
        <v>0.73125000000000007</v>
      </c>
      <c r="CL52" s="47">
        <v>0.73125000000000007</v>
      </c>
      <c r="CM52" s="70">
        <v>50.2</v>
      </c>
      <c r="CN52" s="71">
        <v>50.2</v>
      </c>
      <c r="CO52" s="72">
        <v>30</v>
      </c>
      <c r="CP52" s="91">
        <v>0.73263888888888884</v>
      </c>
      <c r="CQ52" s="95">
        <v>5.5555555555555601E-2</v>
      </c>
      <c r="CR52" s="42" t="s">
        <v>44</v>
      </c>
      <c r="CS52" s="38">
        <v>0</v>
      </c>
      <c r="CU52" s="39">
        <v>301</v>
      </c>
      <c r="CV52" s="46">
        <v>0</v>
      </c>
      <c r="CW52" s="40"/>
      <c r="CX52" s="63">
        <v>301</v>
      </c>
      <c r="CZ52" s="101" t="s">
        <v>189</v>
      </c>
      <c r="DA52" s="129" t="s">
        <v>177</v>
      </c>
      <c r="DB52" s="129">
        <v>90</v>
      </c>
      <c r="DC52" s="104" t="s">
        <v>185</v>
      </c>
      <c r="DD52" s="77"/>
      <c r="DE52" s="56"/>
      <c r="DF52" s="36"/>
      <c r="DI52" s="41">
        <v>1.06</v>
      </c>
      <c r="DJ52" s="17" t="s">
        <v>196</v>
      </c>
      <c r="DK52" s="153">
        <v>158.26</v>
      </c>
      <c r="DL52" s="41">
        <v>158.26</v>
      </c>
      <c r="DM52" s="41">
        <v>9999</v>
      </c>
      <c r="DP52" s="41">
        <v>17</v>
      </c>
      <c r="DQ52" s="227">
        <v>0</v>
      </c>
      <c r="DR52" s="227">
        <v>0</v>
      </c>
      <c r="DS52" s="228">
        <v>41.2</v>
      </c>
      <c r="DT52" s="227">
        <v>0</v>
      </c>
      <c r="DU52" s="227">
        <v>0</v>
      </c>
      <c r="DV52" s="227">
        <v>13</v>
      </c>
      <c r="DW52" s="227">
        <v>0</v>
      </c>
      <c r="DX52" s="227">
        <v>0</v>
      </c>
      <c r="DY52" s="227">
        <v>51</v>
      </c>
      <c r="DZ52" s="227">
        <v>0</v>
      </c>
      <c r="EA52" s="227">
        <v>23</v>
      </c>
      <c r="EB52" s="227">
        <v>0</v>
      </c>
      <c r="EC52" s="228">
        <v>29.6</v>
      </c>
      <c r="ED52" s="227">
        <v>0</v>
      </c>
      <c r="EE52" s="227">
        <v>0</v>
      </c>
      <c r="EF52" s="227">
        <v>63</v>
      </c>
      <c r="EG52" s="227">
        <v>0</v>
      </c>
      <c r="EH52" s="228">
        <v>80.2</v>
      </c>
      <c r="EI52" s="227">
        <v>0</v>
      </c>
      <c r="EK52" s="41">
        <v>17</v>
      </c>
      <c r="EL52" s="227">
        <v>0</v>
      </c>
      <c r="EM52" s="227">
        <v>0</v>
      </c>
      <c r="EN52" s="227">
        <v>41.2</v>
      </c>
      <c r="EO52" s="227">
        <v>41.2</v>
      </c>
      <c r="EP52" s="227">
        <v>41.2</v>
      </c>
      <c r="EQ52" s="227">
        <v>54.2</v>
      </c>
      <c r="ER52" s="227">
        <v>54.2</v>
      </c>
      <c r="ES52" s="227">
        <v>54.2</v>
      </c>
      <c r="ET52" s="227">
        <v>105.2</v>
      </c>
      <c r="EU52" s="227">
        <v>105.2</v>
      </c>
      <c r="EV52" s="227">
        <v>128.19999999999999</v>
      </c>
      <c r="EW52" s="227">
        <v>128.19999999999999</v>
      </c>
      <c r="EX52" s="227">
        <v>157.80000000000001</v>
      </c>
      <c r="EY52" s="227">
        <v>157.80000000000001</v>
      </c>
      <c r="EZ52" s="227">
        <v>157.80000000000001</v>
      </c>
      <c r="FA52" s="227">
        <v>220.8</v>
      </c>
      <c r="FB52" s="227">
        <v>220.8</v>
      </c>
      <c r="FC52" s="227">
        <v>301</v>
      </c>
      <c r="FD52" s="227">
        <v>301</v>
      </c>
    </row>
    <row r="53" spans="1:160" s="41" customFormat="1" ht="13.5" thickBot="1" x14ac:dyDescent="0.25">
      <c r="A53" s="132"/>
      <c r="B53" s="34">
        <v>7</v>
      </c>
      <c r="C53" s="10">
        <v>7</v>
      </c>
      <c r="D53" s="37" t="s">
        <v>34</v>
      </c>
      <c r="E53" s="37" t="s">
        <v>96</v>
      </c>
      <c r="F53" s="37"/>
      <c r="G53" s="43">
        <v>0.296527777777778</v>
      </c>
      <c r="H53" s="47">
        <v>0.29652777777777778</v>
      </c>
      <c r="I53" s="58" t="s">
        <v>44</v>
      </c>
      <c r="J53" s="52">
        <v>0</v>
      </c>
      <c r="K53" s="43">
        <v>0.37986111111111098</v>
      </c>
      <c r="L53" s="47">
        <v>0.37986111111110998</v>
      </c>
      <c r="M53" s="42" t="s">
        <v>44</v>
      </c>
      <c r="N53" s="38">
        <v>0</v>
      </c>
      <c r="O53" s="73">
        <v>0.42152777777777778</v>
      </c>
      <c r="P53" s="42" t="s">
        <v>44</v>
      </c>
      <c r="Q53" s="38">
        <v>0</v>
      </c>
      <c r="R53" s="43">
        <v>0.42430555555555555</v>
      </c>
      <c r="S53" s="47">
        <v>0.42430555555555555</v>
      </c>
      <c r="T53" s="70">
        <v>38</v>
      </c>
      <c r="U53" s="71">
        <v>38</v>
      </c>
      <c r="V53" s="72"/>
      <c r="W53" s="115">
        <v>0.44236111111111109</v>
      </c>
      <c r="X53" s="42" t="s">
        <v>44</v>
      </c>
      <c r="Y53" s="38">
        <v>0</v>
      </c>
      <c r="Z53" s="49">
        <v>0.4770833333333333</v>
      </c>
      <c r="AA53" s="42" t="s">
        <v>44</v>
      </c>
      <c r="AB53" s="38">
        <v>0</v>
      </c>
      <c r="AC53" s="53">
        <v>0.47916666666666669</v>
      </c>
      <c r="AD53" s="61"/>
      <c r="AE53" s="55">
        <v>0.48293981481481479</v>
      </c>
      <c r="AF53" s="35">
        <v>3.7731481481481088E-3</v>
      </c>
      <c r="AG53" s="35">
        <v>8.1018518518557927E-5</v>
      </c>
      <c r="AH53" s="44" t="s">
        <v>45</v>
      </c>
      <c r="AI53" s="45">
        <v>7</v>
      </c>
      <c r="AJ53" s="115">
        <v>0.5</v>
      </c>
      <c r="AK53" s="42" t="s">
        <v>44</v>
      </c>
      <c r="AL53" s="38">
        <v>0</v>
      </c>
      <c r="AM53" s="73">
        <v>0.51041666666666663</v>
      </c>
      <c r="AN53" s="42" t="s">
        <v>44</v>
      </c>
      <c r="AO53" s="38">
        <v>0</v>
      </c>
      <c r="AP53" s="53">
        <v>0.51250000000000007</v>
      </c>
      <c r="AQ53" s="61"/>
      <c r="AR53" s="55">
        <v>0.51922453703703708</v>
      </c>
      <c r="AS53" s="35">
        <v>6.724537037037015E-3</v>
      </c>
      <c r="AT53" s="35">
        <v>3.472222222224413E-5</v>
      </c>
      <c r="AU53" s="44" t="s">
        <v>45</v>
      </c>
      <c r="AV53" s="45">
        <v>3</v>
      </c>
      <c r="AW53" s="49">
        <v>0.54027777777777775</v>
      </c>
      <c r="AX53" s="42" t="s">
        <v>44</v>
      </c>
      <c r="AY53" s="38">
        <v>0</v>
      </c>
      <c r="AZ53" s="49">
        <v>0.54236111111111096</v>
      </c>
      <c r="BA53" s="61"/>
      <c r="BB53" s="55">
        <v>0.54699074074074072</v>
      </c>
      <c r="BC53" s="35">
        <v>4.6296296296297612E-3</v>
      </c>
      <c r="BD53" s="35">
        <v>3.7037037037023889E-4</v>
      </c>
      <c r="BE53" s="44" t="s">
        <v>45</v>
      </c>
      <c r="BF53" s="45">
        <v>32</v>
      </c>
      <c r="BG53" s="308">
        <v>0.58750000000000002</v>
      </c>
      <c r="BH53" s="42" t="s">
        <v>44</v>
      </c>
      <c r="BI53" s="38">
        <v>0</v>
      </c>
      <c r="BJ53" s="43">
        <v>0.58888888888888891</v>
      </c>
      <c r="BK53" s="47">
        <v>0.58888888888888891</v>
      </c>
      <c r="BL53" s="70">
        <v>26.9</v>
      </c>
      <c r="BM53" s="71">
        <v>26.9</v>
      </c>
      <c r="BN53" s="72"/>
      <c r="BO53" s="117" t="s">
        <v>226</v>
      </c>
      <c r="BP53" s="121"/>
      <c r="BQ53" s="124" t="s">
        <v>225</v>
      </c>
      <c r="BR53" s="125"/>
      <c r="BS53" s="49">
        <v>0.66388888888888886</v>
      </c>
      <c r="BT53" s="42" t="s">
        <v>44</v>
      </c>
      <c r="BU53" s="38">
        <v>0</v>
      </c>
      <c r="BV53" s="49">
        <v>0.66597222222222197</v>
      </c>
      <c r="BW53" s="61"/>
      <c r="BX53" s="55">
        <v>0.66840277777777779</v>
      </c>
      <c r="BY53" s="35">
        <v>2.4305555555558245E-3</v>
      </c>
      <c r="BZ53" s="35">
        <v>2.3148148147879126E-5</v>
      </c>
      <c r="CA53" s="44" t="s">
        <v>45</v>
      </c>
      <c r="CB53" s="45">
        <v>2</v>
      </c>
      <c r="CC53" s="85">
        <v>0.6694444444444444</v>
      </c>
      <c r="CD53" s="86"/>
      <c r="CE53" s="87">
        <v>60</v>
      </c>
      <c r="CF53" s="88"/>
      <c r="CG53" s="85">
        <v>0.67847222222222225</v>
      </c>
      <c r="CH53" s="86"/>
      <c r="CI53" s="87">
        <v>0</v>
      </c>
      <c r="CJ53" s="88"/>
      <c r="CK53" s="43">
        <v>0.72083333333333333</v>
      </c>
      <c r="CL53" s="47">
        <v>0.72083333333333333</v>
      </c>
      <c r="CM53" s="70">
        <v>51.5</v>
      </c>
      <c r="CN53" s="71">
        <v>51.5</v>
      </c>
      <c r="CO53" s="72">
        <v>30</v>
      </c>
      <c r="CP53" s="91">
        <v>0.72361111111111109</v>
      </c>
      <c r="CQ53" s="95">
        <v>5.5555555555555601E-2</v>
      </c>
      <c r="CR53" s="42" t="s">
        <v>44</v>
      </c>
      <c r="CS53" s="38">
        <v>0</v>
      </c>
      <c r="CT53" s="284"/>
      <c r="CU53" s="39">
        <v>190.4</v>
      </c>
      <c r="CV53" s="46">
        <v>60</v>
      </c>
      <c r="CW53" s="40"/>
      <c r="CX53" s="63">
        <v>250.4</v>
      </c>
      <c r="CY53" s="284"/>
      <c r="CZ53" s="101" t="s">
        <v>189</v>
      </c>
      <c r="DA53" s="129" t="s">
        <v>177</v>
      </c>
      <c r="DB53" s="129">
        <v>71</v>
      </c>
      <c r="DC53" s="104" t="s">
        <v>180</v>
      </c>
      <c r="DD53" s="77"/>
      <c r="DE53" s="56"/>
      <c r="DF53" s="36"/>
      <c r="DI53" s="41">
        <v>1.06</v>
      </c>
      <c r="DJ53" s="41" t="s">
        <v>196</v>
      </c>
      <c r="DK53" s="153">
        <v>153.38400000000001</v>
      </c>
      <c r="DL53" s="41">
        <v>153.38400000000001</v>
      </c>
      <c r="DM53" s="41">
        <v>9999</v>
      </c>
      <c r="DP53" s="41">
        <v>7</v>
      </c>
      <c r="DQ53" s="227">
        <v>0</v>
      </c>
      <c r="DR53" s="227">
        <v>0</v>
      </c>
      <c r="DS53" s="228">
        <v>38</v>
      </c>
      <c r="DT53" s="227">
        <v>0</v>
      </c>
      <c r="DU53" s="227">
        <v>0</v>
      </c>
      <c r="DV53" s="227">
        <v>7</v>
      </c>
      <c r="DW53" s="227">
        <v>0</v>
      </c>
      <c r="DX53" s="227">
        <v>0</v>
      </c>
      <c r="DY53" s="227">
        <v>3</v>
      </c>
      <c r="DZ53" s="227">
        <v>0</v>
      </c>
      <c r="EA53" s="227">
        <v>32</v>
      </c>
      <c r="EB53" s="227">
        <v>0</v>
      </c>
      <c r="EC53" s="228">
        <v>26.9</v>
      </c>
      <c r="ED53" s="227">
        <v>0</v>
      </c>
      <c r="EE53" s="227">
        <v>0</v>
      </c>
      <c r="EF53" s="227">
        <v>2</v>
      </c>
      <c r="EG53" s="227">
        <v>60</v>
      </c>
      <c r="EH53" s="228">
        <v>81.5</v>
      </c>
      <c r="EI53" s="227">
        <v>0</v>
      </c>
      <c r="EK53" s="41">
        <v>7</v>
      </c>
      <c r="EL53" s="227">
        <v>0</v>
      </c>
      <c r="EM53" s="227">
        <v>0</v>
      </c>
      <c r="EN53" s="227">
        <v>38</v>
      </c>
      <c r="EO53" s="227">
        <v>38</v>
      </c>
      <c r="EP53" s="227">
        <v>38</v>
      </c>
      <c r="EQ53" s="227">
        <v>45</v>
      </c>
      <c r="ER53" s="227">
        <v>45</v>
      </c>
      <c r="ES53" s="227">
        <v>45</v>
      </c>
      <c r="ET53" s="227">
        <v>48</v>
      </c>
      <c r="EU53" s="227">
        <v>48</v>
      </c>
      <c r="EV53" s="227">
        <v>80</v>
      </c>
      <c r="EW53" s="227">
        <v>80</v>
      </c>
      <c r="EX53" s="227">
        <v>106.9</v>
      </c>
      <c r="EY53" s="227">
        <v>106.9</v>
      </c>
      <c r="EZ53" s="227">
        <v>106.9</v>
      </c>
      <c r="FA53" s="227">
        <v>108.9</v>
      </c>
      <c r="FB53" s="227">
        <v>168.9</v>
      </c>
      <c r="FC53" s="227">
        <v>250.4</v>
      </c>
      <c r="FD53" s="227">
        <v>250.4</v>
      </c>
    </row>
    <row r="54" spans="1:160" ht="13.5" thickBot="1" x14ac:dyDescent="0.25">
      <c r="A54" s="132"/>
      <c r="B54" s="34">
        <v>47</v>
      </c>
      <c r="C54" s="10">
        <v>47</v>
      </c>
      <c r="D54" s="37" t="s">
        <v>49</v>
      </c>
      <c r="E54" s="37" t="s">
        <v>57</v>
      </c>
      <c r="F54" s="37"/>
      <c r="G54" s="43">
        <v>0.32430555555555501</v>
      </c>
      <c r="H54" s="47">
        <v>0.32430555555555557</v>
      </c>
      <c r="I54" s="58" t="s">
        <v>44</v>
      </c>
      <c r="J54" s="52">
        <v>0</v>
      </c>
      <c r="K54" s="43">
        <v>0.407638888888886</v>
      </c>
      <c r="L54" s="47">
        <v>0.40763888888887001</v>
      </c>
      <c r="M54" s="42" t="s">
        <v>44</v>
      </c>
      <c r="N54" s="38">
        <v>0</v>
      </c>
      <c r="O54" s="73">
        <v>0.44930555555555557</v>
      </c>
      <c r="P54" s="42" t="s">
        <v>44</v>
      </c>
      <c r="Q54" s="38">
        <v>0</v>
      </c>
      <c r="R54" s="43">
        <v>0.45833333333333331</v>
      </c>
      <c r="S54" s="47">
        <v>0.45833333333333331</v>
      </c>
      <c r="T54" s="70">
        <v>46.7</v>
      </c>
      <c r="U54" s="71">
        <v>46.7</v>
      </c>
      <c r="V54" s="72"/>
      <c r="W54" s="115">
        <v>0.47013888888888888</v>
      </c>
      <c r="X54" s="42" t="s">
        <v>44</v>
      </c>
      <c r="Y54" s="38">
        <v>0</v>
      </c>
      <c r="Z54" s="49">
        <v>0.50486111111111109</v>
      </c>
      <c r="AA54" s="42" t="s">
        <v>44</v>
      </c>
      <c r="AB54" s="38">
        <v>0</v>
      </c>
      <c r="AC54" s="53">
        <v>0.5083333333333333</v>
      </c>
      <c r="AD54" s="61"/>
      <c r="AE54" s="55">
        <v>0.51221064814814821</v>
      </c>
      <c r="AF54" s="35">
        <v>3.8773148148149028E-3</v>
      </c>
      <c r="AG54" s="35">
        <v>2.3148148148236045E-5</v>
      </c>
      <c r="AH54" s="44" t="s">
        <v>223</v>
      </c>
      <c r="AI54" s="45">
        <v>2</v>
      </c>
      <c r="AJ54" s="115">
        <v>0.52916666666666667</v>
      </c>
      <c r="AK54" s="42" t="s">
        <v>44</v>
      </c>
      <c r="AL54" s="38">
        <v>0</v>
      </c>
      <c r="AM54" s="73">
        <v>0.5395833333333333</v>
      </c>
      <c r="AN54" s="42" t="s">
        <v>44</v>
      </c>
      <c r="AO54" s="38">
        <v>0</v>
      </c>
      <c r="AP54" s="53">
        <v>0.54236111111111118</v>
      </c>
      <c r="AQ54" s="61"/>
      <c r="AR54" s="55">
        <v>0.5491435185185185</v>
      </c>
      <c r="AS54" s="35">
        <v>6.7824074074073204E-3</v>
      </c>
      <c r="AT54" s="35">
        <v>2.3148148148061272E-5</v>
      </c>
      <c r="AU54" s="44" t="s">
        <v>223</v>
      </c>
      <c r="AV54" s="45">
        <v>2</v>
      </c>
      <c r="AW54" s="49">
        <v>0.57013888888888886</v>
      </c>
      <c r="AX54" s="42" t="s">
        <v>44</v>
      </c>
      <c r="AY54" s="38">
        <v>0</v>
      </c>
      <c r="AZ54" s="49">
        <v>0.57291666666666696</v>
      </c>
      <c r="BA54" s="61"/>
      <c r="BB54" s="55">
        <v>0.57840277777777771</v>
      </c>
      <c r="BC54" s="35">
        <v>5.4861111111107475E-3</v>
      </c>
      <c r="BD54" s="35">
        <v>4.8611111111074735E-4</v>
      </c>
      <c r="BE54" s="44" t="s">
        <v>223</v>
      </c>
      <c r="BF54" s="45">
        <v>42</v>
      </c>
      <c r="BG54" s="308">
        <v>0.6180555555555558</v>
      </c>
      <c r="BH54" s="42" t="s">
        <v>44</v>
      </c>
      <c r="BI54" s="38">
        <v>0</v>
      </c>
      <c r="BJ54" s="43">
        <v>0.61805555555555558</v>
      </c>
      <c r="BK54" s="47">
        <v>0.62847222222222221</v>
      </c>
      <c r="BL54" s="70">
        <v>28.3</v>
      </c>
      <c r="BM54" s="71">
        <v>28.3</v>
      </c>
      <c r="BN54" s="72"/>
      <c r="BO54" s="117" t="s">
        <v>226</v>
      </c>
      <c r="BP54" s="121"/>
      <c r="BQ54" s="124" t="s">
        <v>225</v>
      </c>
      <c r="BR54" s="125"/>
      <c r="BS54" s="49">
        <v>0.69444444444444453</v>
      </c>
      <c r="BT54" s="42" t="s">
        <v>44</v>
      </c>
      <c r="BU54" s="38">
        <v>0</v>
      </c>
      <c r="BV54" s="49">
        <v>0.69652777777777797</v>
      </c>
      <c r="BW54" s="61"/>
      <c r="BX54" s="55">
        <v>0.69969907407407417</v>
      </c>
      <c r="BY54" s="35">
        <v>3.1712962962961999E-3</v>
      </c>
      <c r="BZ54" s="35">
        <v>7.1759259259249631E-4</v>
      </c>
      <c r="CA54" s="44" t="s">
        <v>223</v>
      </c>
      <c r="CB54" s="45">
        <v>62</v>
      </c>
      <c r="CC54" s="85">
        <v>0.7006944444444444</v>
      </c>
      <c r="CD54" s="86"/>
      <c r="CE54" s="87">
        <v>0</v>
      </c>
      <c r="CF54" s="88"/>
      <c r="CG54" s="85">
        <v>0.70972222222222225</v>
      </c>
      <c r="CH54" s="86"/>
      <c r="CI54" s="87">
        <v>0</v>
      </c>
      <c r="CJ54" s="88"/>
      <c r="CK54" s="43">
        <v>0.75347222222222221</v>
      </c>
      <c r="CL54" s="47">
        <v>0.75347222222222221</v>
      </c>
      <c r="CM54" s="70">
        <v>52.3</v>
      </c>
      <c r="CN54" s="71">
        <v>52.3</v>
      </c>
      <c r="CO54" s="72">
        <v>30</v>
      </c>
      <c r="CP54" s="91">
        <v>0.75902777777777775</v>
      </c>
      <c r="CQ54" s="95">
        <v>5.5555555555555601E-2</v>
      </c>
      <c r="CR54" s="42" t="s">
        <v>44</v>
      </c>
      <c r="CS54" s="38">
        <v>0</v>
      </c>
      <c r="CU54" s="39">
        <v>265.3</v>
      </c>
      <c r="CV54" s="46">
        <v>0</v>
      </c>
      <c r="CW54" s="40"/>
      <c r="CX54" s="63">
        <v>265.3</v>
      </c>
      <c r="CZ54" s="101" t="s">
        <v>190</v>
      </c>
      <c r="DA54" s="129" t="s">
        <v>177</v>
      </c>
      <c r="DB54" s="129">
        <v>77</v>
      </c>
      <c r="DC54" s="104"/>
      <c r="DD54" s="77"/>
      <c r="DE54" s="56"/>
      <c r="DF54" s="36"/>
      <c r="DI54" s="41">
        <v>1.06</v>
      </c>
      <c r="DJ54" s="17" t="s">
        <v>196</v>
      </c>
      <c r="DK54" s="153">
        <v>164.93800000000002</v>
      </c>
      <c r="DL54" s="41">
        <v>164.93800000000002</v>
      </c>
      <c r="DM54" s="41">
        <v>9999</v>
      </c>
      <c r="DP54" s="41">
        <v>47</v>
      </c>
      <c r="DQ54" s="227">
        <v>0</v>
      </c>
      <c r="DR54" s="227">
        <v>0</v>
      </c>
      <c r="DS54" s="228">
        <v>46.7</v>
      </c>
      <c r="DT54" s="227">
        <v>0</v>
      </c>
      <c r="DU54" s="227">
        <v>0</v>
      </c>
      <c r="DV54" s="227">
        <v>2</v>
      </c>
      <c r="DW54" s="227">
        <v>0</v>
      </c>
      <c r="DX54" s="227">
        <v>0</v>
      </c>
      <c r="DY54" s="227">
        <v>2</v>
      </c>
      <c r="DZ54" s="227">
        <v>0</v>
      </c>
      <c r="EA54" s="227">
        <v>42</v>
      </c>
      <c r="EB54" s="227">
        <v>0</v>
      </c>
      <c r="EC54" s="228">
        <v>28.3</v>
      </c>
      <c r="ED54" s="227">
        <v>0</v>
      </c>
      <c r="EE54" s="227">
        <v>0</v>
      </c>
      <c r="EF54" s="227">
        <v>62</v>
      </c>
      <c r="EG54" s="227">
        <v>0</v>
      </c>
      <c r="EH54" s="228">
        <v>82.3</v>
      </c>
      <c r="EI54" s="227">
        <v>0</v>
      </c>
      <c r="EK54" s="41">
        <v>47</v>
      </c>
      <c r="EL54" s="227">
        <v>0</v>
      </c>
      <c r="EM54" s="227">
        <v>0</v>
      </c>
      <c r="EN54" s="227">
        <v>46.7</v>
      </c>
      <c r="EO54" s="227">
        <v>46.7</v>
      </c>
      <c r="EP54" s="227">
        <v>46.7</v>
      </c>
      <c r="EQ54" s="227">
        <v>48.7</v>
      </c>
      <c r="ER54" s="227">
        <v>48.7</v>
      </c>
      <c r="ES54" s="227">
        <v>48.7</v>
      </c>
      <c r="ET54" s="227">
        <v>50.7</v>
      </c>
      <c r="EU54" s="227">
        <v>50.7</v>
      </c>
      <c r="EV54" s="227">
        <v>92.7</v>
      </c>
      <c r="EW54" s="227">
        <v>92.7</v>
      </c>
      <c r="EX54" s="227">
        <v>121</v>
      </c>
      <c r="EY54" s="227">
        <v>121</v>
      </c>
      <c r="EZ54" s="227">
        <v>121</v>
      </c>
      <c r="FA54" s="227">
        <v>183</v>
      </c>
      <c r="FB54" s="227">
        <v>183</v>
      </c>
      <c r="FC54" s="227">
        <v>265.3</v>
      </c>
      <c r="FD54" s="227">
        <v>265.3</v>
      </c>
    </row>
    <row r="55" spans="1:160" ht="13.5" thickBot="1" x14ac:dyDescent="0.25">
      <c r="A55" s="132"/>
      <c r="B55" s="34">
        <v>24</v>
      </c>
      <c r="C55" s="10">
        <v>24</v>
      </c>
      <c r="D55" s="37" t="s">
        <v>121</v>
      </c>
      <c r="E55" s="37" t="s">
        <v>122</v>
      </c>
      <c r="F55" s="37"/>
      <c r="G55" s="43">
        <v>0.30833333333333302</v>
      </c>
      <c r="H55" s="47">
        <v>0.30833333333333335</v>
      </c>
      <c r="I55" s="58" t="s">
        <v>44</v>
      </c>
      <c r="J55" s="52">
        <v>0</v>
      </c>
      <c r="K55" s="43">
        <v>0.391666666666665</v>
      </c>
      <c r="L55" s="47">
        <v>0.391666666666658</v>
      </c>
      <c r="M55" s="42" t="s">
        <v>44</v>
      </c>
      <c r="N55" s="38">
        <v>0</v>
      </c>
      <c r="O55" s="73">
        <v>0.43333333333333335</v>
      </c>
      <c r="P55" s="42" t="s">
        <v>44</v>
      </c>
      <c r="Q55" s="38">
        <v>0</v>
      </c>
      <c r="R55" s="43">
        <v>0.43541666666666662</v>
      </c>
      <c r="S55" s="47">
        <v>0.43541666666666662</v>
      </c>
      <c r="T55" s="70">
        <v>43.8</v>
      </c>
      <c r="U55" s="71">
        <v>43.8</v>
      </c>
      <c r="V55" s="72"/>
      <c r="W55" s="115">
        <v>0.45416666666666666</v>
      </c>
      <c r="X55" s="42" t="s">
        <v>44</v>
      </c>
      <c r="Y55" s="38">
        <v>0</v>
      </c>
      <c r="Z55" s="49">
        <v>0.48888888888888887</v>
      </c>
      <c r="AA55" s="42" t="s">
        <v>44</v>
      </c>
      <c r="AB55" s="38">
        <v>0</v>
      </c>
      <c r="AC55" s="53">
        <v>0.4909722222222222</v>
      </c>
      <c r="AD55" s="61"/>
      <c r="AE55" s="55">
        <v>0.49489583333333331</v>
      </c>
      <c r="AF55" s="35">
        <v>3.9236111111111138E-3</v>
      </c>
      <c r="AG55" s="35">
        <v>6.944444444444706E-5</v>
      </c>
      <c r="AH55" s="44" t="s">
        <v>223</v>
      </c>
      <c r="AI55" s="45">
        <v>6</v>
      </c>
      <c r="AJ55" s="115">
        <v>0.51180555555555551</v>
      </c>
      <c r="AK55" s="42" t="s">
        <v>44</v>
      </c>
      <c r="AL55" s="38">
        <v>0</v>
      </c>
      <c r="AM55" s="73">
        <v>0.52222222222222225</v>
      </c>
      <c r="AN55" s="42" t="s">
        <v>44</v>
      </c>
      <c r="AO55" s="38">
        <v>0</v>
      </c>
      <c r="AP55" s="53">
        <v>0.52430555555555558</v>
      </c>
      <c r="AQ55" s="61"/>
      <c r="AR55" s="55">
        <v>0.53562500000000002</v>
      </c>
      <c r="AS55" s="35">
        <v>1.1319444444444438E-2</v>
      </c>
      <c r="AT55" s="35">
        <v>4.5601851851851784E-3</v>
      </c>
      <c r="AU55" s="44" t="s">
        <v>223</v>
      </c>
      <c r="AV55" s="45">
        <v>394</v>
      </c>
      <c r="AW55" s="49">
        <v>0.55208333333333337</v>
      </c>
      <c r="AX55" s="42" t="s">
        <v>44</v>
      </c>
      <c r="AY55" s="38">
        <v>0</v>
      </c>
      <c r="AZ55" s="49">
        <v>0.55416666666666703</v>
      </c>
      <c r="BA55" s="61"/>
      <c r="BB55" s="55">
        <v>0.5600694444444444</v>
      </c>
      <c r="BC55" s="35">
        <v>5.9027777777773682E-3</v>
      </c>
      <c r="BD55" s="35">
        <v>9.0277777777736812E-4</v>
      </c>
      <c r="BE55" s="44" t="s">
        <v>223</v>
      </c>
      <c r="BF55" s="45">
        <v>78</v>
      </c>
      <c r="BG55" s="308">
        <v>0.59930555555555587</v>
      </c>
      <c r="BH55" s="42" t="s">
        <v>44</v>
      </c>
      <c r="BI55" s="38">
        <v>0</v>
      </c>
      <c r="BJ55" s="43">
        <v>0.59930555555555554</v>
      </c>
      <c r="BK55" s="47">
        <v>0.60277777777777775</v>
      </c>
      <c r="BL55" s="70">
        <v>31.3</v>
      </c>
      <c r="BM55" s="71">
        <v>31.3</v>
      </c>
      <c r="BN55" s="72"/>
      <c r="BO55" s="117" t="s">
        <v>226</v>
      </c>
      <c r="BP55" s="121"/>
      <c r="BQ55" s="124" t="s">
        <v>225</v>
      </c>
      <c r="BR55" s="125"/>
      <c r="BS55" s="49">
        <v>0.6777777777777777</v>
      </c>
      <c r="BT55" s="42" t="s">
        <v>44</v>
      </c>
      <c r="BU55" s="38">
        <v>0</v>
      </c>
      <c r="BV55" s="49">
        <v>0.67986111111111103</v>
      </c>
      <c r="BW55" s="61"/>
      <c r="BX55" s="55">
        <v>0.68372685185185178</v>
      </c>
      <c r="BY55" s="35">
        <v>3.8657407407407529E-3</v>
      </c>
      <c r="BZ55" s="35">
        <v>1.4120370370370493E-3</v>
      </c>
      <c r="CA55" s="44" t="s">
        <v>223</v>
      </c>
      <c r="CB55" s="45">
        <v>122</v>
      </c>
      <c r="CC55" s="85">
        <v>0.68541666666666667</v>
      </c>
      <c r="CD55" s="86"/>
      <c r="CE55" s="87">
        <v>0</v>
      </c>
      <c r="CF55" s="88"/>
      <c r="CG55" s="85">
        <v>0.69374999999999998</v>
      </c>
      <c r="CH55" s="86"/>
      <c r="CI55" s="87">
        <v>0</v>
      </c>
      <c r="CJ55" s="88"/>
      <c r="CK55" s="43">
        <v>0.7368055555555556</v>
      </c>
      <c r="CL55" s="47">
        <v>0.73749999999999993</v>
      </c>
      <c r="CM55" s="70">
        <v>55</v>
      </c>
      <c r="CN55" s="71">
        <v>55</v>
      </c>
      <c r="CO55" s="72">
        <v>30</v>
      </c>
      <c r="CP55" s="91">
        <v>0.73888888888888893</v>
      </c>
      <c r="CQ55" s="95">
        <v>5.5555555555555601E-2</v>
      </c>
      <c r="CR55" s="42" t="s">
        <v>44</v>
      </c>
      <c r="CS55" s="38">
        <v>0</v>
      </c>
      <c r="CT55" s="75"/>
      <c r="CU55" s="39">
        <v>760.1</v>
      </c>
      <c r="CV55" s="46">
        <v>0</v>
      </c>
      <c r="CW55" s="40"/>
      <c r="CX55" s="63">
        <v>760.1</v>
      </c>
      <c r="CY55" s="75"/>
      <c r="CZ55" s="101" t="s">
        <v>190</v>
      </c>
      <c r="DA55" s="129" t="s">
        <v>177</v>
      </c>
      <c r="DB55" s="129">
        <v>75</v>
      </c>
      <c r="DC55" s="104"/>
      <c r="DD55" s="77"/>
      <c r="DE55" s="56"/>
      <c r="DF55" s="36"/>
      <c r="DI55" s="41">
        <v>1.06</v>
      </c>
      <c r="DJ55" s="17" t="s">
        <v>196</v>
      </c>
      <c r="DK55" s="153">
        <v>167.90600000000001</v>
      </c>
      <c r="DL55" s="41">
        <v>167.90600000000001</v>
      </c>
      <c r="DM55" s="41">
        <v>9999</v>
      </c>
      <c r="DP55" s="41">
        <v>24</v>
      </c>
      <c r="DQ55" s="227">
        <v>0</v>
      </c>
      <c r="DR55" s="227">
        <v>0</v>
      </c>
      <c r="DS55" s="228">
        <v>43.8</v>
      </c>
      <c r="DT55" s="227">
        <v>0</v>
      </c>
      <c r="DU55" s="227">
        <v>0</v>
      </c>
      <c r="DV55" s="227">
        <v>6</v>
      </c>
      <c r="DW55" s="227">
        <v>0</v>
      </c>
      <c r="DX55" s="227">
        <v>0</v>
      </c>
      <c r="DY55" s="227">
        <v>394</v>
      </c>
      <c r="DZ55" s="227">
        <v>0</v>
      </c>
      <c r="EA55" s="227">
        <v>78</v>
      </c>
      <c r="EB55" s="227">
        <v>0</v>
      </c>
      <c r="EC55" s="228">
        <v>31.3</v>
      </c>
      <c r="ED55" s="227">
        <v>0</v>
      </c>
      <c r="EE55" s="227">
        <v>0</v>
      </c>
      <c r="EF55" s="227">
        <v>122</v>
      </c>
      <c r="EG55" s="227">
        <v>0</v>
      </c>
      <c r="EH55" s="228">
        <v>85</v>
      </c>
      <c r="EI55" s="227">
        <v>0</v>
      </c>
      <c r="EK55" s="41">
        <v>24</v>
      </c>
      <c r="EL55" s="227">
        <v>0</v>
      </c>
      <c r="EM55" s="227">
        <v>0</v>
      </c>
      <c r="EN55" s="227">
        <v>43.8</v>
      </c>
      <c r="EO55" s="227">
        <v>43.8</v>
      </c>
      <c r="EP55" s="227">
        <v>43.8</v>
      </c>
      <c r="EQ55" s="227">
        <v>49.8</v>
      </c>
      <c r="ER55" s="227">
        <v>49.8</v>
      </c>
      <c r="ES55" s="227">
        <v>49.8</v>
      </c>
      <c r="ET55" s="227">
        <v>443.8</v>
      </c>
      <c r="EU55" s="227">
        <v>443.8</v>
      </c>
      <c r="EV55" s="227">
        <v>521.79999999999995</v>
      </c>
      <c r="EW55" s="227">
        <v>521.79999999999995</v>
      </c>
      <c r="EX55" s="227">
        <v>553.1</v>
      </c>
      <c r="EY55" s="227">
        <v>553.1</v>
      </c>
      <c r="EZ55" s="227">
        <v>553.1</v>
      </c>
      <c r="FA55" s="227">
        <v>675.1</v>
      </c>
      <c r="FB55" s="227">
        <v>675.1</v>
      </c>
      <c r="FC55" s="227">
        <v>760.1</v>
      </c>
      <c r="FD55" s="227">
        <v>760.1</v>
      </c>
    </row>
    <row r="56" spans="1:160" ht="13.5" thickBot="1" x14ac:dyDescent="0.25">
      <c r="A56" s="132"/>
      <c r="B56" s="34">
        <v>45</v>
      </c>
      <c r="C56" s="10">
        <v>45</v>
      </c>
      <c r="D56" s="37" t="s">
        <v>151</v>
      </c>
      <c r="E56" s="37" t="s">
        <v>152</v>
      </c>
      <c r="F56" s="37"/>
      <c r="G56" s="43">
        <v>0.32291666666666702</v>
      </c>
      <c r="H56" s="47">
        <v>0.32291666666666669</v>
      </c>
      <c r="I56" s="58" t="s">
        <v>44</v>
      </c>
      <c r="J56" s="52">
        <v>0</v>
      </c>
      <c r="K56" s="43">
        <v>0.406249999999998</v>
      </c>
      <c r="L56" s="47">
        <v>0.40624999999998201</v>
      </c>
      <c r="M56" s="42" t="s">
        <v>44</v>
      </c>
      <c r="N56" s="38">
        <v>0</v>
      </c>
      <c r="O56" s="73">
        <v>0.44791666666666669</v>
      </c>
      <c r="P56" s="42" t="s">
        <v>44</v>
      </c>
      <c r="Q56" s="38">
        <v>0</v>
      </c>
      <c r="R56" s="43">
        <v>0.45694444444444443</v>
      </c>
      <c r="S56" s="47">
        <v>0.45694444444444443</v>
      </c>
      <c r="T56" s="70">
        <v>45.9</v>
      </c>
      <c r="U56" s="71">
        <v>45.9</v>
      </c>
      <c r="V56" s="72"/>
      <c r="W56" s="115">
        <v>0.46875</v>
      </c>
      <c r="X56" s="42" t="s">
        <v>44</v>
      </c>
      <c r="Y56" s="38">
        <v>0</v>
      </c>
      <c r="Z56" s="49">
        <v>0.50347222222222221</v>
      </c>
      <c r="AA56" s="42" t="s">
        <v>44</v>
      </c>
      <c r="AB56" s="38">
        <v>0</v>
      </c>
      <c r="AC56" s="53">
        <v>0.50624999999999998</v>
      </c>
      <c r="AD56" s="61"/>
      <c r="AE56" s="55">
        <v>0.50998842592592586</v>
      </c>
      <c r="AF56" s="35">
        <v>3.7384259259258812E-3</v>
      </c>
      <c r="AG56" s="35">
        <v>1.1574074074078558E-4</v>
      </c>
      <c r="AH56" s="44" t="s">
        <v>45</v>
      </c>
      <c r="AI56" s="45">
        <v>10</v>
      </c>
      <c r="AJ56" s="115">
        <v>0.52708333333333335</v>
      </c>
      <c r="AK56" s="42" t="s">
        <v>44</v>
      </c>
      <c r="AL56" s="38">
        <v>0</v>
      </c>
      <c r="AM56" s="73">
        <v>0.53749999999999998</v>
      </c>
      <c r="AN56" s="42" t="s">
        <v>44</v>
      </c>
      <c r="AO56" s="38">
        <v>0</v>
      </c>
      <c r="AP56" s="53">
        <v>0.54097222222222219</v>
      </c>
      <c r="AQ56" s="61"/>
      <c r="AR56" s="55">
        <v>0.5496064814814815</v>
      </c>
      <c r="AS56" s="35">
        <v>8.6342592592593137E-3</v>
      </c>
      <c r="AT56" s="35">
        <v>1.8750000000000546E-3</v>
      </c>
      <c r="AU56" s="44" t="s">
        <v>223</v>
      </c>
      <c r="AV56" s="45">
        <v>162</v>
      </c>
      <c r="AW56" s="49">
        <v>0.56874999999999998</v>
      </c>
      <c r="AX56" s="42" t="s">
        <v>44</v>
      </c>
      <c r="AY56" s="38">
        <v>0</v>
      </c>
      <c r="AZ56" s="49">
        <v>0.57083333333333297</v>
      </c>
      <c r="BA56" s="61"/>
      <c r="BB56" s="55">
        <v>0.57596064814814818</v>
      </c>
      <c r="BC56" s="35">
        <v>5.1273148148152092E-3</v>
      </c>
      <c r="BD56" s="35">
        <v>1.2731481481520913E-4</v>
      </c>
      <c r="BE56" s="44" t="s">
        <v>223</v>
      </c>
      <c r="BF56" s="45">
        <v>11</v>
      </c>
      <c r="BG56" s="308">
        <v>0.61597222222222181</v>
      </c>
      <c r="BH56" s="42" t="s">
        <v>44</v>
      </c>
      <c r="BI56" s="38">
        <v>0</v>
      </c>
      <c r="BJ56" s="43">
        <v>0.61597222222222225</v>
      </c>
      <c r="BK56" s="47">
        <v>0.62638888888888888</v>
      </c>
      <c r="BL56" s="70">
        <v>27.4</v>
      </c>
      <c r="BM56" s="71">
        <v>27.4</v>
      </c>
      <c r="BN56" s="72"/>
      <c r="BO56" s="117" t="s">
        <v>226</v>
      </c>
      <c r="BP56" s="121"/>
      <c r="BQ56" s="124" t="s">
        <v>225</v>
      </c>
      <c r="BR56" s="125"/>
      <c r="BS56" s="49">
        <v>0.69236111111111109</v>
      </c>
      <c r="BT56" s="42" t="s">
        <v>44</v>
      </c>
      <c r="BU56" s="38">
        <v>0</v>
      </c>
      <c r="BV56" s="49">
        <v>0.69513888888888897</v>
      </c>
      <c r="BW56" s="61"/>
      <c r="BX56" s="55">
        <v>0.69788194444444451</v>
      </c>
      <c r="BY56" s="35">
        <v>2.7430555555555403E-3</v>
      </c>
      <c r="BZ56" s="35">
        <v>2.8935185185183666E-4</v>
      </c>
      <c r="CA56" s="44" t="s">
        <v>223</v>
      </c>
      <c r="CB56" s="45">
        <v>25</v>
      </c>
      <c r="CC56" s="85">
        <v>0.70000000000000007</v>
      </c>
      <c r="CD56" s="86"/>
      <c r="CE56" s="87">
        <v>0</v>
      </c>
      <c r="CF56" s="88"/>
      <c r="CG56" s="85">
        <v>0.70833333333333337</v>
      </c>
      <c r="CH56" s="86"/>
      <c r="CI56" s="87">
        <v>0</v>
      </c>
      <c r="CJ56" s="88"/>
      <c r="CK56" s="43">
        <v>0.75347222222222221</v>
      </c>
      <c r="CL56" s="47">
        <v>0.75486111111111109</v>
      </c>
      <c r="CM56" s="70">
        <v>59.4</v>
      </c>
      <c r="CN56" s="71">
        <v>59.4</v>
      </c>
      <c r="CO56" s="72">
        <v>30</v>
      </c>
      <c r="CP56" s="91">
        <v>0.75694444444444453</v>
      </c>
      <c r="CQ56" s="95">
        <v>5.5555555555555601E-2</v>
      </c>
      <c r="CR56" s="42" t="s">
        <v>44</v>
      </c>
      <c r="CS56" s="38">
        <v>0</v>
      </c>
      <c r="CU56" s="39">
        <v>370.7</v>
      </c>
      <c r="CV56" s="46">
        <v>0</v>
      </c>
      <c r="CW56" s="40"/>
      <c r="CX56" s="63">
        <v>370.7</v>
      </c>
      <c r="CZ56" s="101" t="s">
        <v>189</v>
      </c>
      <c r="DA56" s="129" t="s">
        <v>177</v>
      </c>
      <c r="DB56" s="129">
        <v>115</v>
      </c>
      <c r="DC56" s="104"/>
      <c r="DD56" s="77"/>
      <c r="DE56" s="56"/>
      <c r="DF56" s="36"/>
      <c r="DI56" s="41">
        <v>1.0900000000000001</v>
      </c>
      <c r="DJ56" s="17" t="s">
        <v>196</v>
      </c>
      <c r="DK56" s="153">
        <v>174.643</v>
      </c>
      <c r="DL56" s="41">
        <v>174.643</v>
      </c>
      <c r="DM56" s="41">
        <v>9999</v>
      </c>
      <c r="DP56" s="41">
        <v>45</v>
      </c>
      <c r="DQ56" s="227">
        <v>0</v>
      </c>
      <c r="DR56" s="227">
        <v>0</v>
      </c>
      <c r="DS56" s="228">
        <v>45.9</v>
      </c>
      <c r="DT56" s="227">
        <v>0</v>
      </c>
      <c r="DU56" s="227">
        <v>0</v>
      </c>
      <c r="DV56" s="227">
        <v>10</v>
      </c>
      <c r="DW56" s="227">
        <v>0</v>
      </c>
      <c r="DX56" s="227">
        <v>0</v>
      </c>
      <c r="DY56" s="227">
        <v>162</v>
      </c>
      <c r="DZ56" s="227">
        <v>0</v>
      </c>
      <c r="EA56" s="227">
        <v>11</v>
      </c>
      <c r="EB56" s="227">
        <v>0</v>
      </c>
      <c r="EC56" s="228">
        <v>27.4</v>
      </c>
      <c r="ED56" s="227">
        <v>0</v>
      </c>
      <c r="EE56" s="227">
        <v>0</v>
      </c>
      <c r="EF56" s="227">
        <v>25</v>
      </c>
      <c r="EG56" s="227">
        <v>0</v>
      </c>
      <c r="EH56" s="228">
        <v>89.4</v>
      </c>
      <c r="EI56" s="227">
        <v>0</v>
      </c>
      <c r="EK56" s="41">
        <v>45</v>
      </c>
      <c r="EL56" s="227">
        <v>0</v>
      </c>
      <c r="EM56" s="227">
        <v>0</v>
      </c>
      <c r="EN56" s="227">
        <v>45.9</v>
      </c>
      <c r="EO56" s="227">
        <v>45.9</v>
      </c>
      <c r="EP56" s="227">
        <v>45.9</v>
      </c>
      <c r="EQ56" s="227">
        <v>55.9</v>
      </c>
      <c r="ER56" s="227">
        <v>55.9</v>
      </c>
      <c r="ES56" s="227">
        <v>55.9</v>
      </c>
      <c r="ET56" s="227">
        <v>217.9</v>
      </c>
      <c r="EU56" s="227">
        <v>217.9</v>
      </c>
      <c r="EV56" s="227">
        <v>228.9</v>
      </c>
      <c r="EW56" s="227">
        <v>228.9</v>
      </c>
      <c r="EX56" s="227">
        <v>256.3</v>
      </c>
      <c r="EY56" s="227">
        <v>256.3</v>
      </c>
      <c r="EZ56" s="227">
        <v>256.3</v>
      </c>
      <c r="FA56" s="227">
        <v>281.3</v>
      </c>
      <c r="FB56" s="227">
        <v>281.3</v>
      </c>
      <c r="FC56" s="227">
        <v>370.7</v>
      </c>
      <c r="FD56" s="227">
        <v>370.7</v>
      </c>
    </row>
    <row r="57" spans="1:160" s="41" customFormat="1" ht="13.5" collapsed="1" thickBot="1" x14ac:dyDescent="0.25">
      <c r="A57" s="131"/>
      <c r="B57" s="34">
        <v>2</v>
      </c>
      <c r="C57" s="10">
        <v>2</v>
      </c>
      <c r="D57" s="37" t="s">
        <v>90</v>
      </c>
      <c r="E57" s="37" t="s">
        <v>91</v>
      </c>
      <c r="F57" s="37"/>
      <c r="G57" s="43">
        <v>0.29305555555555557</v>
      </c>
      <c r="H57" s="47">
        <v>0.29305555555555557</v>
      </c>
      <c r="I57" s="58" t="s">
        <v>44</v>
      </c>
      <c r="J57" s="52">
        <v>0</v>
      </c>
      <c r="K57" s="43">
        <v>0.37638888888888888</v>
      </c>
      <c r="L57" s="47">
        <v>0.37638888888888888</v>
      </c>
      <c r="M57" s="42" t="s">
        <v>44</v>
      </c>
      <c r="N57" s="38">
        <v>0</v>
      </c>
      <c r="O57" s="73">
        <v>0.41805555555555557</v>
      </c>
      <c r="P57" s="42" t="s">
        <v>44</v>
      </c>
      <c r="Q57" s="38">
        <v>0</v>
      </c>
      <c r="R57" s="43">
        <v>0.41944444444444445</v>
      </c>
      <c r="S57" s="47">
        <v>0.41944444444444445</v>
      </c>
      <c r="T57" s="70">
        <v>34.4</v>
      </c>
      <c r="U57" s="71">
        <v>34.4</v>
      </c>
      <c r="V57" s="72"/>
      <c r="W57" s="115">
        <v>0.43888888888888888</v>
      </c>
      <c r="X57" s="42" t="s">
        <v>44</v>
      </c>
      <c r="Y57" s="38">
        <v>0</v>
      </c>
      <c r="Z57" s="49">
        <v>0.47361111111111115</v>
      </c>
      <c r="AA57" s="42" t="s">
        <v>44</v>
      </c>
      <c r="AB57" s="38">
        <v>0</v>
      </c>
      <c r="AC57" s="53">
        <v>0.47569444444444442</v>
      </c>
      <c r="AD57" s="61"/>
      <c r="AE57" s="55">
        <v>0.47950231481481481</v>
      </c>
      <c r="AF57" s="35">
        <v>3.807870370370392E-3</v>
      </c>
      <c r="AG57" s="35">
        <v>4.6296296296274766E-5</v>
      </c>
      <c r="AH57" s="44" t="s">
        <v>45</v>
      </c>
      <c r="AI57" s="45">
        <v>4</v>
      </c>
      <c r="AJ57" s="115">
        <v>0.49652777777777773</v>
      </c>
      <c r="AK57" s="42" t="s">
        <v>44</v>
      </c>
      <c r="AL57" s="38">
        <v>0</v>
      </c>
      <c r="AM57" s="73">
        <v>0.50694444444444442</v>
      </c>
      <c r="AN57" s="42" t="s">
        <v>44</v>
      </c>
      <c r="AO57" s="38">
        <v>0</v>
      </c>
      <c r="AP57" s="53">
        <v>0.50902777777777775</v>
      </c>
      <c r="AQ57" s="61"/>
      <c r="AR57" s="55">
        <v>0.51576388888888891</v>
      </c>
      <c r="AS57" s="35">
        <v>6.7361111111111649E-3</v>
      </c>
      <c r="AT57" s="35">
        <v>2.3148148148094232E-5</v>
      </c>
      <c r="AU57" s="44" t="s">
        <v>45</v>
      </c>
      <c r="AV57" s="45">
        <v>2</v>
      </c>
      <c r="AW57" s="49">
        <v>0.53680555555555554</v>
      </c>
      <c r="AX57" s="42" t="s">
        <v>44</v>
      </c>
      <c r="AY57" s="38">
        <v>0</v>
      </c>
      <c r="AZ57" s="49">
        <v>0.53888888888888886</v>
      </c>
      <c r="BA57" s="61"/>
      <c r="BB57" s="55">
        <v>0.54357638888888882</v>
      </c>
      <c r="BC57" s="35">
        <v>4.6874999999999556E-3</v>
      </c>
      <c r="BD57" s="35">
        <v>3.1250000000004451E-4</v>
      </c>
      <c r="BE57" s="44" t="s">
        <v>45</v>
      </c>
      <c r="BF57" s="45">
        <v>27</v>
      </c>
      <c r="BG57" s="308">
        <v>0.5840277777777777</v>
      </c>
      <c r="BH57" s="42" t="s">
        <v>44</v>
      </c>
      <c r="BI57" s="38">
        <v>0</v>
      </c>
      <c r="BJ57" s="43">
        <v>0.58402777777777781</v>
      </c>
      <c r="BK57" s="47">
        <v>0.58472222222222225</v>
      </c>
      <c r="BL57" s="70">
        <v>25.6</v>
      </c>
      <c r="BM57" s="71">
        <v>25.6</v>
      </c>
      <c r="BN57" s="72"/>
      <c r="BO57" s="117" t="s">
        <v>226</v>
      </c>
      <c r="BP57" s="121"/>
      <c r="BQ57" s="124" t="s">
        <v>225</v>
      </c>
      <c r="BR57" s="125"/>
      <c r="BS57" s="49">
        <v>0.66041666666666665</v>
      </c>
      <c r="BT57" s="42" t="s">
        <v>44</v>
      </c>
      <c r="BU57" s="38">
        <v>0</v>
      </c>
      <c r="BV57" s="49">
        <v>0.66249999999999998</v>
      </c>
      <c r="BW57" s="61"/>
      <c r="BX57" s="55">
        <v>0.66495370370370377</v>
      </c>
      <c r="BY57" s="35">
        <v>2.4537037037037912E-3</v>
      </c>
      <c r="BZ57" s="35">
        <v>8.7603535536828758E-17</v>
      </c>
      <c r="CA57" s="44" t="s">
        <v>44</v>
      </c>
      <c r="CB57" s="45">
        <v>0</v>
      </c>
      <c r="CC57" s="85">
        <v>0.66597222222222219</v>
      </c>
      <c r="CD57" s="86"/>
      <c r="CE57" s="87">
        <v>60</v>
      </c>
      <c r="CF57" s="88"/>
      <c r="CG57" s="85">
        <v>0.67499999999999993</v>
      </c>
      <c r="CH57" s="86"/>
      <c r="CI57" s="87">
        <v>0</v>
      </c>
      <c r="CJ57" s="88"/>
      <c r="CK57" s="43">
        <v>0.70972222222222225</v>
      </c>
      <c r="CL57" s="47">
        <v>0.70972222222222225</v>
      </c>
      <c r="CM57" s="70">
        <v>46.2</v>
      </c>
      <c r="CN57" s="71">
        <v>46.2</v>
      </c>
      <c r="CO57" s="72">
        <v>220</v>
      </c>
      <c r="CP57" s="91">
        <v>0.71111111111111114</v>
      </c>
      <c r="CQ57" s="95">
        <v>5.5555555555555552E-2</v>
      </c>
      <c r="CR57" s="42" t="s">
        <v>44</v>
      </c>
      <c r="CS57" s="38">
        <v>0</v>
      </c>
      <c r="CT57" s="284"/>
      <c r="CU57" s="39">
        <v>359.2</v>
      </c>
      <c r="CV57" s="46">
        <v>60</v>
      </c>
      <c r="CW57" s="40"/>
      <c r="CX57" s="63">
        <v>419.2</v>
      </c>
      <c r="CY57" s="284"/>
      <c r="CZ57" s="101" t="s">
        <v>190</v>
      </c>
      <c r="DA57" s="129" t="s">
        <v>176</v>
      </c>
      <c r="DB57" s="129">
        <v>150</v>
      </c>
      <c r="DC57" s="104" t="s">
        <v>181</v>
      </c>
      <c r="DD57" s="77"/>
      <c r="DE57" s="56"/>
      <c r="DF57" s="36"/>
      <c r="DI57" s="41">
        <v>1.1499999999999999</v>
      </c>
      <c r="DJ57" s="41" t="s">
        <v>196</v>
      </c>
      <c r="DK57" s="153">
        <v>342.13</v>
      </c>
      <c r="DL57" s="41">
        <v>342.13</v>
      </c>
      <c r="DM57" s="41">
        <v>9999</v>
      </c>
      <c r="DP57" s="41">
        <v>2</v>
      </c>
      <c r="DQ57" s="227">
        <v>0</v>
      </c>
      <c r="DR57" s="227">
        <v>0</v>
      </c>
      <c r="DS57" s="228">
        <v>34.4</v>
      </c>
      <c r="DT57" s="227">
        <v>0</v>
      </c>
      <c r="DU57" s="227">
        <v>0</v>
      </c>
      <c r="DV57" s="227">
        <v>4</v>
      </c>
      <c r="DW57" s="227">
        <v>0</v>
      </c>
      <c r="DX57" s="227">
        <v>0</v>
      </c>
      <c r="DY57" s="227">
        <v>2</v>
      </c>
      <c r="DZ57" s="227">
        <v>0</v>
      </c>
      <c r="EA57" s="227">
        <v>27</v>
      </c>
      <c r="EB57" s="227">
        <v>0</v>
      </c>
      <c r="EC57" s="228">
        <v>25.6</v>
      </c>
      <c r="ED57" s="227">
        <v>0</v>
      </c>
      <c r="EE57" s="227">
        <v>0</v>
      </c>
      <c r="EF57" s="227">
        <v>0</v>
      </c>
      <c r="EG57" s="227">
        <v>60</v>
      </c>
      <c r="EH57" s="228">
        <v>266.2</v>
      </c>
      <c r="EI57" s="227">
        <v>0</v>
      </c>
      <c r="EK57" s="41">
        <v>2</v>
      </c>
      <c r="EL57" s="227">
        <v>0</v>
      </c>
      <c r="EM57" s="227">
        <v>0</v>
      </c>
      <c r="EN57" s="227">
        <v>34.4</v>
      </c>
      <c r="EO57" s="227">
        <v>34.4</v>
      </c>
      <c r="EP57" s="227">
        <v>34.4</v>
      </c>
      <c r="EQ57" s="227">
        <v>38.4</v>
      </c>
      <c r="ER57" s="227">
        <v>38.4</v>
      </c>
      <c r="ES57" s="227">
        <v>38.4</v>
      </c>
      <c r="ET57" s="227">
        <v>40.4</v>
      </c>
      <c r="EU57" s="227">
        <v>40.4</v>
      </c>
      <c r="EV57" s="227">
        <v>67.400000000000006</v>
      </c>
      <c r="EW57" s="227">
        <v>67.400000000000006</v>
      </c>
      <c r="EX57" s="227">
        <v>93</v>
      </c>
      <c r="EY57" s="227">
        <v>93</v>
      </c>
      <c r="EZ57" s="227">
        <v>93</v>
      </c>
      <c r="FA57" s="227">
        <v>93</v>
      </c>
      <c r="FB57" s="227">
        <v>153</v>
      </c>
      <c r="FC57" s="227">
        <v>419.2</v>
      </c>
      <c r="FD57" s="227">
        <v>419.2</v>
      </c>
    </row>
    <row r="58" spans="1:160" s="277" customFormat="1" ht="13.5" thickBot="1" x14ac:dyDescent="0.25">
      <c r="A58" s="282"/>
      <c r="B58" s="253">
        <v>8</v>
      </c>
      <c r="C58" s="254">
        <v>8</v>
      </c>
      <c r="D58" s="255" t="s">
        <v>97</v>
      </c>
      <c r="E58" s="255" t="s">
        <v>98</v>
      </c>
      <c r="F58" s="255"/>
      <c r="G58" s="256">
        <v>0.297222222222222</v>
      </c>
      <c r="H58" s="257"/>
      <c r="I58" s="58" t="s">
        <v>44</v>
      </c>
      <c r="J58" s="52">
        <v>0</v>
      </c>
      <c r="K58" s="256"/>
      <c r="L58" s="257"/>
      <c r="M58" s="42"/>
      <c r="N58" s="38"/>
      <c r="O58" s="258"/>
      <c r="P58" s="42"/>
      <c r="Q58" s="38"/>
      <c r="R58" s="256"/>
      <c r="S58" s="257"/>
      <c r="T58" s="71"/>
      <c r="U58" s="71" t="s">
        <v>235</v>
      </c>
      <c r="V58" s="117"/>
      <c r="W58" s="259"/>
      <c r="X58" s="42"/>
      <c r="Y58" s="38"/>
      <c r="Z58" s="260"/>
      <c r="AA58" s="42"/>
      <c r="AB58" s="38"/>
      <c r="AC58" s="261"/>
      <c r="AD58" s="121"/>
      <c r="AE58" s="262"/>
      <c r="AF58" s="263"/>
      <c r="AG58" s="263"/>
      <c r="AH58" s="42"/>
      <c r="AI58" s="311" t="s">
        <v>235</v>
      </c>
      <c r="AJ58" s="259"/>
      <c r="AK58" s="42"/>
      <c r="AL58" s="38"/>
      <c r="AM58" s="258"/>
      <c r="AN58" s="42"/>
      <c r="AO58" s="38"/>
      <c r="AP58" s="261"/>
      <c r="AQ58" s="121"/>
      <c r="AR58" s="262"/>
      <c r="AS58" s="263"/>
      <c r="AT58" s="263"/>
      <c r="AU58" s="42"/>
      <c r="AV58" s="311" t="s">
        <v>235</v>
      </c>
      <c r="AW58" s="260"/>
      <c r="AX58" s="42"/>
      <c r="AY58" s="38"/>
      <c r="AZ58" s="260"/>
      <c r="BA58" s="121"/>
      <c r="BB58" s="315"/>
      <c r="BC58" s="263"/>
      <c r="BD58" s="263"/>
      <c r="BE58" s="42"/>
      <c r="BF58" s="311" t="s">
        <v>235</v>
      </c>
      <c r="BG58" s="308"/>
      <c r="BH58" s="42"/>
      <c r="BI58" s="38"/>
      <c r="BJ58" s="256"/>
      <c r="BK58" s="257"/>
      <c r="BL58" s="71"/>
      <c r="BM58" s="71" t="s">
        <v>235</v>
      </c>
      <c r="BN58" s="117"/>
      <c r="BO58" s="117"/>
      <c r="BP58" s="121"/>
      <c r="BQ58" s="124"/>
      <c r="BR58" s="125"/>
      <c r="BS58" s="260"/>
      <c r="BT58" s="42"/>
      <c r="BU58" s="38"/>
      <c r="BV58" s="260"/>
      <c r="BW58" s="121"/>
      <c r="BX58" s="262"/>
      <c r="BY58" s="263"/>
      <c r="BZ58" s="263"/>
      <c r="CA58" s="42"/>
      <c r="CB58" s="311" t="s">
        <v>235</v>
      </c>
      <c r="CC58" s="264"/>
      <c r="CD58" s="86"/>
      <c r="CE58" s="87"/>
      <c r="CF58" s="265"/>
      <c r="CG58" s="264"/>
      <c r="CH58" s="86"/>
      <c r="CI58" s="87"/>
      <c r="CJ58" s="265"/>
      <c r="CK58" s="256"/>
      <c r="CL58" s="257"/>
      <c r="CM58" s="71"/>
      <c r="CN58" s="71" t="s">
        <v>235</v>
      </c>
      <c r="CO58" s="117"/>
      <c r="CP58" s="266"/>
      <c r="CQ58" s="267"/>
      <c r="CR58" s="42"/>
      <c r="CS58" s="38"/>
      <c r="CT58" s="285"/>
      <c r="CU58" s="269" t="s">
        <v>235</v>
      </c>
      <c r="CV58" s="117" t="s">
        <v>235</v>
      </c>
      <c r="CW58" s="71"/>
      <c r="CX58" s="125" t="s">
        <v>235</v>
      </c>
      <c r="CY58" s="285"/>
      <c r="CZ58" s="270" t="s">
        <v>191</v>
      </c>
      <c r="DA58" s="271" t="s">
        <v>176</v>
      </c>
      <c r="DB58" s="271">
        <v>299</v>
      </c>
      <c r="DC58" s="272"/>
      <c r="DD58" s="273"/>
      <c r="DE58" s="274"/>
      <c r="DF58" s="275"/>
      <c r="DI58" s="277">
        <v>1.1499999999999999</v>
      </c>
      <c r="DJ58" s="277" t="s">
        <v>196</v>
      </c>
      <c r="DK58" s="279" t="e">
        <v>#VALUE!</v>
      </c>
      <c r="DL58" s="277" t="e">
        <v>#VALUE!</v>
      </c>
      <c r="DM58" s="277">
        <v>9999</v>
      </c>
      <c r="DP58" s="277">
        <v>8</v>
      </c>
      <c r="DQ58" s="280">
        <v>0</v>
      </c>
      <c r="DR58" s="280">
        <v>0</v>
      </c>
      <c r="DS58" s="281" t="e">
        <v>#VALUE!</v>
      </c>
      <c r="DT58" s="280">
        <v>0</v>
      </c>
      <c r="DU58" s="280">
        <v>0</v>
      </c>
      <c r="DV58" s="280" t="e">
        <v>#VALUE!</v>
      </c>
      <c r="DW58" s="280">
        <v>0</v>
      </c>
      <c r="DX58" s="280">
        <v>0</v>
      </c>
      <c r="DY58" s="280" t="e">
        <v>#VALUE!</v>
      </c>
      <c r="DZ58" s="280">
        <v>0</v>
      </c>
      <c r="EA58" s="280" t="e">
        <v>#REF!</v>
      </c>
      <c r="EB58" s="280">
        <v>0</v>
      </c>
      <c r="EC58" s="281" t="e">
        <v>#VALUE!</v>
      </c>
      <c r="ED58" s="280">
        <v>0</v>
      </c>
      <c r="EE58" s="280">
        <v>0</v>
      </c>
      <c r="EF58" s="280" t="e">
        <v>#VALUE!</v>
      </c>
      <c r="EG58" s="280">
        <v>0</v>
      </c>
      <c r="EH58" s="281" t="e">
        <v>#VALUE!</v>
      </c>
      <c r="EI58" s="280">
        <v>0</v>
      </c>
      <c r="EK58" s="277">
        <v>8</v>
      </c>
      <c r="EL58" s="280">
        <v>0</v>
      </c>
      <c r="EM58" s="280">
        <v>0</v>
      </c>
      <c r="EN58" s="280" t="e">
        <v>#VALUE!</v>
      </c>
      <c r="EO58" s="280" t="e">
        <v>#VALUE!</v>
      </c>
      <c r="EP58" s="280" t="e">
        <v>#VALUE!</v>
      </c>
      <c r="EQ58" s="280" t="e">
        <v>#VALUE!</v>
      </c>
      <c r="ER58" s="280" t="e">
        <v>#VALUE!</v>
      </c>
      <c r="ES58" s="280" t="e">
        <v>#VALUE!</v>
      </c>
      <c r="ET58" s="280" t="e">
        <v>#VALUE!</v>
      </c>
      <c r="EU58" s="280" t="e">
        <v>#VALUE!</v>
      </c>
      <c r="EV58" s="280" t="e">
        <v>#VALUE!</v>
      </c>
      <c r="EW58" s="280" t="e">
        <v>#VALUE!</v>
      </c>
      <c r="EX58" s="280" t="e">
        <v>#VALUE!</v>
      </c>
      <c r="EY58" s="280" t="e">
        <v>#VALUE!</v>
      </c>
      <c r="EZ58" s="280" t="e">
        <v>#VALUE!</v>
      </c>
      <c r="FA58" s="280" t="e">
        <v>#VALUE!</v>
      </c>
      <c r="FB58" s="280" t="e">
        <v>#VALUE!</v>
      </c>
      <c r="FC58" s="280" t="e">
        <v>#VALUE!</v>
      </c>
      <c r="FD58" s="280" t="e">
        <v>#VALUE!</v>
      </c>
    </row>
    <row r="59" spans="1:160" s="276" customFormat="1" ht="13.5" thickBot="1" x14ac:dyDescent="0.25">
      <c r="A59" s="252"/>
      <c r="B59" s="253">
        <v>22</v>
      </c>
      <c r="C59" s="254">
        <v>22</v>
      </c>
      <c r="D59" s="255" t="s">
        <v>117</v>
      </c>
      <c r="E59" s="255" t="s">
        <v>118</v>
      </c>
      <c r="F59" s="255"/>
      <c r="G59" s="256">
        <v>0.30694444444444402</v>
      </c>
      <c r="H59" s="257"/>
      <c r="I59" s="58"/>
      <c r="J59" s="52"/>
      <c r="K59" s="256"/>
      <c r="L59" s="257"/>
      <c r="M59" s="42"/>
      <c r="N59" s="38"/>
      <c r="O59" s="258"/>
      <c r="P59" s="42"/>
      <c r="Q59" s="38"/>
      <c r="R59" s="256"/>
      <c r="S59" s="257"/>
      <c r="T59" s="71"/>
      <c r="U59" s="71" t="s">
        <v>235</v>
      </c>
      <c r="V59" s="117"/>
      <c r="W59" s="259"/>
      <c r="X59" s="42"/>
      <c r="Y59" s="38"/>
      <c r="Z59" s="260"/>
      <c r="AA59" s="42"/>
      <c r="AB59" s="38"/>
      <c r="AC59" s="261"/>
      <c r="AD59" s="121"/>
      <c r="AE59" s="262"/>
      <c r="AF59" s="263"/>
      <c r="AG59" s="263"/>
      <c r="AH59" s="42"/>
      <c r="AI59" s="311" t="s">
        <v>235</v>
      </c>
      <c r="AJ59" s="259"/>
      <c r="AK59" s="42"/>
      <c r="AL59" s="38"/>
      <c r="AM59" s="258"/>
      <c r="AN59" s="42"/>
      <c r="AO59" s="38"/>
      <c r="AP59" s="261"/>
      <c r="AQ59" s="121"/>
      <c r="AR59" s="262"/>
      <c r="AS59" s="263"/>
      <c r="AT59" s="263"/>
      <c r="AU59" s="42"/>
      <c r="AV59" s="311" t="s">
        <v>235</v>
      </c>
      <c r="AW59" s="260"/>
      <c r="AX59" s="42"/>
      <c r="AY59" s="38"/>
      <c r="AZ59" s="260"/>
      <c r="BA59" s="121"/>
      <c r="BB59" s="252"/>
      <c r="BC59" s="263"/>
      <c r="BD59" s="263"/>
      <c r="BE59" s="42"/>
      <c r="BF59" s="311" t="s">
        <v>235</v>
      </c>
      <c r="BG59" s="308"/>
      <c r="BH59" s="42"/>
      <c r="BI59" s="38"/>
      <c r="BJ59" s="256"/>
      <c r="BK59" s="257"/>
      <c r="BL59" s="71"/>
      <c r="BM59" s="71" t="s">
        <v>235</v>
      </c>
      <c r="BN59" s="117"/>
      <c r="BO59" s="117"/>
      <c r="BP59" s="121"/>
      <c r="BQ59" s="124"/>
      <c r="BR59" s="125"/>
      <c r="BS59" s="260"/>
      <c r="BT59" s="42"/>
      <c r="BU59" s="38"/>
      <c r="BV59" s="260"/>
      <c r="BW59" s="121"/>
      <c r="BX59" s="262"/>
      <c r="BY59" s="263"/>
      <c r="BZ59" s="263"/>
      <c r="CA59" s="42"/>
      <c r="CB59" s="311" t="s">
        <v>235</v>
      </c>
      <c r="CC59" s="264"/>
      <c r="CD59" s="86"/>
      <c r="CE59" s="87"/>
      <c r="CF59" s="265"/>
      <c r="CG59" s="264"/>
      <c r="CH59" s="86"/>
      <c r="CI59" s="87"/>
      <c r="CJ59" s="265"/>
      <c r="CK59" s="256"/>
      <c r="CL59" s="257"/>
      <c r="CM59" s="71"/>
      <c r="CN59" s="71" t="s">
        <v>235</v>
      </c>
      <c r="CO59" s="117"/>
      <c r="CP59" s="266"/>
      <c r="CQ59" s="267">
        <v>5.5555555555555601E-2</v>
      </c>
      <c r="CR59" s="42" t="s">
        <v>44</v>
      </c>
      <c r="CS59" s="38"/>
      <c r="CT59" s="268"/>
      <c r="CU59" s="269" t="s">
        <v>235</v>
      </c>
      <c r="CV59" s="117" t="s">
        <v>235</v>
      </c>
      <c r="CW59" s="71"/>
      <c r="CX59" s="125" t="s">
        <v>235</v>
      </c>
      <c r="CY59" s="268"/>
      <c r="CZ59" s="270" t="s">
        <v>191</v>
      </c>
      <c r="DA59" s="271" t="s">
        <v>177</v>
      </c>
      <c r="DB59" s="271">
        <v>88</v>
      </c>
      <c r="DC59" s="272"/>
      <c r="DD59" s="273"/>
      <c r="DE59" s="274"/>
      <c r="DF59" s="275"/>
      <c r="DI59" s="277">
        <v>1.06</v>
      </c>
      <c r="DJ59" s="278" t="s">
        <v>196</v>
      </c>
      <c r="DK59" s="279" t="e">
        <v>#VALUE!</v>
      </c>
      <c r="DL59" s="277" t="e">
        <v>#VALUE!</v>
      </c>
      <c r="DM59" s="277">
        <v>9999</v>
      </c>
      <c r="DP59" s="277">
        <v>22</v>
      </c>
      <c r="DQ59" s="280">
        <v>0</v>
      </c>
      <c r="DR59" s="280">
        <v>0</v>
      </c>
      <c r="DS59" s="281" t="e">
        <v>#VALUE!</v>
      </c>
      <c r="DT59" s="280">
        <v>0</v>
      </c>
      <c r="DU59" s="280">
        <v>0</v>
      </c>
      <c r="DV59" s="280" t="e">
        <v>#VALUE!</v>
      </c>
      <c r="DW59" s="280">
        <v>0</v>
      </c>
      <c r="DX59" s="280">
        <v>0</v>
      </c>
      <c r="DY59" s="280" t="e">
        <v>#VALUE!</v>
      </c>
      <c r="DZ59" s="280">
        <v>0</v>
      </c>
      <c r="EA59" s="280" t="e">
        <v>#REF!</v>
      </c>
      <c r="EB59" s="280">
        <v>0</v>
      </c>
      <c r="EC59" s="281" t="e">
        <v>#VALUE!</v>
      </c>
      <c r="ED59" s="280">
        <v>0</v>
      </c>
      <c r="EE59" s="280">
        <v>0</v>
      </c>
      <c r="EF59" s="280" t="e">
        <v>#VALUE!</v>
      </c>
      <c r="EG59" s="280">
        <v>0</v>
      </c>
      <c r="EH59" s="281" t="e">
        <v>#VALUE!</v>
      </c>
      <c r="EI59" s="280">
        <v>0</v>
      </c>
      <c r="EK59" s="277">
        <v>22</v>
      </c>
      <c r="EL59" s="280">
        <v>0</v>
      </c>
      <c r="EM59" s="280">
        <v>0</v>
      </c>
      <c r="EN59" s="280" t="e">
        <v>#VALUE!</v>
      </c>
      <c r="EO59" s="280" t="e">
        <v>#VALUE!</v>
      </c>
      <c r="EP59" s="280" t="e">
        <v>#VALUE!</v>
      </c>
      <c r="EQ59" s="280" t="e">
        <v>#VALUE!</v>
      </c>
      <c r="ER59" s="280" t="e">
        <v>#VALUE!</v>
      </c>
      <c r="ES59" s="280" t="e">
        <v>#VALUE!</v>
      </c>
      <c r="ET59" s="280" t="e">
        <v>#VALUE!</v>
      </c>
      <c r="EU59" s="280" t="e">
        <v>#VALUE!</v>
      </c>
      <c r="EV59" s="280" t="e">
        <v>#VALUE!</v>
      </c>
      <c r="EW59" s="280" t="e">
        <v>#VALUE!</v>
      </c>
      <c r="EX59" s="280" t="e">
        <v>#VALUE!</v>
      </c>
      <c r="EY59" s="280" t="e">
        <v>#VALUE!</v>
      </c>
      <c r="EZ59" s="280" t="e">
        <v>#VALUE!</v>
      </c>
      <c r="FA59" s="280" t="e">
        <v>#VALUE!</v>
      </c>
      <c r="FB59" s="280" t="e">
        <v>#VALUE!</v>
      </c>
      <c r="FC59" s="280" t="e">
        <v>#VALUE!</v>
      </c>
      <c r="FD59" s="280" t="e">
        <v>#VALUE!</v>
      </c>
    </row>
    <row r="60" spans="1:160" ht="13.5" thickBot="1" x14ac:dyDescent="0.25">
      <c r="A60" s="132"/>
      <c r="B60" s="34">
        <v>30</v>
      </c>
      <c r="C60" s="10">
        <v>30</v>
      </c>
      <c r="D60" s="37" t="s">
        <v>133</v>
      </c>
      <c r="E60" s="37" t="s">
        <v>134</v>
      </c>
      <c r="F60" s="37"/>
      <c r="G60" s="43">
        <v>0.3125</v>
      </c>
      <c r="H60" s="47">
        <v>0.3125</v>
      </c>
      <c r="I60" s="58" t="s">
        <v>44</v>
      </c>
      <c r="J60" s="52">
        <v>0</v>
      </c>
      <c r="K60" s="43">
        <v>0.39583333333333198</v>
      </c>
      <c r="L60" s="47">
        <v>0.39583333333332199</v>
      </c>
      <c r="M60" s="42" t="s">
        <v>44</v>
      </c>
      <c r="N60" s="38">
        <v>0</v>
      </c>
      <c r="O60" s="73">
        <v>0.4375</v>
      </c>
      <c r="P60" s="42" t="s">
        <v>44</v>
      </c>
      <c r="Q60" s="38">
        <v>0</v>
      </c>
      <c r="R60" s="43">
        <v>0.44375000000000003</v>
      </c>
      <c r="S60" s="47">
        <v>0.44375000000000003</v>
      </c>
      <c r="T60" s="70">
        <v>46.9</v>
      </c>
      <c r="U60" s="71">
        <v>46.9</v>
      </c>
      <c r="V60" s="72"/>
      <c r="W60" s="115">
        <v>0.45833333333333331</v>
      </c>
      <c r="X60" s="42" t="s">
        <v>44</v>
      </c>
      <c r="Y60" s="38">
        <v>0</v>
      </c>
      <c r="Z60" s="49">
        <v>0.49305555555555558</v>
      </c>
      <c r="AA60" s="42" t="s">
        <v>44</v>
      </c>
      <c r="AB60" s="38">
        <v>0</v>
      </c>
      <c r="AC60" s="53">
        <v>0.48819444444444443</v>
      </c>
      <c r="AD60" s="61"/>
      <c r="AE60" s="55">
        <v>0.49939814814814815</v>
      </c>
      <c r="AF60" s="35">
        <v>1.1203703703703716E-2</v>
      </c>
      <c r="AG60" s="35">
        <v>7.3495370370370485E-3</v>
      </c>
      <c r="AH60" s="44" t="s">
        <v>223</v>
      </c>
      <c r="AI60" s="45">
        <v>635</v>
      </c>
      <c r="AJ60" s="115">
        <v>0.50902777777777775</v>
      </c>
      <c r="AK60" s="42" t="s">
        <v>44</v>
      </c>
      <c r="AL60" s="38">
        <v>0</v>
      </c>
      <c r="AM60" s="73">
        <v>0.52222222222222225</v>
      </c>
      <c r="AN60" s="42" t="s">
        <v>223</v>
      </c>
      <c r="AO60" s="38">
        <v>240</v>
      </c>
      <c r="AP60" s="53">
        <v>0.52500000000000002</v>
      </c>
      <c r="AQ60" s="61"/>
      <c r="AR60" s="55">
        <v>0.53571759259259266</v>
      </c>
      <c r="AS60" s="35">
        <v>1.071759259259264E-2</v>
      </c>
      <c r="AT60" s="35">
        <v>3.9583333333333805E-3</v>
      </c>
      <c r="AU60" s="44" t="s">
        <v>223</v>
      </c>
      <c r="AV60" s="45">
        <v>342</v>
      </c>
      <c r="AW60" s="49">
        <v>0.55277777777777781</v>
      </c>
      <c r="AX60" s="42" t="s">
        <v>44</v>
      </c>
      <c r="AY60" s="38">
        <v>0</v>
      </c>
      <c r="AZ60" s="49">
        <v>0.55555555555555503</v>
      </c>
      <c r="BA60" s="61"/>
      <c r="BB60" s="55">
        <v>0.56118055555555557</v>
      </c>
      <c r="BC60" s="35">
        <v>5.6250000000005462E-3</v>
      </c>
      <c r="BD60" s="35">
        <v>6.2500000000054613E-4</v>
      </c>
      <c r="BE60" s="44" t="s">
        <v>223</v>
      </c>
      <c r="BF60" s="45">
        <v>54</v>
      </c>
      <c r="BG60" s="308">
        <v>0.60069444444444386</v>
      </c>
      <c r="BH60" s="42" t="s">
        <v>44</v>
      </c>
      <c r="BI60" s="38">
        <v>0</v>
      </c>
      <c r="BJ60" s="43">
        <v>0.60763888888888895</v>
      </c>
      <c r="BK60" s="47">
        <v>0.60763888888888895</v>
      </c>
      <c r="BL60" s="70">
        <v>36.799999999999997</v>
      </c>
      <c r="BM60" s="71">
        <v>36.799999999999997</v>
      </c>
      <c r="BN60" s="72"/>
      <c r="BO60" s="117"/>
      <c r="BP60" s="121"/>
      <c r="BQ60" s="124"/>
      <c r="BR60" s="125"/>
      <c r="BS60" s="49"/>
      <c r="BT60" s="42" t="s">
        <v>44</v>
      </c>
      <c r="BU60" s="38">
        <v>0</v>
      </c>
      <c r="BV60" s="49"/>
      <c r="BW60" s="61"/>
      <c r="BX60" s="55"/>
      <c r="BY60" s="35">
        <v>0</v>
      </c>
      <c r="BZ60" s="35">
        <v>2.4537037037037036E-3</v>
      </c>
      <c r="CA60" s="44" t="s">
        <v>45</v>
      </c>
      <c r="CB60" s="45" t="s">
        <v>231</v>
      </c>
      <c r="CC60" s="85"/>
      <c r="CD60" s="86"/>
      <c r="CE60" s="87"/>
      <c r="CF60" s="88"/>
      <c r="CG60" s="85"/>
      <c r="CH60" s="86"/>
      <c r="CI60" s="87"/>
      <c r="CJ60" s="88"/>
      <c r="CK60" s="43"/>
      <c r="CL60" s="47"/>
      <c r="CM60" s="317"/>
      <c r="CN60" s="310" t="s">
        <v>231</v>
      </c>
      <c r="CO60" s="72"/>
      <c r="CP60" s="91"/>
      <c r="CQ60" s="95">
        <v>5.5555555555555601E-2</v>
      </c>
      <c r="CR60" s="42" t="s">
        <v>44</v>
      </c>
      <c r="CS60" s="38"/>
      <c r="CU60" s="39" t="s">
        <v>231</v>
      </c>
      <c r="CV60" s="46" t="s">
        <v>231</v>
      </c>
      <c r="CW60" s="40"/>
      <c r="CX60" s="63" t="s">
        <v>231</v>
      </c>
      <c r="CZ60" s="101" t="s">
        <v>190</v>
      </c>
      <c r="DA60" s="129" t="s">
        <v>176</v>
      </c>
      <c r="DB60" s="129">
        <v>129</v>
      </c>
      <c r="DC60" s="104"/>
      <c r="DD60" s="77"/>
      <c r="DE60" s="56"/>
      <c r="DF60" s="36"/>
      <c r="DI60" s="41">
        <v>1.1200000000000001</v>
      </c>
      <c r="DJ60" s="17" t="s">
        <v>196</v>
      </c>
      <c r="DK60" s="153" t="e">
        <v>#REF!</v>
      </c>
      <c r="DL60" s="41" t="e">
        <v>#REF!</v>
      </c>
      <c r="DM60" s="41">
        <v>9999</v>
      </c>
      <c r="DP60" s="41">
        <v>30</v>
      </c>
      <c r="DQ60" s="227">
        <v>0</v>
      </c>
      <c r="DR60" s="227">
        <v>0</v>
      </c>
      <c r="DS60" s="228">
        <v>46.9</v>
      </c>
      <c r="DT60" s="227">
        <v>0</v>
      </c>
      <c r="DU60" s="227">
        <v>0</v>
      </c>
      <c r="DV60" s="227">
        <v>635</v>
      </c>
      <c r="DW60" s="227">
        <v>0</v>
      </c>
      <c r="DX60" s="227">
        <v>240</v>
      </c>
      <c r="DY60" s="227">
        <v>342</v>
      </c>
      <c r="DZ60" s="227">
        <v>0</v>
      </c>
      <c r="EA60" s="227">
        <v>54</v>
      </c>
      <c r="EB60" s="227">
        <v>0</v>
      </c>
      <c r="EC60" s="228">
        <v>36.799999999999997</v>
      </c>
      <c r="ED60" s="227">
        <v>0</v>
      </c>
      <c r="EE60" s="227">
        <v>0</v>
      </c>
      <c r="EF60" s="227" t="e">
        <v>#VALUE!</v>
      </c>
      <c r="EG60" s="227">
        <v>0</v>
      </c>
      <c r="EH60" s="228" t="e">
        <v>#REF!</v>
      </c>
      <c r="EI60" s="227">
        <v>0</v>
      </c>
      <c r="EK60" s="41">
        <v>30</v>
      </c>
      <c r="EL60" s="227">
        <v>0</v>
      </c>
      <c r="EM60" s="227">
        <v>0</v>
      </c>
      <c r="EN60" s="227">
        <v>46.9</v>
      </c>
      <c r="EO60" s="227">
        <v>46.9</v>
      </c>
      <c r="EP60" s="227">
        <v>46.9</v>
      </c>
      <c r="EQ60" s="227">
        <v>681.9</v>
      </c>
      <c r="ER60" s="227">
        <v>681.9</v>
      </c>
      <c r="ES60" s="227">
        <v>921.9</v>
      </c>
      <c r="ET60" s="227">
        <v>1263.9000000000001</v>
      </c>
      <c r="EU60" s="227">
        <v>1263.9000000000001</v>
      </c>
      <c r="EV60" s="227">
        <v>1317.9</v>
      </c>
      <c r="EW60" s="227">
        <v>1317.9</v>
      </c>
      <c r="EX60" s="227">
        <v>1354.7</v>
      </c>
      <c r="EY60" s="227">
        <v>1354.7</v>
      </c>
      <c r="EZ60" s="227">
        <v>1354.7</v>
      </c>
      <c r="FA60" s="227" t="e">
        <v>#VALUE!</v>
      </c>
      <c r="FB60" s="227" t="e">
        <v>#VALUE!</v>
      </c>
      <c r="FC60" s="227" t="e">
        <v>#VALUE!</v>
      </c>
      <c r="FD60" s="227" t="e">
        <v>#VALUE!</v>
      </c>
    </row>
    <row r="61" spans="1:160" ht="13.5" thickBot="1" x14ac:dyDescent="0.25">
      <c r="A61" s="132"/>
      <c r="B61" s="34">
        <v>34</v>
      </c>
      <c r="C61" s="10">
        <v>34</v>
      </c>
      <c r="D61" s="37" t="s">
        <v>47</v>
      </c>
      <c r="E61" s="37" t="s">
        <v>138</v>
      </c>
      <c r="F61" s="37"/>
      <c r="G61" s="43">
        <v>0.31527777777777799</v>
      </c>
      <c r="H61" s="47">
        <v>0.31527777777777777</v>
      </c>
      <c r="I61" s="58" t="s">
        <v>44</v>
      </c>
      <c r="J61" s="52">
        <v>0</v>
      </c>
      <c r="K61" s="43">
        <v>0.39861111111110897</v>
      </c>
      <c r="L61" s="47">
        <v>0.39861111111109798</v>
      </c>
      <c r="M61" s="42" t="s">
        <v>44</v>
      </c>
      <c r="N61" s="38">
        <v>0</v>
      </c>
      <c r="O61" s="73">
        <v>0.44027777777777777</v>
      </c>
      <c r="P61" s="42" t="s">
        <v>44</v>
      </c>
      <c r="Q61" s="38">
        <v>0</v>
      </c>
      <c r="R61" s="43">
        <v>0.4465277777777778</v>
      </c>
      <c r="S61" s="47">
        <v>0.4465277777777778</v>
      </c>
      <c r="T61" s="70">
        <v>50.4</v>
      </c>
      <c r="U61" s="71">
        <v>50.4</v>
      </c>
      <c r="V61" s="72">
        <v>300</v>
      </c>
      <c r="W61" s="115">
        <v>0.46111111111111108</v>
      </c>
      <c r="X61" s="42" t="s">
        <v>44</v>
      </c>
      <c r="Y61" s="38">
        <v>0</v>
      </c>
      <c r="Z61" s="49">
        <v>0.49583333333333335</v>
      </c>
      <c r="AA61" s="42" t="s">
        <v>44</v>
      </c>
      <c r="AB61" s="38">
        <v>0</v>
      </c>
      <c r="AC61" s="53">
        <v>0.4993055555555555</v>
      </c>
      <c r="AD61" s="61"/>
      <c r="AE61" s="55">
        <v>0.50328703703703703</v>
      </c>
      <c r="AF61" s="35">
        <v>3.9814814814815302E-3</v>
      </c>
      <c r="AG61" s="35">
        <v>1.2731481481486348E-4</v>
      </c>
      <c r="AH61" s="44" t="s">
        <v>223</v>
      </c>
      <c r="AI61" s="45">
        <v>11</v>
      </c>
      <c r="AJ61" s="115">
        <v>0.52013888888888882</v>
      </c>
      <c r="AK61" s="42" t="s">
        <v>44</v>
      </c>
      <c r="AL61" s="38">
        <v>0</v>
      </c>
      <c r="AM61" s="73">
        <v>0.53055555555555556</v>
      </c>
      <c r="AN61" s="42" t="s">
        <v>44</v>
      </c>
      <c r="AO61" s="38">
        <v>0</v>
      </c>
      <c r="AP61" s="53">
        <v>0.53333333333333333</v>
      </c>
      <c r="AQ61" s="61"/>
      <c r="AR61" s="55">
        <v>0.54021990740740744</v>
      </c>
      <c r="AS61" s="35">
        <v>6.8865740740741144E-3</v>
      </c>
      <c r="AT61" s="35">
        <v>1.2731481481485524E-4</v>
      </c>
      <c r="AU61" s="44" t="s">
        <v>223</v>
      </c>
      <c r="AV61" s="45">
        <v>11</v>
      </c>
      <c r="AW61" s="49">
        <v>0.56111111111111112</v>
      </c>
      <c r="AX61" s="42" t="s">
        <v>44</v>
      </c>
      <c r="AY61" s="38">
        <v>0</v>
      </c>
      <c r="AZ61" s="49">
        <v>0.563194444444444</v>
      </c>
      <c r="BA61" s="61"/>
      <c r="BB61" s="55">
        <v>0.5683449074074074</v>
      </c>
      <c r="BC61" s="35">
        <v>5.150462962963398E-3</v>
      </c>
      <c r="BD61" s="35">
        <v>1.504629629633979E-4</v>
      </c>
      <c r="BE61" s="44" t="s">
        <v>223</v>
      </c>
      <c r="BF61" s="45">
        <v>13</v>
      </c>
      <c r="BG61" s="308">
        <v>0.60833333333333284</v>
      </c>
      <c r="BH61" s="42" t="s">
        <v>44</v>
      </c>
      <c r="BI61" s="38">
        <v>0</v>
      </c>
      <c r="BJ61" s="43">
        <v>0.60833333333333328</v>
      </c>
      <c r="BK61" s="47">
        <v>0.61736111111111114</v>
      </c>
      <c r="BL61" s="70">
        <v>34.5</v>
      </c>
      <c r="BM61" s="71">
        <v>34.5</v>
      </c>
      <c r="BN61" s="72"/>
      <c r="BO61" s="117"/>
      <c r="BP61" s="121"/>
      <c r="BQ61" s="124"/>
      <c r="BR61" s="125"/>
      <c r="BS61" s="49">
        <v>0.7055555555555556</v>
      </c>
      <c r="BT61" s="42" t="s">
        <v>223</v>
      </c>
      <c r="BU61" s="38">
        <v>1020</v>
      </c>
      <c r="BV61" s="49"/>
      <c r="BW61" s="61"/>
      <c r="BX61" s="55"/>
      <c r="BY61" s="35">
        <v>0</v>
      </c>
      <c r="BZ61" s="35">
        <v>2.4537037037037036E-3</v>
      </c>
      <c r="CA61" s="44" t="s">
        <v>45</v>
      </c>
      <c r="CB61" s="45" t="s">
        <v>231</v>
      </c>
      <c r="CC61" s="85"/>
      <c r="CD61" s="86"/>
      <c r="CE61" s="87"/>
      <c r="CF61" s="88"/>
      <c r="CG61" s="85"/>
      <c r="CH61" s="86"/>
      <c r="CI61" s="87"/>
      <c r="CJ61" s="88"/>
      <c r="CK61" s="43"/>
      <c r="CL61" s="47"/>
      <c r="CM61" s="22"/>
      <c r="CN61" s="45" t="s">
        <v>231</v>
      </c>
      <c r="CO61" s="72"/>
      <c r="CP61" s="91"/>
      <c r="CQ61" s="95">
        <v>5.5555555555555601E-2</v>
      </c>
      <c r="CR61" s="42" t="s">
        <v>44</v>
      </c>
      <c r="CS61" s="38"/>
      <c r="CU61" s="39" t="s">
        <v>231</v>
      </c>
      <c r="CV61" s="46" t="s">
        <v>231</v>
      </c>
      <c r="CW61" s="40"/>
      <c r="CX61" s="63" t="s">
        <v>231</v>
      </c>
      <c r="CZ61" s="101" t="s">
        <v>190</v>
      </c>
      <c r="DA61" s="129" t="s">
        <v>176</v>
      </c>
      <c r="DB61" s="129">
        <v>122</v>
      </c>
      <c r="DC61" s="104" t="s">
        <v>185</v>
      </c>
      <c r="DD61" s="77"/>
      <c r="DE61" s="56"/>
      <c r="DF61" s="36"/>
      <c r="DI61" s="41">
        <v>1.1200000000000001</v>
      </c>
      <c r="DJ61" s="17" t="s">
        <v>197</v>
      </c>
      <c r="DK61" s="153" t="e">
        <v>#REF!</v>
      </c>
      <c r="DL61" s="41">
        <v>9999</v>
      </c>
      <c r="DM61" s="41" t="e">
        <v>#REF!</v>
      </c>
      <c r="DP61" s="41">
        <v>34</v>
      </c>
      <c r="DQ61" s="227">
        <v>0</v>
      </c>
      <c r="DR61" s="227">
        <v>0</v>
      </c>
      <c r="DS61" s="228">
        <v>350.4</v>
      </c>
      <c r="DT61" s="227">
        <v>0</v>
      </c>
      <c r="DU61" s="227">
        <v>0</v>
      </c>
      <c r="DV61" s="227">
        <v>11</v>
      </c>
      <c r="DW61" s="227">
        <v>0</v>
      </c>
      <c r="DX61" s="227">
        <v>0</v>
      </c>
      <c r="DY61" s="227">
        <v>11</v>
      </c>
      <c r="DZ61" s="227">
        <v>0</v>
      </c>
      <c r="EA61" s="227">
        <v>13</v>
      </c>
      <c r="EB61" s="227">
        <v>0</v>
      </c>
      <c r="EC61" s="228">
        <v>34.5</v>
      </c>
      <c r="ED61" s="227">
        <v>0</v>
      </c>
      <c r="EE61" s="227">
        <v>1020</v>
      </c>
      <c r="EF61" s="227" t="e">
        <v>#VALUE!</v>
      </c>
      <c r="EG61" s="227">
        <v>0</v>
      </c>
      <c r="EH61" s="228" t="e">
        <v>#REF!</v>
      </c>
      <c r="EI61" s="227">
        <v>0</v>
      </c>
      <c r="EK61" s="41">
        <v>34</v>
      </c>
      <c r="EL61" s="227">
        <v>0</v>
      </c>
      <c r="EM61" s="227">
        <v>0</v>
      </c>
      <c r="EN61" s="227">
        <v>350.4</v>
      </c>
      <c r="EO61" s="227">
        <v>350.4</v>
      </c>
      <c r="EP61" s="227">
        <v>350.4</v>
      </c>
      <c r="EQ61" s="227">
        <v>361.4</v>
      </c>
      <c r="ER61" s="227">
        <v>361.4</v>
      </c>
      <c r="ES61" s="227">
        <v>361.4</v>
      </c>
      <c r="ET61" s="227">
        <v>372.4</v>
      </c>
      <c r="EU61" s="227">
        <v>372.4</v>
      </c>
      <c r="EV61" s="227">
        <v>385.4</v>
      </c>
      <c r="EW61" s="227">
        <v>385.4</v>
      </c>
      <c r="EX61" s="227">
        <v>419.9</v>
      </c>
      <c r="EY61" s="227">
        <v>419.9</v>
      </c>
      <c r="EZ61" s="227">
        <v>1439.9</v>
      </c>
      <c r="FA61" s="227" t="e">
        <v>#VALUE!</v>
      </c>
      <c r="FB61" s="227" t="e">
        <v>#VALUE!</v>
      </c>
      <c r="FC61" s="227" t="e">
        <v>#VALUE!</v>
      </c>
      <c r="FD61" s="227" t="e">
        <v>#VALUE!</v>
      </c>
    </row>
    <row r="62" spans="1:160" ht="13.5" thickBot="1" x14ac:dyDescent="0.25">
      <c r="A62" s="132"/>
      <c r="B62" s="34">
        <v>44</v>
      </c>
      <c r="C62" s="10">
        <v>44</v>
      </c>
      <c r="D62" s="37" t="s">
        <v>150</v>
      </c>
      <c r="E62" s="37" t="s">
        <v>46</v>
      </c>
      <c r="F62" s="37"/>
      <c r="G62" s="43">
        <v>0.32222222222222202</v>
      </c>
      <c r="H62" s="47">
        <v>0.32222222222222224</v>
      </c>
      <c r="I62" s="58" t="s">
        <v>44</v>
      </c>
      <c r="J62" s="52">
        <v>0</v>
      </c>
      <c r="K62" s="43">
        <v>0.405555555555553</v>
      </c>
      <c r="L62" s="47">
        <v>0.40555555555553802</v>
      </c>
      <c r="M62" s="42" t="s">
        <v>44</v>
      </c>
      <c r="N62" s="38">
        <v>0</v>
      </c>
      <c r="O62" s="73">
        <v>0.44722222222222219</v>
      </c>
      <c r="P62" s="42" t="s">
        <v>44</v>
      </c>
      <c r="Q62" s="38">
        <v>0</v>
      </c>
      <c r="R62" s="43">
        <v>0.45624999999999999</v>
      </c>
      <c r="S62" s="47">
        <v>0.45624999999999999</v>
      </c>
      <c r="T62" s="70">
        <v>41.8</v>
      </c>
      <c r="U62" s="71">
        <v>41.8</v>
      </c>
      <c r="V62" s="72"/>
      <c r="W62" s="115">
        <v>0.4680555555555555</v>
      </c>
      <c r="X62" s="42" t="s">
        <v>44</v>
      </c>
      <c r="Y62" s="38">
        <v>0</v>
      </c>
      <c r="Z62" s="49">
        <v>0.50277777777777777</v>
      </c>
      <c r="AA62" s="42" t="s">
        <v>44</v>
      </c>
      <c r="AB62" s="38">
        <v>0</v>
      </c>
      <c r="AC62" s="53">
        <v>0.50555555555555554</v>
      </c>
      <c r="AD62" s="61"/>
      <c r="AE62" s="55">
        <v>0.50925925925925919</v>
      </c>
      <c r="AF62" s="35">
        <v>3.7037037037036535E-3</v>
      </c>
      <c r="AG62" s="35">
        <v>1.5046296296301323E-4</v>
      </c>
      <c r="AH62" s="44" t="s">
        <v>45</v>
      </c>
      <c r="AI62" s="45">
        <v>13</v>
      </c>
      <c r="AJ62" s="115">
        <v>0.52638888888888891</v>
      </c>
      <c r="AK62" s="42" t="s">
        <v>44</v>
      </c>
      <c r="AL62" s="38">
        <v>0</v>
      </c>
      <c r="AM62" s="73">
        <v>0.53680555555555554</v>
      </c>
      <c r="AN62" s="42" t="s">
        <v>44</v>
      </c>
      <c r="AO62" s="38">
        <v>0</v>
      </c>
      <c r="AP62" s="53">
        <v>0.54027777777777775</v>
      </c>
      <c r="AQ62" s="61"/>
      <c r="AR62" s="55">
        <v>0.54784722222222226</v>
      </c>
      <c r="AS62" s="35">
        <v>7.5694444444445175E-3</v>
      </c>
      <c r="AT62" s="35">
        <v>8.1018518518525835E-4</v>
      </c>
      <c r="AU62" s="44" t="s">
        <v>223</v>
      </c>
      <c r="AV62" s="45">
        <v>70</v>
      </c>
      <c r="AW62" s="49">
        <v>0.56805555555555554</v>
      </c>
      <c r="AX62" s="42" t="s">
        <v>44</v>
      </c>
      <c r="AY62" s="38">
        <v>0</v>
      </c>
      <c r="AZ62" s="49">
        <v>0.57013888888888897</v>
      </c>
      <c r="BA62" s="61"/>
      <c r="BB62" s="55">
        <v>0.57611111111111113</v>
      </c>
      <c r="BC62" s="35">
        <v>5.9722222222221566E-3</v>
      </c>
      <c r="BD62" s="35">
        <v>9.7222222222215649E-4</v>
      </c>
      <c r="BE62" s="44" t="s">
        <v>223</v>
      </c>
      <c r="BF62" s="45">
        <v>84</v>
      </c>
      <c r="BG62" s="308">
        <v>0.61527777777777781</v>
      </c>
      <c r="BH62" s="42" t="s">
        <v>44</v>
      </c>
      <c r="BI62" s="38">
        <v>0</v>
      </c>
      <c r="BJ62" s="43">
        <v>0.61527777777777781</v>
      </c>
      <c r="BK62" s="47">
        <v>0.62430555555555556</v>
      </c>
      <c r="BL62" s="70">
        <v>26.9</v>
      </c>
      <c r="BM62" s="71">
        <v>26.9</v>
      </c>
      <c r="BN62" s="72"/>
      <c r="BO62" s="117"/>
      <c r="BP62" s="121"/>
      <c r="BQ62" s="124"/>
      <c r="BR62" s="125"/>
      <c r="BS62" s="49">
        <v>0.70624999999999993</v>
      </c>
      <c r="BT62" s="42" t="s">
        <v>223</v>
      </c>
      <c r="BU62" s="38">
        <v>480</v>
      </c>
      <c r="BV62" s="49"/>
      <c r="BW62" s="61"/>
      <c r="BX62" s="55"/>
      <c r="BY62" s="35">
        <v>0</v>
      </c>
      <c r="BZ62" s="35">
        <v>2.4537037037037036E-3</v>
      </c>
      <c r="CA62" s="44" t="s">
        <v>45</v>
      </c>
      <c r="CB62" s="45" t="s">
        <v>231</v>
      </c>
      <c r="CC62" s="85"/>
      <c r="CD62" s="86"/>
      <c r="CE62" s="87"/>
      <c r="CF62" s="88"/>
      <c r="CG62" s="85"/>
      <c r="CH62" s="86"/>
      <c r="CI62" s="87"/>
      <c r="CJ62" s="88"/>
      <c r="CK62" s="43"/>
      <c r="CL62" s="47"/>
      <c r="CM62" s="317"/>
      <c r="CN62" s="310" t="s">
        <v>231</v>
      </c>
      <c r="CO62" s="72"/>
      <c r="CP62" s="91"/>
      <c r="CQ62" s="95">
        <v>5.5555555555555601E-2</v>
      </c>
      <c r="CR62" s="42" t="s">
        <v>44</v>
      </c>
      <c r="CS62" s="38"/>
      <c r="CU62" s="39" t="s">
        <v>231</v>
      </c>
      <c r="CV62" s="46" t="s">
        <v>231</v>
      </c>
      <c r="CW62" s="40"/>
      <c r="CX62" s="63" t="s">
        <v>231</v>
      </c>
      <c r="CZ62" s="101" t="s">
        <v>190</v>
      </c>
      <c r="DA62" s="129" t="s">
        <v>177</v>
      </c>
      <c r="DB62" s="129">
        <v>150</v>
      </c>
      <c r="DC62" s="104" t="s">
        <v>186</v>
      </c>
      <c r="DD62" s="77"/>
      <c r="DE62" s="56"/>
      <c r="DF62" s="36"/>
      <c r="DI62" s="41">
        <v>1.0900000000000001</v>
      </c>
      <c r="DJ62" s="17" t="s">
        <v>196</v>
      </c>
      <c r="DK62" s="153" t="e">
        <v>#REF!</v>
      </c>
      <c r="DL62" s="41" t="e">
        <v>#REF!</v>
      </c>
      <c r="DM62" s="41">
        <v>9999</v>
      </c>
      <c r="DP62" s="41">
        <v>44</v>
      </c>
      <c r="DQ62" s="227">
        <v>0</v>
      </c>
      <c r="DR62" s="227">
        <v>0</v>
      </c>
      <c r="DS62" s="228">
        <v>41.8</v>
      </c>
      <c r="DT62" s="227">
        <v>0</v>
      </c>
      <c r="DU62" s="227">
        <v>0</v>
      </c>
      <c r="DV62" s="227">
        <v>13</v>
      </c>
      <c r="DW62" s="227">
        <v>0</v>
      </c>
      <c r="DX62" s="227">
        <v>0</v>
      </c>
      <c r="DY62" s="227">
        <v>70</v>
      </c>
      <c r="DZ62" s="227">
        <v>0</v>
      </c>
      <c r="EA62" s="227">
        <v>84</v>
      </c>
      <c r="EB62" s="227">
        <v>0</v>
      </c>
      <c r="EC62" s="228">
        <v>26.9</v>
      </c>
      <c r="ED62" s="227">
        <v>0</v>
      </c>
      <c r="EE62" s="227">
        <v>480</v>
      </c>
      <c r="EF62" s="227" t="e">
        <v>#VALUE!</v>
      </c>
      <c r="EG62" s="227">
        <v>0</v>
      </c>
      <c r="EH62" s="228" t="e">
        <v>#REF!</v>
      </c>
      <c r="EI62" s="227">
        <v>0</v>
      </c>
      <c r="EK62" s="41">
        <v>44</v>
      </c>
      <c r="EL62" s="227">
        <v>0</v>
      </c>
      <c r="EM62" s="227">
        <v>0</v>
      </c>
      <c r="EN62" s="227">
        <v>41.8</v>
      </c>
      <c r="EO62" s="227">
        <v>41.8</v>
      </c>
      <c r="EP62" s="227">
        <v>41.8</v>
      </c>
      <c r="EQ62" s="227">
        <v>54.8</v>
      </c>
      <c r="ER62" s="227">
        <v>54.8</v>
      </c>
      <c r="ES62" s="227">
        <v>54.8</v>
      </c>
      <c r="ET62" s="227">
        <v>124.8</v>
      </c>
      <c r="EU62" s="227">
        <v>124.8</v>
      </c>
      <c r="EV62" s="227">
        <v>208.8</v>
      </c>
      <c r="EW62" s="227">
        <v>208.8</v>
      </c>
      <c r="EX62" s="227">
        <v>235.7</v>
      </c>
      <c r="EY62" s="227">
        <v>235.7</v>
      </c>
      <c r="EZ62" s="227">
        <v>715.7</v>
      </c>
      <c r="FA62" s="227" t="e">
        <v>#VALUE!</v>
      </c>
      <c r="FB62" s="227" t="e">
        <v>#VALUE!</v>
      </c>
      <c r="FC62" s="227" t="e">
        <v>#VALUE!</v>
      </c>
      <c r="FD62" s="227" t="e">
        <v>#VALUE!</v>
      </c>
    </row>
    <row r="63" spans="1:160" ht="13.5" thickBot="1" x14ac:dyDescent="0.25">
      <c r="A63" s="133"/>
      <c r="B63" s="134">
        <v>56</v>
      </c>
      <c r="C63" s="135">
        <v>59</v>
      </c>
      <c r="D63" s="37" t="s">
        <v>168</v>
      </c>
      <c r="E63" s="37" t="s">
        <v>169</v>
      </c>
      <c r="F63" s="37"/>
      <c r="G63" s="136">
        <v>0.33055555555555499</v>
      </c>
      <c r="H63" s="137">
        <v>0.33055555555555555</v>
      </c>
      <c r="I63" s="138" t="s">
        <v>44</v>
      </c>
      <c r="J63" s="139">
        <v>0</v>
      </c>
      <c r="K63" s="136">
        <v>0.41388888888888598</v>
      </c>
      <c r="L63" s="137">
        <v>0.41388888888886599</v>
      </c>
      <c r="M63" s="106" t="s">
        <v>44</v>
      </c>
      <c r="N63" s="107">
        <v>0</v>
      </c>
      <c r="O63" s="110">
        <v>0.45555555555555555</v>
      </c>
      <c r="P63" s="106" t="s">
        <v>44</v>
      </c>
      <c r="Q63" s="107">
        <v>0</v>
      </c>
      <c r="R63" s="136">
        <v>0.46458333333333335</v>
      </c>
      <c r="S63" s="137">
        <v>0.46458333333333335</v>
      </c>
      <c r="T63" s="140">
        <v>47.5</v>
      </c>
      <c r="U63" s="141">
        <v>47.5</v>
      </c>
      <c r="V63" s="142">
        <v>30</v>
      </c>
      <c r="W63" s="143">
        <v>0.47638888888888886</v>
      </c>
      <c r="X63" s="106" t="s">
        <v>44</v>
      </c>
      <c r="Y63" s="107">
        <v>0</v>
      </c>
      <c r="Z63" s="108">
        <v>0.51111111111111118</v>
      </c>
      <c r="AA63" s="106" t="s">
        <v>44</v>
      </c>
      <c r="AB63" s="107">
        <v>0</v>
      </c>
      <c r="AC63" s="144">
        <v>0.51388888888888895</v>
      </c>
      <c r="AD63" s="80"/>
      <c r="AE63" s="145">
        <v>0.51841435185185192</v>
      </c>
      <c r="AF63" s="81">
        <v>4.5254629629629672E-3</v>
      </c>
      <c r="AG63" s="81">
        <v>6.7129629629630047E-4</v>
      </c>
      <c r="AH63" s="82" t="s">
        <v>223</v>
      </c>
      <c r="AI63" s="83">
        <v>58</v>
      </c>
      <c r="AJ63" s="143">
        <v>0.53472222222222232</v>
      </c>
      <c r="AK63" s="106" t="s">
        <v>44</v>
      </c>
      <c r="AL63" s="107">
        <v>0</v>
      </c>
      <c r="AM63" s="110">
        <v>0.54583333333333328</v>
      </c>
      <c r="AN63" s="106" t="s">
        <v>223</v>
      </c>
      <c r="AO63" s="107">
        <v>60</v>
      </c>
      <c r="AP63" s="144">
        <v>0.54722222222222217</v>
      </c>
      <c r="AQ63" s="80"/>
      <c r="AR63" s="145">
        <v>0.55539351851851848</v>
      </c>
      <c r="AS63" s="81">
        <v>8.1712962962963154E-3</v>
      </c>
      <c r="AT63" s="81">
        <v>1.4120370370370562E-3</v>
      </c>
      <c r="AU63" s="82" t="s">
        <v>223</v>
      </c>
      <c r="AV63" s="83">
        <v>122</v>
      </c>
      <c r="AW63" s="108">
        <v>0.57500000000000007</v>
      </c>
      <c r="AX63" s="106" t="s">
        <v>44</v>
      </c>
      <c r="AY63" s="107">
        <v>0</v>
      </c>
      <c r="AZ63" s="108">
        <v>0.57708333333333295</v>
      </c>
      <c r="BA63" s="80"/>
      <c r="BB63" s="145">
        <v>0.58523148148148152</v>
      </c>
      <c r="BC63" s="81">
        <v>8.1481481481485707E-3</v>
      </c>
      <c r="BD63" s="81">
        <v>3.1481481481485706E-3</v>
      </c>
      <c r="BE63" s="82" t="s">
        <v>223</v>
      </c>
      <c r="BF63" s="83">
        <v>272</v>
      </c>
      <c r="BG63" s="309">
        <v>0.62222222222222179</v>
      </c>
      <c r="BH63" s="106" t="s">
        <v>44</v>
      </c>
      <c r="BI63" s="107">
        <v>0</v>
      </c>
      <c r="BJ63" s="136">
        <v>0.62222222222222223</v>
      </c>
      <c r="BK63" s="137">
        <v>0.6333333333333333</v>
      </c>
      <c r="BL63" s="140">
        <v>29.4</v>
      </c>
      <c r="BM63" s="141">
        <v>29.4</v>
      </c>
      <c r="BN63" s="142"/>
      <c r="BO63" s="146"/>
      <c r="BP63" s="147"/>
      <c r="BQ63" s="126"/>
      <c r="BR63" s="127"/>
      <c r="BS63" s="108">
        <v>0.70972222222222225</v>
      </c>
      <c r="BT63" s="106" t="s">
        <v>44</v>
      </c>
      <c r="BU63" s="107">
        <v>0</v>
      </c>
      <c r="BV63" s="108">
        <v>0.71250000000000002</v>
      </c>
      <c r="BW63" s="80"/>
      <c r="BX63" s="145">
        <v>0.7195138888888889</v>
      </c>
      <c r="BY63" s="81">
        <v>7.0138888888888751E-3</v>
      </c>
      <c r="BZ63" s="81">
        <v>4.5601851851851715E-3</v>
      </c>
      <c r="CA63" s="82" t="s">
        <v>223</v>
      </c>
      <c r="CB63" s="83">
        <v>394</v>
      </c>
      <c r="CC63" s="148">
        <v>0.72222222222222221</v>
      </c>
      <c r="CD63" s="93"/>
      <c r="CE63" s="94">
        <v>0</v>
      </c>
      <c r="CF63" s="109"/>
      <c r="CG63" s="148">
        <v>0.73749999999999993</v>
      </c>
      <c r="CH63" s="93"/>
      <c r="CI63" s="94">
        <v>0</v>
      </c>
      <c r="CJ63" s="109"/>
      <c r="CK63" s="136"/>
      <c r="CL63" s="137"/>
      <c r="CM63" s="318"/>
      <c r="CN63" s="312" t="s">
        <v>231</v>
      </c>
      <c r="CO63" s="142"/>
      <c r="CP63" s="92"/>
      <c r="CQ63" s="95">
        <v>5.5555555555555601E-2</v>
      </c>
      <c r="CR63" s="106" t="s">
        <v>44</v>
      </c>
      <c r="CS63" s="107"/>
      <c r="CT63" s="149"/>
      <c r="CU63" s="111" t="s">
        <v>231</v>
      </c>
      <c r="CV63" s="112" t="s">
        <v>231</v>
      </c>
      <c r="CW63" s="113"/>
      <c r="CX63" s="114" t="s">
        <v>231</v>
      </c>
      <c r="CY63" s="149"/>
      <c r="CZ63" s="102" t="s">
        <v>191</v>
      </c>
      <c r="DA63" s="150" t="s">
        <v>177</v>
      </c>
      <c r="DB63" s="150">
        <v>141</v>
      </c>
      <c r="DC63" s="105" t="s">
        <v>188</v>
      </c>
      <c r="DD63" s="103"/>
      <c r="DE63" s="57"/>
      <c r="DF63" s="50"/>
      <c r="DI63" s="41">
        <v>1.0900000000000001</v>
      </c>
      <c r="DJ63" s="17" t="s">
        <v>196</v>
      </c>
      <c r="DK63" s="153" t="e">
        <v>#REF!</v>
      </c>
      <c r="DL63" s="41" t="e">
        <v>#REF!</v>
      </c>
      <c r="DM63" s="41">
        <v>9999</v>
      </c>
      <c r="DP63" s="41">
        <v>59</v>
      </c>
      <c r="DQ63" s="227">
        <v>0</v>
      </c>
      <c r="DR63" s="227">
        <v>0</v>
      </c>
      <c r="DS63" s="228">
        <v>77.5</v>
      </c>
      <c r="DT63" s="227">
        <v>0</v>
      </c>
      <c r="DU63" s="227">
        <v>0</v>
      </c>
      <c r="DV63" s="227">
        <v>58</v>
      </c>
      <c r="DW63" s="227">
        <v>0</v>
      </c>
      <c r="DX63" s="227">
        <v>60</v>
      </c>
      <c r="DY63" s="227">
        <v>122</v>
      </c>
      <c r="DZ63" s="227">
        <v>0</v>
      </c>
      <c r="EA63" s="227">
        <v>272</v>
      </c>
      <c r="EB63" s="227">
        <v>0</v>
      </c>
      <c r="EC63" s="228">
        <v>29.4</v>
      </c>
      <c r="ED63" s="227">
        <v>0</v>
      </c>
      <c r="EE63" s="227">
        <v>0</v>
      </c>
      <c r="EF63" s="227">
        <v>394</v>
      </c>
      <c r="EG63" s="227">
        <v>0</v>
      </c>
      <c r="EH63" s="228" t="e">
        <v>#REF!</v>
      </c>
      <c r="EI63" s="227">
        <v>0</v>
      </c>
      <c r="EK63" s="41">
        <v>59</v>
      </c>
      <c r="EL63" s="227">
        <v>0</v>
      </c>
      <c r="EM63" s="227">
        <v>0</v>
      </c>
      <c r="EN63" s="227">
        <v>77.5</v>
      </c>
      <c r="EO63" s="227">
        <v>77.5</v>
      </c>
      <c r="EP63" s="227">
        <v>77.5</v>
      </c>
      <c r="EQ63" s="227">
        <v>135.5</v>
      </c>
      <c r="ER63" s="227">
        <v>135.5</v>
      </c>
      <c r="ES63" s="227">
        <v>195.5</v>
      </c>
      <c r="ET63" s="227">
        <v>317.5</v>
      </c>
      <c r="EU63" s="227">
        <v>317.5</v>
      </c>
      <c r="EV63" s="227">
        <v>589.5</v>
      </c>
      <c r="EW63" s="227">
        <v>589.5</v>
      </c>
      <c r="EX63" s="227">
        <v>618.9</v>
      </c>
      <c r="EY63" s="227">
        <v>618.9</v>
      </c>
      <c r="EZ63" s="227">
        <v>618.9</v>
      </c>
      <c r="FA63" s="227">
        <v>1012.9</v>
      </c>
      <c r="FB63" s="227">
        <v>1012.9</v>
      </c>
      <c r="FC63" s="227" t="e">
        <v>#REF!</v>
      </c>
      <c r="FD63" s="227" t="e">
        <v>#REF!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K1:N2"/>
    <mergeCell ref="D2:E2"/>
    <mergeCell ref="D3:F3"/>
    <mergeCell ref="G3:J3"/>
    <mergeCell ref="K3:N3"/>
    <mergeCell ref="AA3:AB3"/>
    <mergeCell ref="AC3:AD3"/>
    <mergeCell ref="AH3:AI3"/>
    <mergeCell ref="AK3:AL3"/>
    <mergeCell ref="P3:Q3"/>
    <mergeCell ref="R3:S3"/>
    <mergeCell ref="T3:V3"/>
    <mergeCell ref="X3:Y3"/>
    <mergeCell ref="AZ3:BA3"/>
    <mergeCell ref="BE3:BF3"/>
    <mergeCell ref="BH3:BI3"/>
    <mergeCell ref="BJ3:BK3"/>
    <mergeCell ref="AN3:AO3"/>
    <mergeCell ref="AP3:AQ3"/>
    <mergeCell ref="AU3:AV3"/>
    <mergeCell ref="AX3:AY3"/>
    <mergeCell ref="DC3:DC4"/>
    <mergeCell ref="DD3:DF3"/>
    <mergeCell ref="CK3:CL3"/>
    <mergeCell ref="CM3:CO3"/>
    <mergeCell ref="CR3:CS3"/>
    <mergeCell ref="CZ3:CZ4"/>
    <mergeCell ref="CR4:CS4"/>
    <mergeCell ref="DA3:DA4"/>
    <mergeCell ref="DB3:DB4"/>
    <mergeCell ref="I4:J4"/>
    <mergeCell ref="M4:N4"/>
    <mergeCell ref="P4:Q4"/>
    <mergeCell ref="X4:Y4"/>
    <mergeCell ref="BV3:BW3"/>
    <mergeCell ref="CA3:CB3"/>
    <mergeCell ref="AA4:AB4"/>
    <mergeCell ref="AK4:AL4"/>
    <mergeCell ref="AN4:AO4"/>
    <mergeCell ref="AX4:AY4"/>
    <mergeCell ref="CD3:CF3"/>
    <mergeCell ref="CH3:CJ3"/>
    <mergeCell ref="BH4:BI4"/>
    <mergeCell ref="BT4:BU4"/>
    <mergeCell ref="CD4:CE4"/>
    <mergeCell ref="CH4:CI4"/>
    <mergeCell ref="BL3:BN3"/>
    <mergeCell ref="BO3:BP3"/>
    <mergeCell ref="BQ3:BR3"/>
    <mergeCell ref="BT3:BU3"/>
  </mergeCells>
  <phoneticPr fontId="9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M74"/>
  <sheetViews>
    <sheetView topLeftCell="B1" zoomScaleNormal="100" zoomScaleSheetLayoutView="80" workbookViewId="0">
      <selection activeCell="E13" sqref="E13"/>
    </sheetView>
  </sheetViews>
  <sheetFormatPr defaultRowHeight="12.75" x14ac:dyDescent="0.2"/>
  <cols>
    <col min="1" max="1" width="3.7109375" style="154" bestFit="1" customWidth="1"/>
    <col min="2" max="2" width="6.85546875" style="155" bestFit="1" customWidth="1"/>
    <col min="3" max="3" width="27.140625" style="157" customWidth="1"/>
    <col min="4" max="4" width="25.7109375" style="157" customWidth="1"/>
    <col min="5" max="5" width="12" style="154" bestFit="1" customWidth="1"/>
    <col min="6" max="6" width="5" style="157" customWidth="1"/>
    <col min="7" max="7" width="14.85546875" style="157" customWidth="1"/>
    <col min="8" max="8" width="12.140625" style="159" bestFit="1" customWidth="1"/>
    <col min="9" max="9" width="16.140625" style="159" customWidth="1"/>
    <col min="10" max="10" width="33.7109375" style="157" customWidth="1"/>
    <col min="11" max="11" width="9.140625" style="157" customWidth="1"/>
    <col min="12" max="12" width="10.28515625" style="157" customWidth="1"/>
    <col min="13" max="18" width="14.5703125" style="157" customWidth="1"/>
    <col min="19" max="19" width="9.140625" style="157" customWidth="1"/>
    <col min="20" max="20" width="14.5703125" style="157" bestFit="1" customWidth="1"/>
    <col min="21" max="21" width="7" style="157" customWidth="1"/>
    <col min="22" max="22" width="28.5703125" style="157" customWidth="1"/>
    <col min="23" max="23" width="17.85546875" style="157" customWidth="1"/>
    <col min="24" max="24" width="9.140625" style="157" customWidth="1"/>
    <col min="25" max="25" width="10.42578125" style="157" bestFit="1" customWidth="1"/>
    <col min="26" max="26" width="35.42578125" style="157" customWidth="1"/>
    <col min="27" max="27" width="9.140625" style="157" customWidth="1"/>
    <col min="28" max="28" width="11.85546875" style="157" customWidth="1"/>
    <col min="29" max="38" width="9.140625" style="157" customWidth="1"/>
    <col min="39" max="39" width="14.5703125" style="157" bestFit="1" customWidth="1"/>
    <col min="40" max="40" width="7" style="157" customWidth="1"/>
    <col min="41" max="41" width="28.5703125" style="157" customWidth="1"/>
    <col min="42" max="42" width="17.85546875" style="157" customWidth="1"/>
    <col min="43" max="43" width="20.85546875" style="157" bestFit="1" customWidth="1"/>
    <col min="44" max="44" width="10.42578125" style="157" bestFit="1" customWidth="1"/>
    <col min="45" max="45" width="35.42578125" style="157" customWidth="1"/>
    <col min="46" max="46" width="9.140625" style="157" customWidth="1"/>
    <col min="47" max="47" width="11.85546875" style="157" customWidth="1"/>
    <col min="48" max="59" width="9.140625" style="157" customWidth="1"/>
    <col min="60" max="60" width="14.5703125" style="157" bestFit="1" customWidth="1"/>
    <col min="61" max="61" width="25.85546875" style="157" customWidth="1"/>
    <col min="62" max="62" width="28.5703125" style="157" customWidth="1"/>
    <col min="63" max="63" width="17.85546875" style="157" customWidth="1"/>
    <col min="64" max="64" width="20.85546875" style="157" bestFit="1" customWidth="1"/>
    <col min="65" max="65" width="11.85546875" style="157" customWidth="1"/>
    <col min="66" max="16384" width="9.140625" style="157"/>
  </cols>
  <sheetData>
    <row r="1" spans="1:64" ht="18" x14ac:dyDescent="0.25">
      <c r="C1" s="156" t="s">
        <v>26</v>
      </c>
      <c r="H1" s="158"/>
    </row>
    <row r="2" spans="1:64" ht="33" x14ac:dyDescent="0.45">
      <c r="C2" s="413" t="s">
        <v>198</v>
      </c>
      <c r="D2" s="413"/>
      <c r="E2" s="158"/>
      <c r="U2" s="160" t="s">
        <v>199</v>
      </c>
      <c r="AN2" s="160" t="s">
        <v>204</v>
      </c>
      <c r="BI2" s="160" t="s">
        <v>71</v>
      </c>
    </row>
    <row r="3" spans="1:64" s="163" customFormat="1" x14ac:dyDescent="0.2">
      <c r="A3" s="161"/>
      <c r="B3" s="162"/>
      <c r="D3" s="164"/>
    </row>
    <row r="4" spans="1:64" ht="13.5" thickBot="1" x14ac:dyDescent="0.25">
      <c r="AF4" s="155"/>
    </row>
    <row r="5" spans="1:64" s="155" customFormat="1" ht="39.75" thickTop="1" thickBot="1" x14ac:dyDescent="0.25">
      <c r="A5" s="165" t="s">
        <v>0</v>
      </c>
      <c r="B5" s="166" t="s">
        <v>1</v>
      </c>
      <c r="C5" s="167" t="s">
        <v>2</v>
      </c>
      <c r="D5" s="168"/>
      <c r="E5" s="169" t="s">
        <v>14</v>
      </c>
      <c r="G5" s="402" t="s">
        <v>16</v>
      </c>
      <c r="H5" s="402" t="s">
        <v>87</v>
      </c>
      <c r="I5" s="402" t="s">
        <v>179</v>
      </c>
      <c r="J5" s="402" t="s">
        <v>71</v>
      </c>
      <c r="K5" s="408" t="s">
        <v>17</v>
      </c>
      <c r="L5" s="409"/>
      <c r="M5" s="410"/>
      <c r="N5" s="194"/>
      <c r="O5" s="194"/>
      <c r="P5" s="194"/>
      <c r="Q5" s="194"/>
      <c r="R5" s="194"/>
      <c r="T5" s="405" t="s">
        <v>0</v>
      </c>
      <c r="U5" s="407" t="s">
        <v>1</v>
      </c>
      <c r="V5" s="400" t="s">
        <v>3</v>
      </c>
      <c r="W5" s="400" t="s">
        <v>200</v>
      </c>
      <c r="X5" s="400" t="s">
        <v>87</v>
      </c>
      <c r="Y5" s="400" t="s">
        <v>179</v>
      </c>
      <c r="Z5" s="400" t="s">
        <v>201</v>
      </c>
      <c r="AA5" s="414" t="s">
        <v>202</v>
      </c>
      <c r="AB5" s="414" t="s">
        <v>14</v>
      </c>
      <c r="AM5" s="405" t="s">
        <v>0</v>
      </c>
      <c r="AN5" s="407" t="s">
        <v>1</v>
      </c>
      <c r="AO5" s="400" t="s">
        <v>3</v>
      </c>
      <c r="AP5" s="400" t="s">
        <v>200</v>
      </c>
      <c r="AQ5" s="400" t="s">
        <v>87</v>
      </c>
      <c r="AR5" s="400" t="s">
        <v>179</v>
      </c>
      <c r="AS5" s="400" t="s">
        <v>201</v>
      </c>
      <c r="AT5" s="414" t="s">
        <v>202</v>
      </c>
      <c r="AU5" s="414" t="s">
        <v>14</v>
      </c>
      <c r="BH5" s="405" t="s">
        <v>0</v>
      </c>
      <c r="BI5" s="400" t="s">
        <v>201</v>
      </c>
      <c r="BJ5" s="407" t="s">
        <v>1</v>
      </c>
      <c r="BK5" s="400" t="s">
        <v>207</v>
      </c>
      <c r="BL5" s="400" t="s">
        <v>208</v>
      </c>
    </row>
    <row r="6" spans="1:64" s="172" customFormat="1" ht="14.25" thickTop="1" thickBot="1" x14ac:dyDescent="0.25">
      <c r="A6" s="411"/>
      <c r="B6" s="412"/>
      <c r="C6" s="170" t="s">
        <v>3</v>
      </c>
      <c r="D6" s="170" t="s">
        <v>4</v>
      </c>
      <c r="E6" s="171" t="s">
        <v>5</v>
      </c>
      <c r="G6" s="403"/>
      <c r="H6" s="403"/>
      <c r="I6" s="403"/>
      <c r="J6" s="404"/>
      <c r="K6" s="173" t="s">
        <v>43</v>
      </c>
      <c r="L6" s="173" t="s">
        <v>192</v>
      </c>
      <c r="M6" s="173" t="s">
        <v>193</v>
      </c>
      <c r="N6" s="209"/>
      <c r="O6" s="209"/>
      <c r="P6" s="209"/>
      <c r="Q6" s="209"/>
      <c r="R6" s="209"/>
      <c r="T6" s="406"/>
      <c r="U6" s="401"/>
      <c r="V6" s="401"/>
      <c r="W6" s="401"/>
      <c r="X6" s="401"/>
      <c r="Y6" s="401"/>
      <c r="Z6" s="401"/>
      <c r="AA6" s="415"/>
      <c r="AB6" s="415"/>
      <c r="AF6" s="155"/>
      <c r="AM6" s="406"/>
      <c r="AN6" s="401"/>
      <c r="AO6" s="401"/>
      <c r="AP6" s="401"/>
      <c r="AQ6" s="401"/>
      <c r="AR6" s="401"/>
      <c r="AS6" s="401"/>
      <c r="AT6" s="415"/>
      <c r="AU6" s="415"/>
      <c r="BH6" s="406"/>
      <c r="BI6" s="401"/>
      <c r="BJ6" s="401"/>
      <c r="BK6" s="401"/>
      <c r="BL6" s="401"/>
    </row>
    <row r="7" spans="1:64" ht="14.25" thickTop="1" thickBot="1" x14ac:dyDescent="0.25">
      <c r="A7" s="174">
        <v>1</v>
      </c>
      <c r="B7" s="175">
        <f>'Простыня Сорт'!C5</f>
        <v>14</v>
      </c>
      <c r="C7" s="176" t="str">
        <f>'Простыня Сорт'!D5</f>
        <v>Юрин Артем</v>
      </c>
      <c r="D7" s="176" t="str">
        <f>'Простыня Сорт'!E5</f>
        <v>Сумин Антон</v>
      </c>
      <c r="E7" s="177">
        <f>'Простыня Сорт'!CX5</f>
        <v>123.3</v>
      </c>
      <c r="G7" s="178" t="str">
        <f>'Простыня Сорт'!CZ5</f>
        <v>выпускник</v>
      </c>
      <c r="H7" s="179" t="str">
        <f>'Простыня Сорт'!DA5</f>
        <v>полный</v>
      </c>
      <c r="I7" s="180">
        <f>'Простыня Сорт'!DB5</f>
        <v>265</v>
      </c>
      <c r="J7" s="181" t="str">
        <f>IF('Простыня Сорт'!DC5="","",'Простыня Сорт'!DC5)</f>
        <v>Dream Team</v>
      </c>
      <c r="K7" s="178">
        <f>IF('Простыня Сорт'!DD5="","",'Простыня Сорт'!DD5)</f>
        <v>1</v>
      </c>
      <c r="L7" s="179" t="str">
        <f>IF('Простыня Сорт'!DE5="","",'Простыня Сорт'!DE5)</f>
        <v/>
      </c>
      <c r="M7" s="180">
        <f>IF('Простыня Сорт'!DF5="","",'Простыня Сорт'!DF5)</f>
        <v>1</v>
      </c>
      <c r="N7" s="195"/>
      <c r="O7" s="195"/>
      <c r="P7" s="195"/>
      <c r="Q7" s="195"/>
      <c r="R7" s="195"/>
      <c r="T7" s="182">
        <v>1</v>
      </c>
      <c r="U7" s="183">
        <f>'Лучший Пилот'!C5</f>
        <v>9</v>
      </c>
      <c r="V7" s="179" t="str">
        <f>'Лучший Пилот'!D5</f>
        <v>Арапов Григорий</v>
      </c>
      <c r="W7" s="179" t="str">
        <f>'Лучший Пилот'!CZ5</f>
        <v>выпускник</v>
      </c>
      <c r="X7" s="179" t="str">
        <f>'Лучший Пилот'!DA5</f>
        <v>передний</v>
      </c>
      <c r="Y7" s="179">
        <f>'Лучший Пилот'!DB5</f>
        <v>78</v>
      </c>
      <c r="Z7" s="179" t="str">
        <f>'Лучший Пилот'!DC5</f>
        <v>Очки</v>
      </c>
      <c r="AA7" s="204">
        <f>'Лучший Пилот'!DI5</f>
        <v>1.06</v>
      </c>
      <c r="AB7" s="206">
        <f>'Лучший Пилот'!DL5</f>
        <v>115.646</v>
      </c>
      <c r="AF7" s="155"/>
      <c r="AM7" s="182">
        <v>1</v>
      </c>
      <c r="AN7" s="183">
        <f>Пилотесса!C5</f>
        <v>19</v>
      </c>
      <c r="AO7" s="179" t="str">
        <f>Пилотесса!D5</f>
        <v>Куричина Инна</v>
      </c>
      <c r="AP7" s="179" t="str">
        <f>Пилотесса!CZ5</f>
        <v>студент</v>
      </c>
      <c r="AQ7" s="179" t="str">
        <f>Пилотесса!DA5</f>
        <v>передний</v>
      </c>
      <c r="AR7" s="179">
        <f>Пилотесса!DB5</f>
        <v>80</v>
      </c>
      <c r="AS7" s="179" t="str">
        <f>Пилотесса!DC5</f>
        <v>Cheburators</v>
      </c>
      <c r="AT7" s="204">
        <f>Пилотесса!DI5</f>
        <v>1.06</v>
      </c>
      <c r="AU7" s="206">
        <f>Пилотесса!DM5</f>
        <v>163.55800000000002</v>
      </c>
      <c r="BH7" s="394">
        <v>1</v>
      </c>
      <c r="BI7" s="391" t="str">
        <f>Команды!B30</f>
        <v>Очки</v>
      </c>
      <c r="BJ7" s="183">
        <f>Команды!D30</f>
        <v>5</v>
      </c>
      <c r="BK7" s="179">
        <f>Команды!D31</f>
        <v>1</v>
      </c>
      <c r="BL7" s="397">
        <f>Команды!G30</f>
        <v>8</v>
      </c>
    </row>
    <row r="8" spans="1:64" ht="13.5" thickBot="1" x14ac:dyDescent="0.25">
      <c r="A8" s="174">
        <f>A7+1</f>
        <v>2</v>
      </c>
      <c r="B8" s="175">
        <f>'Простыня Сорт'!C6</f>
        <v>18</v>
      </c>
      <c r="C8" s="176" t="str">
        <f>'Простыня Сорт'!D6</f>
        <v>Морозкин Алексей</v>
      </c>
      <c r="D8" s="176" t="str">
        <f>'Простыня Сорт'!E6</f>
        <v>Морозкина Ольга</v>
      </c>
      <c r="E8" s="177">
        <f>'Простыня Сорт'!CX6</f>
        <v>185.7</v>
      </c>
      <c r="G8" s="184" t="str">
        <f>'Простыня Сорт'!CZ6</f>
        <v>выпускник</v>
      </c>
      <c r="H8" s="185" t="str">
        <f>'Простыня Сорт'!DA6</f>
        <v>задний</v>
      </c>
      <c r="I8" s="186">
        <f>'Простыня Сорт'!DB6</f>
        <v>177</v>
      </c>
      <c r="J8" s="187" t="str">
        <f>IF('Простыня Сорт'!DC6="","",'Простыня Сорт'!DC6)</f>
        <v/>
      </c>
      <c r="K8" s="184">
        <f>IF('Простыня Сорт'!DD6="","",'Простыня Сорт'!DD6)</f>
        <v>2</v>
      </c>
      <c r="L8" s="185" t="str">
        <f>IF('Простыня Сорт'!DE6="","",'Простыня Сорт'!DE6)</f>
        <v/>
      </c>
      <c r="M8" s="186">
        <f>IF('Простыня Сорт'!DF6="","",'Простыня Сорт'!DF6)</f>
        <v>2</v>
      </c>
      <c r="N8" s="195"/>
      <c r="O8" s="195"/>
      <c r="P8" s="195"/>
      <c r="Q8" s="195"/>
      <c r="R8" s="195"/>
      <c r="T8" s="188">
        <v>2</v>
      </c>
      <c r="U8" s="189">
        <f>'Лучший Пилот'!C6</f>
        <v>6</v>
      </c>
      <c r="V8" s="185" t="str">
        <f>'Лучший Пилот'!D6</f>
        <v>Дудинов Денис</v>
      </c>
      <c r="W8" s="185" t="str">
        <f>'Лучший Пилот'!CZ6</f>
        <v>абсолют</v>
      </c>
      <c r="X8" s="185" t="str">
        <f>'Лучший Пилот'!DA6</f>
        <v>передний</v>
      </c>
      <c r="Y8" s="185">
        <f>'Лучший Пилот'!DB6</f>
        <v>75</v>
      </c>
      <c r="Z8" s="185" t="str">
        <f>'Лучший Пилот'!DC6</f>
        <v>Новогорск-ралли</v>
      </c>
      <c r="AA8" s="203">
        <f>'Лучший Пилот'!DI6</f>
        <v>1.06</v>
      </c>
      <c r="AB8" s="207">
        <f>'Лучший Пилот'!DL6</f>
        <v>118.932</v>
      </c>
      <c r="AF8" s="155"/>
      <c r="AM8" s="188">
        <v>2</v>
      </c>
      <c r="AN8" s="189">
        <f>Пилотесса!C6</f>
        <v>37</v>
      </c>
      <c r="AO8" s="185" t="str">
        <f>Пилотесса!D6</f>
        <v>Денисова Анастасия</v>
      </c>
      <c r="AP8" s="185" t="str">
        <f>Пилотесса!CZ6</f>
        <v>студент</v>
      </c>
      <c r="AQ8" s="185" t="str">
        <f>Пилотесса!DA6</f>
        <v>передний</v>
      </c>
      <c r="AR8" s="185">
        <f>Пилотесса!DB6</f>
        <v>70</v>
      </c>
      <c r="AS8" s="185" t="str">
        <f>Пилотесса!DC6</f>
        <v>МАДИ-RACING</v>
      </c>
      <c r="AT8" s="203">
        <f>Пилотесса!DI6</f>
        <v>1.06</v>
      </c>
      <c r="AU8" s="207">
        <f>Пилотесса!DM6</f>
        <v>461.86199999999997</v>
      </c>
      <c r="BH8" s="395"/>
      <c r="BI8" s="392"/>
      <c r="BJ8" s="225">
        <f>Команды!E30</f>
        <v>12</v>
      </c>
      <c r="BK8" s="226">
        <f>Команды!E31</f>
        <v>3</v>
      </c>
      <c r="BL8" s="398"/>
    </row>
    <row r="9" spans="1:64" ht="13.5" thickBot="1" x14ac:dyDescent="0.25">
      <c r="A9" s="174">
        <f t="shared" ref="A9:A64" si="0">A8+1</f>
        <v>3</v>
      </c>
      <c r="B9" s="175">
        <f>'Простыня Сорт'!C7</f>
        <v>5</v>
      </c>
      <c r="C9" s="176" t="str">
        <f>'Простыня Сорт'!D7</f>
        <v>Фоменко Денис</v>
      </c>
      <c r="D9" s="176" t="str">
        <f>'Простыня Сорт'!E7</f>
        <v>Ковальчук Илья</v>
      </c>
      <c r="E9" s="177">
        <f>'Простыня Сорт'!CX7</f>
        <v>193.1</v>
      </c>
      <c r="G9" s="184" t="str">
        <f>'Простыня Сорт'!CZ7</f>
        <v>студент</v>
      </c>
      <c r="H9" s="185" t="str">
        <f>'Простыня Сорт'!DA7</f>
        <v>полный</v>
      </c>
      <c r="I9" s="186">
        <f>'Простыня Сорт'!DB7</f>
        <v>230</v>
      </c>
      <c r="J9" s="187" t="str">
        <f>IF('Простыня Сорт'!DC7="","",'Простыня Сорт'!DC7)</f>
        <v>Очки</v>
      </c>
      <c r="K9" s="184">
        <f>IF('Простыня Сорт'!DD7="","",'Простыня Сорт'!DD7)</f>
        <v>3</v>
      </c>
      <c r="L9" s="185">
        <f>IF('Простыня Сорт'!DE7="","",'Простыня Сорт'!DE7)</f>
        <v>1</v>
      </c>
      <c r="M9" s="186" t="str">
        <f>IF('Простыня Сорт'!DF7="","",'Простыня Сорт'!DF7)</f>
        <v/>
      </c>
      <c r="N9" s="195"/>
      <c r="O9" s="195"/>
      <c r="P9" s="195"/>
      <c r="Q9" s="195"/>
      <c r="R9" s="195"/>
      <c r="T9" s="188">
        <f t="shared" ref="T9:T55" si="1">T8+1</f>
        <v>3</v>
      </c>
      <c r="U9" s="189">
        <f>'Лучший Пилот'!C7</f>
        <v>39</v>
      </c>
      <c r="V9" s="185" t="str">
        <f>'Лучший Пилот'!D7</f>
        <v>Володин Дмитрий</v>
      </c>
      <c r="W9" s="185" t="str">
        <f>'Лучший Пилот'!CZ7</f>
        <v>студент</v>
      </c>
      <c r="X9" s="185" t="str">
        <f>'Лучший Пилот'!DA7</f>
        <v>передний</v>
      </c>
      <c r="Y9" s="185">
        <f>'Лучший Пилот'!DB7</f>
        <v>75</v>
      </c>
      <c r="Z9" s="185" t="str">
        <f>'Лучший Пилот'!DC7</f>
        <v>МАДИ-RACING</v>
      </c>
      <c r="AA9" s="203">
        <f>'Лучший Пилот'!DI7</f>
        <v>1.06</v>
      </c>
      <c r="AB9" s="207">
        <f>'Лучший Пилот'!DL7</f>
        <v>120.098</v>
      </c>
      <c r="AF9" s="155"/>
      <c r="AM9" s="190">
        <f>AM8+1</f>
        <v>3</v>
      </c>
      <c r="AN9" s="191">
        <f>Пилотесса!C7</f>
        <v>26</v>
      </c>
      <c r="AO9" s="192" t="str">
        <f>Пилотесса!D7</f>
        <v>Жажкова Оксана</v>
      </c>
      <c r="AP9" s="192" t="str">
        <f>Пилотесса!CZ7</f>
        <v>абсолют</v>
      </c>
      <c r="AQ9" s="192" t="str">
        <f>Пилотесса!DA7</f>
        <v>полный</v>
      </c>
      <c r="AR9" s="192">
        <f>Пилотесса!DB7</f>
        <v>250</v>
      </c>
      <c r="AS9" s="192" t="str">
        <f>Пилотесса!DC7</f>
        <v>Ретро</v>
      </c>
      <c r="AT9" s="205">
        <f>Пилотесса!DI7</f>
        <v>1.1499999999999999</v>
      </c>
      <c r="AU9" s="208">
        <f>Пилотесса!DM7</f>
        <v>497.78500000000003</v>
      </c>
      <c r="BH9" s="396"/>
      <c r="BI9" s="393"/>
      <c r="BJ9" s="191">
        <f>Команды!F30</f>
        <v>10</v>
      </c>
      <c r="BK9" s="192">
        <f>Команды!F31</f>
        <v>4</v>
      </c>
      <c r="BL9" s="399"/>
    </row>
    <row r="10" spans="1:64" ht="13.5" thickBot="1" x14ac:dyDescent="0.25">
      <c r="A10" s="174">
        <f t="shared" si="0"/>
        <v>4</v>
      </c>
      <c r="B10" s="175">
        <f>'Простыня Сорт'!C8</f>
        <v>43</v>
      </c>
      <c r="C10" s="176" t="str">
        <f>'Простыня Сорт'!D8</f>
        <v>Никольский Денис</v>
      </c>
      <c r="D10" s="176" t="str">
        <f>'Простыня Сорт'!E8</f>
        <v>Дьяков Григорий</v>
      </c>
      <c r="E10" s="177">
        <f>'Простыня Сорт'!CX8</f>
        <v>196.8</v>
      </c>
      <c r="G10" s="184" t="str">
        <f>'Простыня Сорт'!CZ8</f>
        <v>студент</v>
      </c>
      <c r="H10" s="185" t="str">
        <f>'Простыня Сорт'!DA8</f>
        <v>передний</v>
      </c>
      <c r="I10" s="186">
        <f>'Простыня Сорт'!DB8</f>
        <v>140</v>
      </c>
      <c r="J10" s="187" t="str">
        <f>IF('Простыня Сорт'!DC8="","",'Простыня Сорт'!DC8)</f>
        <v>Dream Team</v>
      </c>
      <c r="K10" s="184">
        <f>IF('Простыня Сорт'!DD8="","",'Простыня Сорт'!DD8)</f>
        <v>4</v>
      </c>
      <c r="L10" s="185">
        <f>IF('Простыня Сорт'!DE8="","",'Простыня Сорт'!DE8)</f>
        <v>2</v>
      </c>
      <c r="M10" s="186" t="str">
        <f>IF('Простыня Сорт'!DF8="","",'Простыня Сорт'!DF8)</f>
        <v/>
      </c>
      <c r="N10" s="195"/>
      <c r="O10" s="195"/>
      <c r="P10" s="195"/>
      <c r="Q10" s="195"/>
      <c r="R10" s="195"/>
      <c r="T10" s="188">
        <f t="shared" si="1"/>
        <v>4</v>
      </c>
      <c r="U10" s="189">
        <f>'Лучший Пилот'!C8</f>
        <v>18</v>
      </c>
      <c r="V10" s="185" t="str">
        <f>'Лучший Пилот'!D8</f>
        <v>Морозкин Алексей</v>
      </c>
      <c r="W10" s="185" t="str">
        <f>'Лучший Пилот'!CZ8</f>
        <v>выпускник</v>
      </c>
      <c r="X10" s="185" t="str">
        <f>'Лучший Пилот'!DA8</f>
        <v>задний</v>
      </c>
      <c r="Y10" s="185">
        <f>'Лучший Пилот'!DB8</f>
        <v>177</v>
      </c>
      <c r="Z10" s="185">
        <f>'Лучший Пилот'!DC8</f>
        <v>0</v>
      </c>
      <c r="AA10" s="203">
        <f>'Лучший Пилот'!DI8</f>
        <v>1.03</v>
      </c>
      <c r="AB10" s="207">
        <f>'Лучший Пилот'!DL8</f>
        <v>120.20099999999999</v>
      </c>
      <c r="AF10" s="155"/>
      <c r="AM10" s="193"/>
      <c r="AN10" s="193"/>
      <c r="AO10" s="193"/>
      <c r="AP10" s="193"/>
      <c r="AQ10" s="193"/>
      <c r="AR10" s="193"/>
      <c r="AS10" s="193"/>
      <c r="AT10" s="193"/>
      <c r="AU10" s="193"/>
      <c r="BH10" s="394">
        <v>2</v>
      </c>
      <c r="BI10" s="391" t="str">
        <f>Команды!B32</f>
        <v>Сборная АТФ</v>
      </c>
      <c r="BJ10" s="183">
        <f>Команды!D32</f>
        <v>1</v>
      </c>
      <c r="BK10" s="179">
        <f>Команды!D33</f>
        <v>5</v>
      </c>
      <c r="BL10" s="397">
        <f>Команды!G32</f>
        <v>16</v>
      </c>
    </row>
    <row r="11" spans="1:64" ht="13.5" thickBot="1" x14ac:dyDescent="0.25">
      <c r="A11" s="174">
        <f t="shared" si="0"/>
        <v>5</v>
      </c>
      <c r="B11" s="175">
        <f>'Простыня Сорт'!C9</f>
        <v>3</v>
      </c>
      <c r="C11" s="176" t="str">
        <f>'Простыня Сорт'!D9</f>
        <v>Шашлов Борис</v>
      </c>
      <c r="D11" s="176" t="str">
        <f>'Простыня Сорт'!E9</f>
        <v>Студеникин Владимир</v>
      </c>
      <c r="E11" s="177">
        <f>'Простыня Сорт'!CX9</f>
        <v>196.9</v>
      </c>
      <c r="G11" s="184" t="str">
        <f>'Простыня Сорт'!CZ9</f>
        <v>абсолют</v>
      </c>
      <c r="H11" s="185" t="str">
        <f>'Простыня Сорт'!DA9</f>
        <v>передний</v>
      </c>
      <c r="I11" s="186">
        <f>'Простыня Сорт'!DB9</f>
        <v>140</v>
      </c>
      <c r="J11" s="187" t="str">
        <f>IF('Простыня Сорт'!DC9="","",'Простыня Сорт'!DC9)</f>
        <v>Новогорск-ралли</v>
      </c>
      <c r="K11" s="184">
        <f>IF('Простыня Сорт'!DD9="","",'Простыня Сорт'!DD9)</f>
        <v>5</v>
      </c>
      <c r="L11" s="185" t="str">
        <f>IF('Простыня Сорт'!DE9="","",'Простыня Сорт'!DE9)</f>
        <v/>
      </c>
      <c r="M11" s="186" t="str">
        <f>IF('Простыня Сорт'!DF9="","",'Простыня Сорт'!DF9)</f>
        <v/>
      </c>
      <c r="N11" s="195"/>
      <c r="O11" s="195"/>
      <c r="P11" s="195"/>
      <c r="Q11" s="195"/>
      <c r="R11" s="195"/>
      <c r="T11" s="188">
        <f t="shared" si="1"/>
        <v>5</v>
      </c>
      <c r="U11" s="189">
        <f>'Лучший Пилот'!C9</f>
        <v>35</v>
      </c>
      <c r="V11" s="185" t="str">
        <f>'Лучший Пилот'!D9</f>
        <v>Тырин Дмитрий</v>
      </c>
      <c r="W11" s="185" t="str">
        <f>'Лучший Пилот'!CZ9</f>
        <v>студент</v>
      </c>
      <c r="X11" s="185" t="str">
        <f>'Лучший Пилот'!DA9</f>
        <v>задний</v>
      </c>
      <c r="Y11" s="185">
        <f>'Лучший Пилот'!DB9</f>
        <v>71</v>
      </c>
      <c r="Z11" s="185" t="str">
        <f>'Лучший Пилот'!DC9</f>
        <v>Сборная АТФ</v>
      </c>
      <c r="AA11" s="203">
        <f>'Лучший Пилот'!DI9</f>
        <v>1</v>
      </c>
      <c r="AB11" s="207">
        <f>'Лучший Пилот'!DL9</f>
        <v>121.2</v>
      </c>
      <c r="AF11" s="155"/>
      <c r="AM11" s="193"/>
      <c r="AN11" s="194"/>
      <c r="AO11" s="195"/>
      <c r="AP11" s="195"/>
      <c r="AQ11" s="195"/>
      <c r="AR11" s="195"/>
      <c r="AS11" s="195"/>
      <c r="AT11" s="172"/>
      <c r="AU11" s="210"/>
      <c r="BH11" s="395"/>
      <c r="BI11" s="392"/>
      <c r="BJ11" s="225">
        <f>Команды!E32</f>
        <v>7</v>
      </c>
      <c r="BK11" s="226">
        <f>Команды!E33</f>
        <v>6</v>
      </c>
      <c r="BL11" s="398"/>
    </row>
    <row r="12" spans="1:64" ht="13.5" thickBot="1" x14ac:dyDescent="0.25">
      <c r="A12" s="174">
        <f t="shared" si="0"/>
        <v>6</v>
      </c>
      <c r="B12" s="175">
        <f>'Простыня Сорт'!C10</f>
        <v>12</v>
      </c>
      <c r="C12" s="176" t="str">
        <f>'Простыня Сорт'!D10</f>
        <v>Воронов Александр</v>
      </c>
      <c r="D12" s="176" t="str">
        <f>'Простыня Сорт'!E10</f>
        <v>Балденков Дмитрий</v>
      </c>
      <c r="E12" s="177">
        <f>'Простыня Сорт'!CX10</f>
        <v>207.4</v>
      </c>
      <c r="G12" s="184" t="str">
        <f>'Простыня Сорт'!CZ10</f>
        <v>выпускник</v>
      </c>
      <c r="H12" s="185" t="str">
        <f>'Простыня Сорт'!DA10</f>
        <v>передний</v>
      </c>
      <c r="I12" s="186">
        <f>'Простыня Сорт'!DB10</f>
        <v>77</v>
      </c>
      <c r="J12" s="187" t="str">
        <f>IF('Простыня Сорт'!DC10="","",'Простыня Сорт'!DC10)</f>
        <v>Очки</v>
      </c>
      <c r="K12" s="184">
        <f>IF('Простыня Сорт'!DD10="","",'Простыня Сорт'!DD10)</f>
        <v>6</v>
      </c>
      <c r="L12" s="185" t="str">
        <f>IF('Простыня Сорт'!DE10="","",'Простыня Сорт'!DE10)</f>
        <v/>
      </c>
      <c r="M12" s="186">
        <f>IF('Простыня Сорт'!DF10="","",'Простыня Сорт'!DF10)</f>
        <v>3</v>
      </c>
      <c r="N12" s="195"/>
      <c r="O12" s="195"/>
      <c r="P12" s="195"/>
      <c r="Q12" s="195"/>
      <c r="R12" s="195"/>
      <c r="T12" s="188">
        <f t="shared" si="1"/>
        <v>6</v>
      </c>
      <c r="U12" s="189">
        <f>'Лучший Пилот'!C10</f>
        <v>14</v>
      </c>
      <c r="V12" s="185" t="str">
        <f>'Лучший Пилот'!D10</f>
        <v>Юрин Артем</v>
      </c>
      <c r="W12" s="185" t="str">
        <f>'Лучший Пилот'!CZ10</f>
        <v>выпускник</v>
      </c>
      <c r="X12" s="185" t="str">
        <f>'Лучший Пилот'!DA10</f>
        <v>полный</v>
      </c>
      <c r="Y12" s="185">
        <f>'Лучший Пилот'!DB10</f>
        <v>265</v>
      </c>
      <c r="Z12" s="185" t="str">
        <f>'Лучший Пилот'!DC10</f>
        <v>Dream Team</v>
      </c>
      <c r="AA12" s="203">
        <f>'Лучший Пилот'!DI10</f>
        <v>1.1499999999999999</v>
      </c>
      <c r="AB12" s="207">
        <f>'Лучший Пилот'!DL10</f>
        <v>123.395</v>
      </c>
      <c r="AF12" s="155"/>
      <c r="AM12" s="193"/>
      <c r="AN12" s="194"/>
      <c r="AO12" s="195"/>
      <c r="AP12" s="195"/>
      <c r="AQ12" s="195"/>
      <c r="AR12" s="195"/>
      <c r="AS12" s="195"/>
      <c r="AT12" s="172"/>
      <c r="AU12" s="210"/>
      <c r="BH12" s="396"/>
      <c r="BI12" s="393"/>
      <c r="BJ12" s="191">
        <f>Команды!F32</f>
        <v>35</v>
      </c>
      <c r="BK12" s="192">
        <f>Команды!F33</f>
        <v>5</v>
      </c>
      <c r="BL12" s="399"/>
    </row>
    <row r="13" spans="1:64" ht="13.5" thickBot="1" x14ac:dyDescent="0.25">
      <c r="A13" s="174">
        <f t="shared" si="0"/>
        <v>7</v>
      </c>
      <c r="B13" s="175">
        <f>'Простыня Сорт'!C11</f>
        <v>39</v>
      </c>
      <c r="C13" s="176" t="str">
        <f>'Простыня Сорт'!D11</f>
        <v>Володин Дмитрий</v>
      </c>
      <c r="D13" s="176" t="str">
        <f>'Простыня Сорт'!E11</f>
        <v>Топорков Максим</v>
      </c>
      <c r="E13" s="177">
        <f>'Простыня Сорт'!CX11</f>
        <v>210.3</v>
      </c>
      <c r="G13" s="184" t="str">
        <f>'Простыня Сорт'!CZ11</f>
        <v>студент</v>
      </c>
      <c r="H13" s="185" t="str">
        <f>'Простыня Сорт'!DA11</f>
        <v>передний</v>
      </c>
      <c r="I13" s="186">
        <f>'Простыня Сорт'!DB11</f>
        <v>75</v>
      </c>
      <c r="J13" s="187" t="str">
        <f>IF('Простыня Сорт'!DC11="","",'Простыня Сорт'!DC11)</f>
        <v>МАДИ-RACING</v>
      </c>
      <c r="K13" s="184">
        <f>IF('Простыня Сорт'!DD11="","",'Простыня Сорт'!DD11)</f>
        <v>7</v>
      </c>
      <c r="L13" s="185">
        <f>IF('Простыня Сорт'!DE11="","",'Простыня Сорт'!DE11)</f>
        <v>3</v>
      </c>
      <c r="M13" s="186" t="str">
        <f>IF('Простыня Сорт'!DF11="","",'Простыня Сорт'!DF11)</f>
        <v/>
      </c>
      <c r="N13" s="195"/>
      <c r="O13" s="195"/>
      <c r="P13" s="195"/>
      <c r="Q13" s="195"/>
      <c r="R13" s="195"/>
      <c r="T13" s="188">
        <f t="shared" si="1"/>
        <v>7</v>
      </c>
      <c r="U13" s="189">
        <f>'Лучший Пилот'!C11</f>
        <v>3</v>
      </c>
      <c r="V13" s="185" t="str">
        <f>'Лучший Пилот'!D11</f>
        <v>Шашлов Борис</v>
      </c>
      <c r="W13" s="185" t="str">
        <f>'Лучший Пилот'!CZ11</f>
        <v>абсолют</v>
      </c>
      <c r="X13" s="185" t="str">
        <f>'Лучший Пилот'!DA11</f>
        <v>передний</v>
      </c>
      <c r="Y13" s="185">
        <f>'Лучший Пилот'!DB11</f>
        <v>140</v>
      </c>
      <c r="Z13" s="185" t="str">
        <f>'Лучший Пилот'!DC11</f>
        <v>Новогорск-ралли</v>
      </c>
      <c r="AA13" s="203">
        <f>'Лучший Пилот'!DI11</f>
        <v>1.0900000000000001</v>
      </c>
      <c r="AB13" s="207">
        <f>'Лучший Пилот'!DL11</f>
        <v>124.151</v>
      </c>
      <c r="AF13" s="155"/>
      <c r="AM13" s="193"/>
      <c r="AN13" s="194"/>
      <c r="AO13" s="195"/>
      <c r="AP13" s="195"/>
      <c r="AQ13" s="195"/>
      <c r="AR13" s="195"/>
      <c r="AS13" s="195"/>
      <c r="AT13" s="172"/>
      <c r="AU13" s="210"/>
      <c r="BH13" s="394">
        <v>3</v>
      </c>
      <c r="BI13" s="391" t="str">
        <f>Команды!B34</f>
        <v>Dream Team</v>
      </c>
      <c r="BJ13" s="183">
        <f>Команды!D34</f>
        <v>14</v>
      </c>
      <c r="BK13" s="179">
        <f>Команды!D35</f>
        <v>1</v>
      </c>
      <c r="BL13" s="397">
        <f>Команды!G34</f>
        <v>20</v>
      </c>
    </row>
    <row r="14" spans="1:64" ht="13.5" thickBot="1" x14ac:dyDescent="0.25">
      <c r="A14" s="174">
        <f t="shared" si="0"/>
        <v>8</v>
      </c>
      <c r="B14" s="175">
        <f>'Простыня Сорт'!C12</f>
        <v>25</v>
      </c>
      <c r="C14" s="176" t="str">
        <f>'Простыня Сорт'!D12</f>
        <v>Павел Егоров</v>
      </c>
      <c r="D14" s="176" t="str">
        <f>'Простыня Сорт'!E12</f>
        <v>Александр Михайлин</v>
      </c>
      <c r="E14" s="177">
        <f>'Простыня Сорт'!CX12</f>
        <v>241.3</v>
      </c>
      <c r="G14" s="184" t="str">
        <f>'Простыня Сорт'!CZ12</f>
        <v>выпускник</v>
      </c>
      <c r="H14" s="185" t="str">
        <f>'Простыня Сорт'!DA12</f>
        <v>передний</v>
      </c>
      <c r="I14" s="186">
        <f>'Простыня Сорт'!DB12</f>
        <v>152</v>
      </c>
      <c r="J14" s="187" t="str">
        <f>IF('Простыня Сорт'!DC12="","",'Простыня Сорт'!DC12)</f>
        <v/>
      </c>
      <c r="K14" s="184">
        <f>IF('Простыня Сорт'!DD12="","",'Простыня Сорт'!DD12)</f>
        <v>8</v>
      </c>
      <c r="L14" s="185" t="str">
        <f>IF('Простыня Сорт'!DE12="","",'Простыня Сорт'!DE12)</f>
        <v/>
      </c>
      <c r="M14" s="186">
        <f>IF('Простыня Сорт'!DF12="","",'Простыня Сорт'!DF12)</f>
        <v>4</v>
      </c>
      <c r="N14" s="195"/>
      <c r="O14" s="195"/>
      <c r="P14" s="195"/>
      <c r="Q14" s="195"/>
      <c r="R14" s="195"/>
      <c r="T14" s="188">
        <f t="shared" si="1"/>
        <v>8</v>
      </c>
      <c r="U14" s="189">
        <f>'Лучший Пилот'!C12</f>
        <v>5</v>
      </c>
      <c r="V14" s="185" t="str">
        <f>'Лучший Пилот'!D12</f>
        <v>Фоменко Денис</v>
      </c>
      <c r="W14" s="185" t="str">
        <f>'Лучший Пилот'!CZ12</f>
        <v>студент</v>
      </c>
      <c r="X14" s="185" t="str">
        <f>'Лучший Пилот'!DA12</f>
        <v>полный</v>
      </c>
      <c r="Y14" s="185">
        <f>'Лучший Пилот'!DB12</f>
        <v>230</v>
      </c>
      <c r="Z14" s="185" t="str">
        <f>'Лучший Пилот'!DC12</f>
        <v>Очки</v>
      </c>
      <c r="AA14" s="203">
        <f>'Лучший Пилот'!DI12</f>
        <v>1.1499999999999999</v>
      </c>
      <c r="AB14" s="207">
        <f>'Лучший Пилот'!DL12</f>
        <v>125.465</v>
      </c>
      <c r="AF14" s="155"/>
      <c r="AM14" s="193"/>
      <c r="AN14" s="194"/>
      <c r="AO14" s="195"/>
      <c r="AP14" s="195"/>
      <c r="AQ14" s="195"/>
      <c r="AR14" s="195"/>
      <c r="AS14" s="195"/>
      <c r="AT14" s="172"/>
      <c r="AU14" s="210"/>
      <c r="BH14" s="395"/>
      <c r="BI14" s="392"/>
      <c r="BJ14" s="225">
        <f>Команды!E34</f>
        <v>43</v>
      </c>
      <c r="BK14" s="226">
        <f>Команды!E35</f>
        <v>2</v>
      </c>
      <c r="BL14" s="398"/>
    </row>
    <row r="15" spans="1:64" ht="13.5" thickBot="1" x14ac:dyDescent="0.25">
      <c r="A15" s="174">
        <f t="shared" si="0"/>
        <v>9</v>
      </c>
      <c r="B15" s="175">
        <f>'Простыня Сорт'!C13</f>
        <v>1</v>
      </c>
      <c r="C15" s="176" t="str">
        <f>'Простыня Сорт'!D13</f>
        <v>Скрипников Михаил</v>
      </c>
      <c r="D15" s="176" t="str">
        <f>'Простыня Сорт'!E13</f>
        <v>Горелов Алексей</v>
      </c>
      <c r="E15" s="177">
        <f>'Простыня Сорт'!CX13</f>
        <v>241.9</v>
      </c>
      <c r="G15" s="184" t="str">
        <f>'Простыня Сорт'!CZ13</f>
        <v>выпускник</v>
      </c>
      <c r="H15" s="185" t="str">
        <f>'Простыня Сорт'!DA13</f>
        <v>полный</v>
      </c>
      <c r="I15" s="186">
        <f>'Простыня Сорт'!DB13</f>
        <v>295</v>
      </c>
      <c r="J15" s="187" t="str">
        <f>IF('Простыня Сорт'!DC13="","",'Простыня Сорт'!DC13)</f>
        <v>Сборная АТФ</v>
      </c>
      <c r="K15" s="184">
        <f>IF('Простыня Сорт'!DD13="","",'Простыня Сорт'!DD13)</f>
        <v>9</v>
      </c>
      <c r="L15" s="185" t="str">
        <f>IF('Простыня Сорт'!DE13="","",'Простыня Сорт'!DE13)</f>
        <v/>
      </c>
      <c r="M15" s="186">
        <f>IF('Простыня Сорт'!DF13="","",'Простыня Сорт'!DF13)</f>
        <v>5</v>
      </c>
      <c r="N15" s="195"/>
      <c r="O15" s="195"/>
      <c r="P15" s="195"/>
      <c r="Q15" s="195"/>
      <c r="R15" s="195"/>
      <c r="T15" s="188">
        <f t="shared" si="1"/>
        <v>9</v>
      </c>
      <c r="U15" s="189">
        <f>'Лучший Пилот'!C13</f>
        <v>13</v>
      </c>
      <c r="V15" s="185" t="str">
        <f>'Лучший Пилот'!D13</f>
        <v>Ершов Иван</v>
      </c>
      <c r="W15" s="185" t="str">
        <f>'Лучший Пилот'!CZ13</f>
        <v>выпускник</v>
      </c>
      <c r="X15" s="185" t="str">
        <f>'Лучший Пилот'!DA13</f>
        <v>передний</v>
      </c>
      <c r="Y15" s="185">
        <f>'Лучший Пилот'!DB13</f>
        <v>102</v>
      </c>
      <c r="Z15" s="185" t="str">
        <f>'Лучший Пилот'!DC13</f>
        <v>Новогорск-ралли</v>
      </c>
      <c r="AA15" s="203">
        <f>'Лучший Пилот'!DI13</f>
        <v>1.0900000000000001</v>
      </c>
      <c r="AB15" s="207">
        <f>'Лучший Пилот'!DL13</f>
        <v>125.568</v>
      </c>
      <c r="AM15" s="193"/>
      <c r="AN15" s="194"/>
      <c r="AO15" s="195"/>
      <c r="AP15" s="195"/>
      <c r="AQ15" s="195"/>
      <c r="AR15" s="195"/>
      <c r="AS15" s="195"/>
      <c r="AT15" s="172"/>
      <c r="AU15" s="210"/>
      <c r="BH15" s="396"/>
      <c r="BI15" s="393"/>
      <c r="BJ15" s="191">
        <f>Команды!F34</f>
        <v>60</v>
      </c>
      <c r="BK15" s="192">
        <f>Команды!F35</f>
        <v>17</v>
      </c>
      <c r="BL15" s="399"/>
    </row>
    <row r="16" spans="1:64" ht="13.5" thickBot="1" x14ac:dyDescent="0.25">
      <c r="A16" s="174">
        <f t="shared" si="0"/>
        <v>10</v>
      </c>
      <c r="B16" s="175">
        <f>'Простыня Сорт'!C14</f>
        <v>6</v>
      </c>
      <c r="C16" s="176" t="str">
        <f>'Простыня Сорт'!D14</f>
        <v>Дудинов Денис</v>
      </c>
      <c r="D16" s="176" t="str">
        <f>'Простыня Сорт'!E14</f>
        <v>Данилов Роман</v>
      </c>
      <c r="E16" s="177">
        <f>'Простыня Сорт'!CX14</f>
        <v>242.2</v>
      </c>
      <c r="G16" s="184" t="str">
        <f>'Простыня Сорт'!CZ14</f>
        <v>абсолют</v>
      </c>
      <c r="H16" s="185" t="str">
        <f>'Простыня Сорт'!DA14</f>
        <v>передний</v>
      </c>
      <c r="I16" s="186">
        <f>'Простыня Сорт'!DB14</f>
        <v>75</v>
      </c>
      <c r="J16" s="187" t="str">
        <f>IF('Простыня Сорт'!DC14="","",'Простыня Сорт'!DC14)</f>
        <v>Новогорск-ралли</v>
      </c>
      <c r="K16" s="184">
        <f>IF('Простыня Сорт'!DD14="","",'Простыня Сорт'!DD14)</f>
        <v>10</v>
      </c>
      <c r="L16" s="185" t="str">
        <f>IF('Простыня Сорт'!DE14="","",'Простыня Сорт'!DE14)</f>
        <v/>
      </c>
      <c r="M16" s="186" t="str">
        <f>IF('Простыня Сорт'!DF14="","",'Простыня Сорт'!DF14)</f>
        <v/>
      </c>
      <c r="N16" s="195"/>
      <c r="O16" s="195"/>
      <c r="P16" s="195"/>
      <c r="Q16" s="195"/>
      <c r="R16" s="195"/>
      <c r="T16" s="188">
        <f t="shared" si="1"/>
        <v>10</v>
      </c>
      <c r="U16" s="189">
        <f>'Лучший Пилот'!C14</f>
        <v>33</v>
      </c>
      <c r="V16" s="185" t="str">
        <f>'Лучший Пилот'!D14</f>
        <v>Богословский Вадим</v>
      </c>
      <c r="W16" s="185" t="str">
        <f>'Лучший Пилот'!CZ14</f>
        <v>абсолют</v>
      </c>
      <c r="X16" s="185" t="str">
        <f>'Лучший Пилот'!DA14</f>
        <v>передний</v>
      </c>
      <c r="Y16" s="185">
        <f>'Лучший Пилот'!DB14</f>
        <v>68</v>
      </c>
      <c r="Z16" s="185" t="str">
        <f>'Лучший Пилот'!DC14</f>
        <v>Красавцы на чудовищах</v>
      </c>
      <c r="AA16" s="203">
        <f>'Лучший Пилот'!DI14</f>
        <v>1.06</v>
      </c>
      <c r="AB16" s="207">
        <f>'Лучший Пилот'!DL14</f>
        <v>128.47200000000001</v>
      </c>
      <c r="AM16" s="193"/>
      <c r="AN16" s="194"/>
      <c r="AO16" s="195"/>
      <c r="AP16" s="195"/>
      <c r="AQ16" s="195"/>
      <c r="AR16" s="195"/>
      <c r="AS16" s="195"/>
      <c r="AT16" s="172"/>
      <c r="AU16" s="210"/>
      <c r="BH16" s="394">
        <v>4</v>
      </c>
      <c r="BI16" s="391" t="str">
        <f>Команды!B36</f>
        <v>МАДИ-RACING</v>
      </c>
      <c r="BJ16" s="183">
        <f>Команды!D36</f>
        <v>39</v>
      </c>
      <c r="BK16" s="179">
        <f>Команды!D37</f>
        <v>3</v>
      </c>
      <c r="BL16" s="397">
        <f>Команды!G36</f>
        <v>22</v>
      </c>
    </row>
    <row r="17" spans="1:65" ht="13.5" thickBot="1" x14ac:dyDescent="0.25">
      <c r="A17" s="174">
        <f t="shared" si="0"/>
        <v>11</v>
      </c>
      <c r="B17" s="175">
        <f>'Простыня Сорт'!C15</f>
        <v>10</v>
      </c>
      <c r="C17" s="176" t="str">
        <f>'Простыня Сорт'!D15</f>
        <v>Козленко Евгений</v>
      </c>
      <c r="D17" s="176" t="str">
        <f>'Простыня Сорт'!E15</f>
        <v>Елисеева Екатерина</v>
      </c>
      <c r="E17" s="177">
        <f>'Простыня Сорт'!CX15</f>
        <v>248.7</v>
      </c>
      <c r="G17" s="184" t="str">
        <f>'Простыня Сорт'!CZ15</f>
        <v>студент</v>
      </c>
      <c r="H17" s="185" t="str">
        <f>'Простыня Сорт'!DA15</f>
        <v>передний</v>
      </c>
      <c r="I17" s="186">
        <f>'Простыня Сорт'!DB15</f>
        <v>89</v>
      </c>
      <c r="J17" s="187" t="str">
        <f>IF('Простыня Сорт'!DC15="","",'Простыня Сорт'!DC15)</f>
        <v>Очки</v>
      </c>
      <c r="K17" s="184">
        <f>IF('Простыня Сорт'!DD15="","",'Простыня Сорт'!DD15)</f>
        <v>11</v>
      </c>
      <c r="L17" s="185">
        <f>IF('Простыня Сорт'!DE15="","",'Простыня Сорт'!DE15)</f>
        <v>4</v>
      </c>
      <c r="M17" s="186" t="str">
        <f>IF('Простыня Сорт'!DF15="","",'Простыня Сорт'!DF15)</f>
        <v/>
      </c>
      <c r="N17" s="195"/>
      <c r="O17" s="195"/>
      <c r="P17" s="195"/>
      <c r="Q17" s="195"/>
      <c r="R17" s="195"/>
      <c r="T17" s="188">
        <f t="shared" si="1"/>
        <v>11</v>
      </c>
      <c r="U17" s="189">
        <f>'Лучший Пилот'!C15</f>
        <v>43</v>
      </c>
      <c r="V17" s="185" t="str">
        <f>'Лучший Пилот'!D15</f>
        <v>Никольский Денис</v>
      </c>
      <c r="W17" s="185" t="str">
        <f>'Лучший Пилот'!CZ15</f>
        <v>студент</v>
      </c>
      <c r="X17" s="185" t="str">
        <f>'Лучший Пилот'!DA15</f>
        <v>передний</v>
      </c>
      <c r="Y17" s="185">
        <f>'Лучший Пилот'!DB15</f>
        <v>140</v>
      </c>
      <c r="Z17" s="185" t="str">
        <f>'Лучший Пилот'!DC15</f>
        <v>Dream Team</v>
      </c>
      <c r="AA17" s="203">
        <f>'Лучший Пилот'!DI15</f>
        <v>1.0900000000000001</v>
      </c>
      <c r="AB17" s="207">
        <f>'Лучший Пилот'!DL15</f>
        <v>129.49200000000002</v>
      </c>
      <c r="AM17" s="193"/>
      <c r="AN17" s="194"/>
      <c r="AO17" s="200">
        <v>40887</v>
      </c>
      <c r="AQ17" s="154"/>
      <c r="AR17" s="195"/>
      <c r="AS17" s="195"/>
      <c r="AT17" s="172"/>
      <c r="AU17" s="210"/>
      <c r="BH17" s="395"/>
      <c r="BI17" s="392"/>
      <c r="BJ17" s="225">
        <f>Команды!E36</f>
        <v>32</v>
      </c>
      <c r="BK17" s="226">
        <f>Команды!E37</f>
        <v>6</v>
      </c>
      <c r="BL17" s="398"/>
      <c r="BM17" s="210"/>
    </row>
    <row r="18" spans="1:65" ht="13.5" thickBot="1" x14ac:dyDescent="0.25">
      <c r="A18" s="174">
        <f t="shared" si="0"/>
        <v>12</v>
      </c>
      <c r="B18" s="175">
        <f>'Простыня Сорт'!C16</f>
        <v>7</v>
      </c>
      <c r="C18" s="176" t="str">
        <f>'Простыня Сорт'!D16</f>
        <v>Шулимов Василий</v>
      </c>
      <c r="D18" s="176" t="str">
        <f>'Простыня Сорт'!E16</f>
        <v>Щукин Михаил</v>
      </c>
      <c r="E18" s="177">
        <f>'Простыня Сорт'!CX16</f>
        <v>250.4</v>
      </c>
      <c r="G18" s="184" t="str">
        <f>'Простыня Сорт'!CZ16</f>
        <v>выпускник</v>
      </c>
      <c r="H18" s="185" t="str">
        <f>'Простыня Сорт'!DA16</f>
        <v>передний</v>
      </c>
      <c r="I18" s="186">
        <f>'Простыня Сорт'!DB16</f>
        <v>71</v>
      </c>
      <c r="J18" s="187" t="str">
        <f>IF('Простыня Сорт'!DC16="","",'Простыня Сорт'!DC16)</f>
        <v>Сборная АТФ</v>
      </c>
      <c r="K18" s="184">
        <f>IF('Простыня Сорт'!DD16="","",'Простыня Сорт'!DD16)</f>
        <v>12</v>
      </c>
      <c r="L18" s="185" t="str">
        <f>IF('Простыня Сорт'!DE16="","",'Простыня Сорт'!DE16)</f>
        <v/>
      </c>
      <c r="M18" s="186">
        <f>IF('Простыня Сорт'!DF16="","",'Простыня Сорт'!DF16)</f>
        <v>6</v>
      </c>
      <c r="N18" s="195"/>
      <c r="O18" s="195"/>
      <c r="P18" s="195"/>
      <c r="Q18" s="195"/>
      <c r="R18" s="195"/>
      <c r="T18" s="188">
        <f t="shared" si="1"/>
        <v>12</v>
      </c>
      <c r="U18" s="189">
        <f>'Лучший Пилот'!C16</f>
        <v>1</v>
      </c>
      <c r="V18" s="185" t="str">
        <f>'Лучший Пилот'!D16</f>
        <v>Скрипников Михаил</v>
      </c>
      <c r="W18" s="185" t="str">
        <f>'Лучший Пилот'!CZ16</f>
        <v>выпускник</v>
      </c>
      <c r="X18" s="185" t="str">
        <f>'Лучший Пилот'!DA16</f>
        <v>полный</v>
      </c>
      <c r="Y18" s="185">
        <f>'Лучший Пилот'!DB16</f>
        <v>295</v>
      </c>
      <c r="Z18" s="185" t="str">
        <f>'Лучший Пилот'!DC16</f>
        <v>Сборная АТФ</v>
      </c>
      <c r="AA18" s="203">
        <f>'Лучший Пилот'!DI16</f>
        <v>1.1499999999999999</v>
      </c>
      <c r="AB18" s="207">
        <f>'Лучший Пилот'!DL16</f>
        <v>130.285</v>
      </c>
      <c r="AM18" s="193"/>
      <c r="AN18" s="194"/>
      <c r="AQ18" s="154"/>
      <c r="AR18" s="195"/>
      <c r="AS18" s="195"/>
      <c r="AT18" s="172"/>
      <c r="AU18" s="210"/>
      <c r="BH18" s="396"/>
      <c r="BI18" s="393"/>
      <c r="BJ18" s="191">
        <f>Команды!F36</f>
        <v>56</v>
      </c>
      <c r="BK18" s="192">
        <f>Команды!F37</f>
        <v>13</v>
      </c>
      <c r="BL18" s="399"/>
      <c r="BM18" s="210"/>
    </row>
    <row r="19" spans="1:65" ht="13.5" thickBot="1" x14ac:dyDescent="0.25">
      <c r="A19" s="174">
        <f t="shared" si="0"/>
        <v>13</v>
      </c>
      <c r="B19" s="175">
        <f>'Простыня Сорт'!C17</f>
        <v>4</v>
      </c>
      <c r="C19" s="176" t="str">
        <f>'Простыня Сорт'!D17</f>
        <v>Милявский Дмитрий</v>
      </c>
      <c r="D19" s="176" t="str">
        <f>'Простыня Сорт'!E17</f>
        <v>Баклашова Василиса</v>
      </c>
      <c r="E19" s="177">
        <f>'Простыня Сорт'!CX17</f>
        <v>255.4</v>
      </c>
      <c r="G19" s="184" t="str">
        <f>'Простыня Сорт'!CZ17</f>
        <v>выпускник</v>
      </c>
      <c r="H19" s="185" t="str">
        <f>'Простыня Сорт'!DA17</f>
        <v>передний</v>
      </c>
      <c r="I19" s="186">
        <f>'Простыня Сорт'!DB17</f>
        <v>140</v>
      </c>
      <c r="J19" s="187" t="str">
        <f>IF('Простыня Сорт'!DC17="","",'Простыня Сорт'!DC17)</f>
        <v>Сборная АТФ</v>
      </c>
      <c r="K19" s="184">
        <f>IF('Простыня Сорт'!DD17="","",'Простыня Сорт'!DD17)</f>
        <v>13</v>
      </c>
      <c r="L19" s="185" t="str">
        <f>IF('Простыня Сорт'!DE17="","",'Простыня Сорт'!DE17)</f>
        <v/>
      </c>
      <c r="M19" s="186">
        <f>IF('Простыня Сорт'!DF17="","",'Простыня Сорт'!DF17)</f>
        <v>7</v>
      </c>
      <c r="N19" s="195"/>
      <c r="O19" s="195"/>
      <c r="P19" s="195"/>
      <c r="Q19" s="195"/>
      <c r="R19" s="195"/>
      <c r="T19" s="188">
        <f t="shared" si="1"/>
        <v>13</v>
      </c>
      <c r="U19" s="189">
        <f>'Лучший Пилот'!C17</f>
        <v>4</v>
      </c>
      <c r="V19" s="185" t="str">
        <f>'Лучший Пилот'!D17</f>
        <v>Милявский Дмитрий</v>
      </c>
      <c r="W19" s="185" t="str">
        <f>'Лучший Пилот'!CZ17</f>
        <v>выпускник</v>
      </c>
      <c r="X19" s="185" t="str">
        <f>'Лучший Пилот'!DA17</f>
        <v>передний</v>
      </c>
      <c r="Y19" s="185">
        <f>'Лучший Пилот'!DB17</f>
        <v>140</v>
      </c>
      <c r="Z19" s="185" t="str">
        <f>'Лучший Пилот'!DC17</f>
        <v>Сборная АТФ</v>
      </c>
      <c r="AA19" s="203">
        <f>'Лучший Пилот'!DI17</f>
        <v>1.0900000000000001</v>
      </c>
      <c r="AB19" s="207">
        <f>'Лучший Пилот'!DL17</f>
        <v>131.23600000000002</v>
      </c>
      <c r="AM19" s="193"/>
      <c r="AN19" s="194"/>
      <c r="AO19" s="202" t="s">
        <v>24</v>
      </c>
      <c r="AQ19" s="202" t="s">
        <v>22</v>
      </c>
      <c r="AR19" s="195"/>
      <c r="AS19" s="195"/>
      <c r="AT19" s="172"/>
      <c r="AU19" s="210"/>
      <c r="BH19" s="394">
        <v>5</v>
      </c>
      <c r="BI19" s="391" t="str">
        <f>Команды!B38</f>
        <v>Новогорск-ралли</v>
      </c>
      <c r="BJ19" s="183">
        <f>Команды!D38</f>
        <v>3</v>
      </c>
      <c r="BK19" s="179">
        <f>Команды!D39</f>
        <v>5</v>
      </c>
      <c r="BL19" s="397">
        <f>Команды!G38</f>
        <v>22</v>
      </c>
      <c r="BM19" s="210"/>
    </row>
    <row r="20" spans="1:65" ht="13.5" thickBot="1" x14ac:dyDescent="0.25">
      <c r="A20" s="174">
        <f t="shared" si="0"/>
        <v>14</v>
      </c>
      <c r="B20" s="175">
        <f>'Простыня Сорт'!C18</f>
        <v>35</v>
      </c>
      <c r="C20" s="176" t="str">
        <f>'Простыня Сорт'!D18</f>
        <v>Тырин Дмитрий</v>
      </c>
      <c r="D20" s="176" t="str">
        <f>'Простыня Сорт'!E18</f>
        <v>Ермаков Роман</v>
      </c>
      <c r="E20" s="177">
        <f>'Простыня Сорт'!CX18</f>
        <v>257.2</v>
      </c>
      <c r="G20" s="184" t="str">
        <f>'Простыня Сорт'!CZ18</f>
        <v>студент</v>
      </c>
      <c r="H20" s="185" t="str">
        <f>'Простыня Сорт'!DA18</f>
        <v>задний</v>
      </c>
      <c r="I20" s="186">
        <f>'Простыня Сорт'!DB18</f>
        <v>71</v>
      </c>
      <c r="J20" s="187" t="str">
        <f>IF('Простыня Сорт'!DC18="","",'Простыня Сорт'!DC18)</f>
        <v>Сборная АТФ</v>
      </c>
      <c r="K20" s="184">
        <f>IF('Простыня Сорт'!DD18="","",'Простыня Сорт'!DD18)</f>
        <v>14</v>
      </c>
      <c r="L20" s="185">
        <f>IF('Простыня Сорт'!DE18="","",'Простыня Сорт'!DE18)</f>
        <v>5</v>
      </c>
      <c r="M20" s="186" t="str">
        <f>IF('Простыня Сорт'!DF18="","",'Простыня Сорт'!DF18)</f>
        <v/>
      </c>
      <c r="N20" s="195"/>
      <c r="O20" s="195"/>
      <c r="P20" s="195"/>
      <c r="Q20" s="195"/>
      <c r="R20" s="195"/>
      <c r="T20" s="188">
        <f t="shared" si="1"/>
        <v>14</v>
      </c>
      <c r="U20" s="189">
        <f>'Лучший Пилот'!C18</f>
        <v>15</v>
      </c>
      <c r="V20" s="185" t="str">
        <f>'Лучший Пилот'!D18</f>
        <v>Чубаров Олег</v>
      </c>
      <c r="W20" s="185" t="str">
        <f>'Лучший Пилот'!CZ18</f>
        <v>абсолют</v>
      </c>
      <c r="X20" s="185" t="str">
        <f>'Лучший Пилот'!DA18</f>
        <v>передний</v>
      </c>
      <c r="Y20" s="185">
        <f>'Лучший Пилот'!DB18</f>
        <v>105</v>
      </c>
      <c r="Z20" s="185">
        <f>'Лучший Пилот'!DC18</f>
        <v>0</v>
      </c>
      <c r="AA20" s="203">
        <f>'Лучший Пилот'!DI18</f>
        <v>1.0900000000000001</v>
      </c>
      <c r="AB20" s="207">
        <f>'Лучший Пилот'!DL18</f>
        <v>131.345</v>
      </c>
      <c r="AM20" s="193"/>
      <c r="AN20" s="194"/>
      <c r="AO20" s="202" t="s">
        <v>21</v>
      </c>
      <c r="AQ20" s="202" t="s">
        <v>25</v>
      </c>
      <c r="AR20" s="195"/>
      <c r="AS20" s="195"/>
      <c r="AT20" s="172"/>
      <c r="AU20" s="210"/>
      <c r="BH20" s="395"/>
      <c r="BI20" s="392"/>
      <c r="BJ20" s="225">
        <f>Команды!E38</f>
        <v>46</v>
      </c>
      <c r="BK20" s="226">
        <f>Команды!E39</f>
        <v>7</v>
      </c>
      <c r="BL20" s="398"/>
      <c r="BM20" s="210"/>
    </row>
    <row r="21" spans="1:65" ht="13.5" thickBot="1" x14ac:dyDescent="0.25">
      <c r="A21" s="174">
        <f>A20+1</f>
        <v>15</v>
      </c>
      <c r="B21" s="175">
        <f>'Простыня Сорт'!C20</f>
        <v>47</v>
      </c>
      <c r="C21" s="176" t="str">
        <f>'Простыня Сорт'!D20</f>
        <v>Минаев Евгений</v>
      </c>
      <c r="D21" s="176" t="str">
        <f>'Простыня Сорт'!E20</f>
        <v>Суриков Иван</v>
      </c>
      <c r="E21" s="177">
        <f>'Простыня Сорт'!CX20</f>
        <v>265.3</v>
      </c>
      <c r="G21" s="184" t="str">
        <f>'Простыня Сорт'!CZ20</f>
        <v>абсолют</v>
      </c>
      <c r="H21" s="185" t="str">
        <f>'Простыня Сорт'!DA20</f>
        <v>передний</v>
      </c>
      <c r="I21" s="186">
        <f>'Простыня Сорт'!DB20</f>
        <v>77</v>
      </c>
      <c r="J21" s="187" t="str">
        <f>IF('Простыня Сорт'!DC20="","",'Простыня Сорт'!DC20)</f>
        <v/>
      </c>
      <c r="K21" s="184">
        <f>IF('Простыня Сорт'!DD19="","",'Простыня Сорт'!DD19)</f>
        <v>15</v>
      </c>
      <c r="L21" s="185" t="str">
        <f>IF('Простыня Сорт'!DE20="","",'Простыня Сорт'!DE20)</f>
        <v/>
      </c>
      <c r="M21" s="186" t="str">
        <f>IF('Простыня Сорт'!DF20="","",'Простыня Сорт'!DF20)</f>
        <v/>
      </c>
      <c r="N21" s="195"/>
      <c r="O21" s="195"/>
      <c r="P21" s="195"/>
      <c r="Q21" s="195"/>
      <c r="R21" s="195"/>
      <c r="T21" s="188">
        <f t="shared" si="1"/>
        <v>15</v>
      </c>
      <c r="U21" s="189">
        <f>'Лучший Пилот'!C19</f>
        <v>12</v>
      </c>
      <c r="V21" s="185" t="str">
        <f>'Лучший Пилот'!D19</f>
        <v>Воронов Александр</v>
      </c>
      <c r="W21" s="185" t="str">
        <f>'Лучший Пилот'!CZ19</f>
        <v>выпускник</v>
      </c>
      <c r="X21" s="185" t="str">
        <f>'Лучший Пилот'!DA19</f>
        <v>передний</v>
      </c>
      <c r="Y21" s="185">
        <f>'Лучший Пилот'!DB19</f>
        <v>77</v>
      </c>
      <c r="Z21" s="185" t="str">
        <f>'Лучший Пилот'!DC19</f>
        <v>Очки</v>
      </c>
      <c r="AA21" s="203">
        <f>'Лучший Пилот'!DI19</f>
        <v>1.06</v>
      </c>
      <c r="AB21" s="207">
        <f>'Лучший Пилот'!DL19</f>
        <v>138.22400000000002</v>
      </c>
      <c r="AM21" s="193"/>
      <c r="AN21" s="194"/>
      <c r="AR21" s="195"/>
      <c r="AS21" s="195"/>
      <c r="AT21" s="172"/>
      <c r="AU21" s="210"/>
      <c r="BH21" s="396"/>
      <c r="BI21" s="393"/>
      <c r="BJ21" s="191">
        <f>Команды!F38</f>
        <v>6</v>
      </c>
      <c r="BK21" s="192">
        <f>Команды!F39</f>
        <v>10</v>
      </c>
      <c r="BL21" s="399"/>
      <c r="BM21" s="210"/>
    </row>
    <row r="22" spans="1:65" ht="13.5" thickBot="1" x14ac:dyDescent="0.25">
      <c r="A22" s="174">
        <f t="shared" si="0"/>
        <v>16</v>
      </c>
      <c r="B22" s="175">
        <f>'Простыня Сорт'!C21</f>
        <v>29</v>
      </c>
      <c r="C22" s="176" t="str">
        <f>'Простыня Сорт'!D21</f>
        <v>Мартынов Максим</v>
      </c>
      <c r="D22" s="176" t="str">
        <f>'Простыня Сорт'!E21</f>
        <v>Силин Александр</v>
      </c>
      <c r="E22" s="177">
        <f>'Простыня Сорт'!CX21</f>
        <v>276.5</v>
      </c>
      <c r="G22" s="184" t="str">
        <f>'Простыня Сорт'!CZ21</f>
        <v>выпускник</v>
      </c>
      <c r="H22" s="185" t="str">
        <f>'Простыня Сорт'!DA21</f>
        <v>передний</v>
      </c>
      <c r="I22" s="186">
        <f>'Простыня Сорт'!DB21</f>
        <v>75</v>
      </c>
      <c r="J22" s="187" t="str">
        <f>IF('Простыня Сорт'!DC21="","",'Простыня Сорт'!DC21)</f>
        <v/>
      </c>
      <c r="K22" s="184">
        <f>IF('Простыня Сорт'!DD20="","",'Простыня Сорт'!DD20)</f>
        <v>16</v>
      </c>
      <c r="L22" s="185" t="str">
        <f>IF('Простыня Сорт'!DE21="","",'Простыня Сорт'!DE21)</f>
        <v/>
      </c>
      <c r="M22" s="186">
        <f>IF('Простыня Сорт'!DF21="","",'Простыня Сорт'!DF21)</f>
        <v>8</v>
      </c>
      <c r="N22" s="195"/>
      <c r="O22" s="195"/>
      <c r="P22" s="195"/>
      <c r="Q22" s="195"/>
      <c r="R22" s="195"/>
      <c r="T22" s="188">
        <f t="shared" si="1"/>
        <v>16</v>
      </c>
      <c r="U22" s="189">
        <f>'Лучший Пилот'!C20</f>
        <v>42</v>
      </c>
      <c r="V22" s="185" t="str">
        <f>'Лучший Пилот'!D20</f>
        <v>Тимаков Алексаендр</v>
      </c>
      <c r="W22" s="185" t="str">
        <f>'Лучший Пилот'!CZ20</f>
        <v>выпускник</v>
      </c>
      <c r="X22" s="185" t="str">
        <f>'Лучший Пилот'!DA20</f>
        <v>передний</v>
      </c>
      <c r="Y22" s="185">
        <f>'Лучший Пилот'!DB20</f>
        <v>102</v>
      </c>
      <c r="Z22" s="185">
        <f>'Лучший Пилот'!DC20</f>
        <v>0</v>
      </c>
      <c r="AA22" s="203">
        <f>'Лучший Пилот'!DI20</f>
        <v>1.0900000000000001</v>
      </c>
      <c r="AB22" s="207">
        <f>'Лучший Пилот'!DL20</f>
        <v>138.32100000000003</v>
      </c>
      <c r="AM22" s="193"/>
      <c r="AN22" s="194"/>
      <c r="AO22" s="195"/>
      <c r="AP22" s="195"/>
      <c r="AQ22" s="195"/>
      <c r="AR22" s="195"/>
      <c r="AS22" s="195"/>
      <c r="AT22" s="172"/>
      <c r="AU22" s="210"/>
      <c r="BH22" s="394">
        <v>6</v>
      </c>
      <c r="BI22" s="391" t="str">
        <f>Команды!B40</f>
        <v>Cheburators</v>
      </c>
      <c r="BJ22" s="183">
        <f>Команды!D40</f>
        <v>16</v>
      </c>
      <c r="BK22" s="179">
        <f>Команды!D41</f>
        <v>9</v>
      </c>
      <c r="BL22" s="397">
        <f>Команды!G40</f>
        <v>30</v>
      </c>
      <c r="BM22" s="210"/>
    </row>
    <row r="23" spans="1:65" ht="13.5" thickBot="1" x14ac:dyDescent="0.25">
      <c r="A23" s="174">
        <f t="shared" si="0"/>
        <v>17</v>
      </c>
      <c r="B23" s="175">
        <f>'Простыня Сорт'!C22</f>
        <v>42</v>
      </c>
      <c r="C23" s="176" t="str">
        <f>'Простыня Сорт'!D22</f>
        <v>Тимаков Алексаендр</v>
      </c>
      <c r="D23" s="176" t="str">
        <f>'Простыня Сорт'!E22</f>
        <v>Титов Федор</v>
      </c>
      <c r="E23" s="177">
        <f>'Простыня Сорт'!CX22</f>
        <v>277.89999999999998</v>
      </c>
      <c r="G23" s="184" t="str">
        <f>'Простыня Сорт'!CZ22</f>
        <v>выпускник</v>
      </c>
      <c r="H23" s="185" t="str">
        <f>'Простыня Сорт'!DA22</f>
        <v>передний</v>
      </c>
      <c r="I23" s="186">
        <f>'Простыня Сорт'!DB22</f>
        <v>102</v>
      </c>
      <c r="J23" s="187" t="str">
        <f>IF('Простыня Сорт'!DC22="","",'Простыня Сорт'!DC22)</f>
        <v/>
      </c>
      <c r="K23" s="184">
        <f>IF('Простыня Сорт'!DD21="","",'Простыня Сорт'!DD21)</f>
        <v>17</v>
      </c>
      <c r="L23" s="185" t="str">
        <f>IF('Простыня Сорт'!DE22="","",'Простыня Сорт'!DE22)</f>
        <v/>
      </c>
      <c r="M23" s="186">
        <f>IF('Простыня Сорт'!DF22="","",'Простыня Сорт'!DF22)</f>
        <v>9</v>
      </c>
      <c r="N23" s="195"/>
      <c r="O23" s="195"/>
      <c r="P23" s="195"/>
      <c r="Q23" s="195"/>
      <c r="R23" s="195"/>
      <c r="T23" s="188">
        <f t="shared" si="1"/>
        <v>17</v>
      </c>
      <c r="U23" s="189">
        <f>'Лучший Пилот'!C21</f>
        <v>53</v>
      </c>
      <c r="V23" s="185" t="str">
        <f>'Лучший Пилот'!D21</f>
        <v>Суховеев Денис</v>
      </c>
      <c r="W23" s="185" t="str">
        <f>'Лучший Пилот'!CZ21</f>
        <v>студент</v>
      </c>
      <c r="X23" s="185" t="str">
        <f>'Лучший Пилот'!DA21</f>
        <v>задний</v>
      </c>
      <c r="Y23" s="185">
        <f>'Лучший Пилот'!DB21</f>
        <v>71</v>
      </c>
      <c r="Z23" s="185" t="str">
        <f>'Лучший Пилот'!DC21</f>
        <v>MITSURABOSHI-RALLY TECHNIKA</v>
      </c>
      <c r="AA23" s="203">
        <f>'Лучший Пилот'!DI21</f>
        <v>1</v>
      </c>
      <c r="AB23" s="207">
        <f>'Лучший Пилот'!DL21</f>
        <v>140.5</v>
      </c>
      <c r="AM23" s="193"/>
      <c r="AN23" s="194"/>
      <c r="AO23" s="195"/>
      <c r="AP23" s="195"/>
      <c r="AQ23" s="195"/>
      <c r="AR23" s="195"/>
      <c r="AS23" s="195"/>
      <c r="AT23" s="172"/>
      <c r="AU23" s="210"/>
      <c r="BH23" s="395"/>
      <c r="BI23" s="392"/>
      <c r="BJ23" s="225">
        <f>Команды!E40</f>
        <v>23</v>
      </c>
      <c r="BK23" s="226">
        <f>Команды!E41</f>
        <v>10</v>
      </c>
      <c r="BL23" s="398"/>
      <c r="BM23" s="210"/>
    </row>
    <row r="24" spans="1:65" ht="13.5" thickBot="1" x14ac:dyDescent="0.25">
      <c r="A24" s="174">
        <f t="shared" si="0"/>
        <v>18</v>
      </c>
      <c r="B24" s="175">
        <f>'Простыня Сорт'!C23</f>
        <v>17</v>
      </c>
      <c r="C24" s="176" t="str">
        <f>'Простыня Сорт'!D23</f>
        <v>Сафонов Дмитрий</v>
      </c>
      <c r="D24" s="176" t="str">
        <f>'Простыня Сорт'!E23</f>
        <v>Першутин Евгений</v>
      </c>
      <c r="E24" s="177">
        <f>'Простыня Сорт'!CX23</f>
        <v>301</v>
      </c>
      <c r="G24" s="184" t="str">
        <f>'Простыня Сорт'!CZ23</f>
        <v>выпускник</v>
      </c>
      <c r="H24" s="185" t="str">
        <f>'Простыня Сорт'!DA23</f>
        <v>передний</v>
      </c>
      <c r="I24" s="186">
        <f>'Простыня Сорт'!DB23</f>
        <v>90</v>
      </c>
      <c r="J24" s="187" t="str">
        <f>IF('Простыня Сорт'!DC23="","",'Простыня Сорт'!DC23)</f>
        <v>Красавцы на чудовищах</v>
      </c>
      <c r="K24" s="184">
        <f>IF('Простыня Сорт'!DD22="","",'Простыня Сорт'!DD22)</f>
        <v>18</v>
      </c>
      <c r="L24" s="185" t="str">
        <f>IF('Простыня Сорт'!DE23="","",'Простыня Сорт'!DE23)</f>
        <v/>
      </c>
      <c r="M24" s="186">
        <f>IF('Простыня Сорт'!DF23="","",'Простыня Сорт'!DF23)</f>
        <v>10</v>
      </c>
      <c r="N24" s="195"/>
      <c r="O24" s="195"/>
      <c r="P24" s="195"/>
      <c r="Q24" s="195"/>
      <c r="R24" s="195"/>
      <c r="T24" s="188">
        <f t="shared" si="1"/>
        <v>18</v>
      </c>
      <c r="U24" s="189">
        <f>'Лучший Пилот'!C22</f>
        <v>20</v>
      </c>
      <c r="V24" s="185" t="str">
        <f>'Лучший Пилот'!D22</f>
        <v>Лазарко Сергей</v>
      </c>
      <c r="W24" s="185" t="str">
        <f>'Лучший Пилот'!CZ22</f>
        <v>выпускник</v>
      </c>
      <c r="X24" s="185" t="str">
        <f>'Лучший Пилот'!DA22</f>
        <v>передний</v>
      </c>
      <c r="Y24" s="185">
        <f>'Лучший Пилот'!DB22</f>
        <v>71</v>
      </c>
      <c r="Z24" s="185">
        <f>'Лучший Пилот'!DC22</f>
        <v>0</v>
      </c>
      <c r="AA24" s="203">
        <f>'Лучший Пилот'!DI22</f>
        <v>1.06</v>
      </c>
      <c r="AB24" s="207">
        <f>'Лучший Пилот'!DL22</f>
        <v>142.67600000000004</v>
      </c>
      <c r="AM24" s="193"/>
      <c r="AN24" s="194"/>
      <c r="AO24" s="195"/>
      <c r="AP24" s="195"/>
      <c r="AQ24" s="195"/>
      <c r="AR24" s="195"/>
      <c r="AS24" s="195"/>
      <c r="AT24" s="172"/>
      <c r="AU24" s="210"/>
      <c r="BH24" s="396"/>
      <c r="BI24" s="393"/>
      <c r="BJ24" s="191">
        <f>Команды!F40</f>
        <v>55</v>
      </c>
      <c r="BK24" s="192">
        <f>Команды!F41</f>
        <v>11</v>
      </c>
      <c r="BL24" s="399"/>
      <c r="BM24" s="210"/>
    </row>
    <row r="25" spans="1:65" ht="13.5" thickBot="1" x14ac:dyDescent="0.25">
      <c r="A25" s="174">
        <f t="shared" si="0"/>
        <v>19</v>
      </c>
      <c r="B25" s="175">
        <f>'Простыня Сорт'!C24</f>
        <v>9</v>
      </c>
      <c r="C25" s="176" t="str">
        <f>'Простыня Сорт'!D24</f>
        <v>Арапов Григорий</v>
      </c>
      <c r="D25" s="176" t="str">
        <f>'Простыня Сорт'!E24</f>
        <v>Маругина Ольга</v>
      </c>
      <c r="E25" s="177">
        <f>'Простыня Сорт'!CX24</f>
        <v>333.1</v>
      </c>
      <c r="G25" s="184" t="str">
        <f>'Простыня Сорт'!CZ24</f>
        <v>выпускник</v>
      </c>
      <c r="H25" s="185" t="str">
        <f>'Простыня Сорт'!DA24</f>
        <v>передний</v>
      </c>
      <c r="I25" s="186">
        <f>'Простыня Сорт'!DB24</f>
        <v>78</v>
      </c>
      <c r="J25" s="187" t="str">
        <f>IF('Простыня Сорт'!DC24="","",'Простыня Сорт'!DC24)</f>
        <v>Очки</v>
      </c>
      <c r="K25" s="184">
        <f>IF('Простыня Сорт'!DD23="","",'Простыня Сорт'!DD23)</f>
        <v>19</v>
      </c>
      <c r="L25" s="185" t="str">
        <f>IF('Простыня Сорт'!DE24="","",'Простыня Сорт'!DE24)</f>
        <v/>
      </c>
      <c r="M25" s="186">
        <f>IF('Простыня Сорт'!DF24="","",'Простыня Сорт'!DF24)</f>
        <v>11</v>
      </c>
      <c r="N25" s="195"/>
      <c r="O25" s="195"/>
      <c r="P25" s="195"/>
      <c r="Q25" s="195"/>
      <c r="R25" s="195"/>
      <c r="T25" s="188">
        <f t="shared" si="1"/>
        <v>19</v>
      </c>
      <c r="U25" s="189">
        <f>'Лучший Пилот'!C23</f>
        <v>56</v>
      </c>
      <c r="V25" s="185" t="str">
        <f>'Лучший Пилот'!D23</f>
        <v>Рудык Тимофей</v>
      </c>
      <c r="W25" s="185" t="str">
        <f>'Лучший Пилот'!CZ23</f>
        <v>студент</v>
      </c>
      <c r="X25" s="185" t="str">
        <f>'Лучший Пилот'!DA23</f>
        <v>передний</v>
      </c>
      <c r="Y25" s="185">
        <f>'Лучший Пилот'!DB23</f>
        <v>89</v>
      </c>
      <c r="Z25" s="185" t="str">
        <f>'Лучший Пилот'!DC23</f>
        <v>МАДИ-RACING</v>
      </c>
      <c r="AA25" s="203">
        <f>'Лучший Пилот'!DI23</f>
        <v>1.06</v>
      </c>
      <c r="AB25" s="207">
        <f>'Лучший Пилот'!DL23</f>
        <v>143.94800000000001</v>
      </c>
      <c r="AM25" s="193"/>
      <c r="AN25" s="194"/>
      <c r="AO25" s="195"/>
      <c r="AP25" s="195"/>
      <c r="AQ25" s="195"/>
      <c r="AR25" s="195"/>
      <c r="AS25" s="195"/>
      <c r="AT25" s="172"/>
      <c r="AU25" s="210"/>
      <c r="BH25" s="394">
        <v>7</v>
      </c>
      <c r="BI25" s="391" t="str">
        <f>Команды!B42</f>
        <v>MITSURABOSHI-RALLY TECHNIKA</v>
      </c>
      <c r="BJ25" s="183">
        <f>Команды!D42</f>
        <v>49</v>
      </c>
      <c r="BK25" s="179">
        <f>Команды!D43</f>
        <v>12</v>
      </c>
      <c r="BL25" s="397">
        <f>Команды!G42</f>
        <v>41</v>
      </c>
      <c r="BM25" s="210"/>
    </row>
    <row r="26" spans="1:65" ht="13.5" thickBot="1" x14ac:dyDescent="0.25">
      <c r="A26" s="174">
        <f t="shared" si="0"/>
        <v>20</v>
      </c>
      <c r="B26" s="175">
        <f>'Простыня Сорт'!C25</f>
        <v>15</v>
      </c>
      <c r="C26" s="176" t="str">
        <f>'Простыня Сорт'!D25</f>
        <v>Чубаров Олег</v>
      </c>
      <c r="D26" s="176" t="str">
        <f>'Простыня Сорт'!E25</f>
        <v>Васильева Елена</v>
      </c>
      <c r="E26" s="177">
        <f>'Простыня Сорт'!CX25</f>
        <v>345.5</v>
      </c>
      <c r="G26" s="184" t="str">
        <f>'Простыня Сорт'!CZ25</f>
        <v>абсолют</v>
      </c>
      <c r="H26" s="185" t="str">
        <f>'Простыня Сорт'!DA25</f>
        <v>передний</v>
      </c>
      <c r="I26" s="186">
        <f>'Простыня Сорт'!DB25</f>
        <v>105</v>
      </c>
      <c r="J26" s="187" t="str">
        <f>IF('Простыня Сорт'!DC25="","",'Простыня Сорт'!DC25)</f>
        <v/>
      </c>
      <c r="K26" s="184">
        <f>IF('Простыня Сорт'!DD24="","",'Простыня Сорт'!DD24)</f>
        <v>20</v>
      </c>
      <c r="L26" s="185" t="str">
        <f>IF('Простыня Сорт'!DE25="","",'Простыня Сорт'!DE25)</f>
        <v/>
      </c>
      <c r="M26" s="186" t="str">
        <f>IF('Простыня Сорт'!DF25="","",'Простыня Сорт'!DF25)</f>
        <v/>
      </c>
      <c r="N26" s="195"/>
      <c r="O26" s="195"/>
      <c r="P26" s="195"/>
      <c r="Q26" s="195"/>
      <c r="R26" s="195"/>
      <c r="T26" s="188">
        <f t="shared" si="1"/>
        <v>20</v>
      </c>
      <c r="U26" s="189">
        <f>'Лучший Пилот'!C24</f>
        <v>28</v>
      </c>
      <c r="V26" s="185" t="str">
        <f>'Лучший Пилот'!D24</f>
        <v>Фомин Дмитрий</v>
      </c>
      <c r="W26" s="185" t="str">
        <f>'Лучший Пилот'!CZ24</f>
        <v>выпускник</v>
      </c>
      <c r="X26" s="185" t="str">
        <f>'Лучший Пилот'!DA24</f>
        <v>полный</v>
      </c>
      <c r="Y26" s="185">
        <f>'Лучший Пилот'!DB24</f>
        <v>79</v>
      </c>
      <c r="Z26" s="185" t="str">
        <f>'Лучший Пилот'!DC24</f>
        <v>Очки</v>
      </c>
      <c r="AA26" s="203">
        <f>'Лучший Пилот'!DI24</f>
        <v>1.1200000000000001</v>
      </c>
      <c r="AB26" s="207">
        <f>'Лучший Пилот'!DL24</f>
        <v>144.70400000000001</v>
      </c>
      <c r="AM26" s="193"/>
      <c r="AN26" s="194"/>
      <c r="AO26" s="195"/>
      <c r="AP26" s="195"/>
      <c r="AQ26" s="195"/>
      <c r="AR26" s="195"/>
      <c r="AS26" s="195"/>
      <c r="AT26" s="172"/>
      <c r="AU26" s="210"/>
      <c r="BH26" s="395"/>
      <c r="BI26" s="392"/>
      <c r="BJ26" s="225">
        <f>Команды!E42</f>
        <v>50</v>
      </c>
      <c r="BK26" s="226">
        <f>Команды!E43</f>
        <v>14</v>
      </c>
      <c r="BL26" s="398"/>
      <c r="BM26" s="210"/>
    </row>
    <row r="27" spans="1:65" ht="13.5" thickBot="1" x14ac:dyDescent="0.25">
      <c r="A27" s="174">
        <f t="shared" si="0"/>
        <v>21</v>
      </c>
      <c r="B27" s="175">
        <f>'Простыня Сорт'!C26</f>
        <v>32</v>
      </c>
      <c r="C27" s="176" t="str">
        <f>'Простыня Сорт'!D26</f>
        <v>Бестужев Дмитрий</v>
      </c>
      <c r="D27" s="176" t="str">
        <f>'Простыня Сорт'!E26</f>
        <v>Меркушев Сергей</v>
      </c>
      <c r="E27" s="177">
        <f>'Простыня Сорт'!CX26</f>
        <v>366.6</v>
      </c>
      <c r="G27" s="184" t="str">
        <f>'Простыня Сорт'!CZ26</f>
        <v>студент</v>
      </c>
      <c r="H27" s="185" t="str">
        <f>'Простыня Сорт'!DA26</f>
        <v>передний</v>
      </c>
      <c r="I27" s="186">
        <f>'Простыня Сорт'!DB26</f>
        <v>140</v>
      </c>
      <c r="J27" s="187" t="str">
        <f>IF('Простыня Сорт'!DC26="","",'Простыня Сорт'!DC26)</f>
        <v>МАДИ-RACING</v>
      </c>
      <c r="K27" s="184">
        <f>IF('Простыня Сорт'!DD25="","",'Простыня Сорт'!DD25)</f>
        <v>21</v>
      </c>
      <c r="L27" s="185">
        <f>IF('Простыня Сорт'!DE26="","",'Простыня Сорт'!DE26)</f>
        <v>6</v>
      </c>
      <c r="M27" s="186" t="str">
        <f>IF('Простыня Сорт'!DF26="","",'Простыня Сорт'!DF26)</f>
        <v/>
      </c>
      <c r="N27" s="195"/>
      <c r="O27" s="195"/>
      <c r="P27" s="195"/>
      <c r="Q27" s="195"/>
      <c r="R27" s="195"/>
      <c r="T27" s="188">
        <f t="shared" si="1"/>
        <v>21</v>
      </c>
      <c r="U27" s="189">
        <f>'Лучший Пилот'!C25</f>
        <v>10</v>
      </c>
      <c r="V27" s="185" t="str">
        <f>'Лучший Пилот'!D25</f>
        <v>Козленко Евгений</v>
      </c>
      <c r="W27" s="185" t="str">
        <f>'Лучший Пилот'!CZ25</f>
        <v>студент</v>
      </c>
      <c r="X27" s="185" t="str">
        <f>'Лучший Пилот'!DA25</f>
        <v>передний</v>
      </c>
      <c r="Y27" s="185">
        <f>'Лучший Пилот'!DB25</f>
        <v>89</v>
      </c>
      <c r="Z27" s="185" t="str">
        <f>'Лучший Пилот'!DC25</f>
        <v>Очки</v>
      </c>
      <c r="AA27" s="203">
        <f>'Лучший Пилот'!DI25</f>
        <v>1.06</v>
      </c>
      <c r="AB27" s="207">
        <f>'Лучший Пилот'!DL25</f>
        <v>146.28200000000001</v>
      </c>
      <c r="AM27" s="193"/>
      <c r="AN27" s="194"/>
      <c r="AO27" s="195"/>
      <c r="AP27" s="195"/>
      <c r="AQ27" s="195"/>
      <c r="AR27" s="195"/>
      <c r="AS27" s="195"/>
      <c r="AT27" s="172"/>
      <c r="AU27" s="210"/>
      <c r="BH27" s="396"/>
      <c r="BI27" s="393"/>
      <c r="BJ27" s="191">
        <f>Команды!F42</f>
        <v>51</v>
      </c>
      <c r="BK27" s="192">
        <f>Команды!F43</f>
        <v>15</v>
      </c>
      <c r="BL27" s="399"/>
      <c r="BM27" s="210"/>
    </row>
    <row r="28" spans="1:65" ht="13.5" thickBot="1" x14ac:dyDescent="0.25">
      <c r="A28" s="174">
        <f t="shared" si="0"/>
        <v>22</v>
      </c>
      <c r="B28" s="175">
        <f>'Простыня Сорт'!C27</f>
        <v>45</v>
      </c>
      <c r="C28" s="176" t="str">
        <f>'Простыня Сорт'!D27</f>
        <v>Джиоев Сослан</v>
      </c>
      <c r="D28" s="176" t="str">
        <f>'Простыня Сорт'!E27</f>
        <v>Петрушин Александр</v>
      </c>
      <c r="E28" s="177">
        <f>'Простыня Сорт'!CX27</f>
        <v>370.7</v>
      </c>
      <c r="G28" s="184" t="str">
        <f>'Простыня Сорт'!CZ27</f>
        <v>выпускник</v>
      </c>
      <c r="H28" s="185" t="str">
        <f>'Простыня Сорт'!DA27</f>
        <v>передний</v>
      </c>
      <c r="I28" s="186">
        <f>'Простыня Сорт'!DB27</f>
        <v>115</v>
      </c>
      <c r="J28" s="187" t="str">
        <f>IF('Простыня Сорт'!DC27="","",'Простыня Сорт'!DC27)</f>
        <v/>
      </c>
      <c r="K28" s="184">
        <f>IF('Простыня Сорт'!DD26="","",'Простыня Сорт'!DD26)</f>
        <v>22</v>
      </c>
      <c r="L28" s="185" t="str">
        <f>IF('Простыня Сорт'!DE27="","",'Простыня Сорт'!DE27)</f>
        <v/>
      </c>
      <c r="M28" s="186">
        <f>IF('Простыня Сорт'!DF27="","",'Простыня Сорт'!DF27)</f>
        <v>12</v>
      </c>
      <c r="N28" s="195"/>
      <c r="O28" s="195"/>
      <c r="P28" s="195"/>
      <c r="Q28" s="195"/>
      <c r="R28" s="195"/>
      <c r="T28" s="188">
        <f t="shared" si="1"/>
        <v>22</v>
      </c>
      <c r="U28" s="189">
        <f>'Лучший Пилот'!C26</f>
        <v>55</v>
      </c>
      <c r="V28" s="185" t="str">
        <f>'Лучший Пилот'!D26</f>
        <v>Герасимов Андрей</v>
      </c>
      <c r="W28" s="185" t="str">
        <f>'Лучший Пилот'!CZ26</f>
        <v>студент</v>
      </c>
      <c r="X28" s="185" t="str">
        <f>'Лучший Пилот'!DA26</f>
        <v>передний</v>
      </c>
      <c r="Y28" s="185">
        <f>'Лучший Пилот'!DB26</f>
        <v>109</v>
      </c>
      <c r="Z28" s="185" t="str">
        <f>'Лучший Пилот'!DC26</f>
        <v>Cheburators</v>
      </c>
      <c r="AA28" s="203">
        <f>'Лучший Пилот'!DI26</f>
        <v>1.0900000000000001</v>
      </c>
      <c r="AB28" s="207">
        <f>'Лучший Пилот'!DL26</f>
        <v>148.34900000000002</v>
      </c>
      <c r="AM28" s="193"/>
      <c r="AN28" s="194"/>
      <c r="AO28" s="195"/>
      <c r="AP28" s="195"/>
      <c r="AQ28" s="195"/>
      <c r="AR28" s="195"/>
      <c r="AS28" s="195"/>
      <c r="AT28" s="172"/>
      <c r="AU28" s="210"/>
      <c r="BH28" s="394">
        <v>8</v>
      </c>
      <c r="BI28" s="391" t="str">
        <f>Команды!B44</f>
        <v>Красавцы на чудовищах</v>
      </c>
      <c r="BJ28" s="183">
        <f>Команды!D44</f>
        <v>17</v>
      </c>
      <c r="BK28" s="179">
        <f>Команды!D45</f>
        <v>10</v>
      </c>
      <c r="BL28" s="397" t="str">
        <f>Команды!G44</f>
        <v>Не зачет</v>
      </c>
      <c r="BM28" s="210"/>
    </row>
    <row r="29" spans="1:65" ht="13.5" thickBot="1" x14ac:dyDescent="0.25">
      <c r="A29" s="174">
        <f t="shared" si="0"/>
        <v>23</v>
      </c>
      <c r="B29" s="175">
        <f>'Простыня Сорт'!C28</f>
        <v>46</v>
      </c>
      <c r="C29" s="176" t="str">
        <f>'Простыня Сорт'!D28</f>
        <v>Вольнов Алексей</v>
      </c>
      <c r="D29" s="176" t="str">
        <f>'Простыня Сорт'!E28</f>
        <v>Горбунова Евгения</v>
      </c>
      <c r="E29" s="177">
        <f>'Простыня Сорт'!CX28</f>
        <v>408.6</v>
      </c>
      <c r="G29" s="184" t="str">
        <f>'Простыня Сорт'!CZ28</f>
        <v>студент</v>
      </c>
      <c r="H29" s="185" t="str">
        <f>'Простыня Сорт'!DA28</f>
        <v>задний</v>
      </c>
      <c r="I29" s="186">
        <f>'Простыня Сорт'!DB28</f>
        <v>64</v>
      </c>
      <c r="J29" s="187" t="str">
        <f>IF('Простыня Сорт'!DC28="","",'Простыня Сорт'!DC28)</f>
        <v>Новогорск-ралли</v>
      </c>
      <c r="K29" s="184">
        <f>IF('Простыня Сорт'!DD27="","",'Простыня Сорт'!DD27)</f>
        <v>23</v>
      </c>
      <c r="L29" s="185">
        <f>IF('Простыня Сорт'!DE28="","",'Простыня Сорт'!DE28)</f>
        <v>7</v>
      </c>
      <c r="M29" s="186" t="str">
        <f>IF('Простыня Сорт'!DF28="","",'Простыня Сорт'!DF28)</f>
        <v/>
      </c>
      <c r="N29" s="195"/>
      <c r="O29" s="195"/>
      <c r="P29" s="195"/>
      <c r="Q29" s="195"/>
      <c r="R29" s="195"/>
      <c r="T29" s="188">
        <f t="shared" si="1"/>
        <v>23</v>
      </c>
      <c r="U29" s="189">
        <f>'Лучший Пилот'!C27</f>
        <v>7</v>
      </c>
      <c r="V29" s="185" t="str">
        <f>'Лучший Пилот'!D27</f>
        <v>Шулимов Василий</v>
      </c>
      <c r="W29" s="185" t="str">
        <f>'Лучший Пилот'!CZ27</f>
        <v>выпускник</v>
      </c>
      <c r="X29" s="185" t="str">
        <f>'Лучший Пилот'!DA27</f>
        <v>передний</v>
      </c>
      <c r="Y29" s="185">
        <f>'Лучший Пилот'!DB27</f>
        <v>71</v>
      </c>
      <c r="Z29" s="185" t="str">
        <f>'Лучший Пилот'!DC27</f>
        <v>Сборная АТФ</v>
      </c>
      <c r="AA29" s="203">
        <f>'Лучший Пилот'!DI27</f>
        <v>1.06</v>
      </c>
      <c r="AB29" s="207">
        <f>'Лучший Пилот'!DL27</f>
        <v>153.38400000000001</v>
      </c>
      <c r="AM29" s="193"/>
      <c r="AN29" s="194"/>
      <c r="AO29" s="195"/>
      <c r="AP29" s="195"/>
      <c r="AQ29" s="195"/>
      <c r="AR29" s="195"/>
      <c r="AS29" s="195"/>
      <c r="AT29" s="172"/>
      <c r="AU29" s="210"/>
      <c r="BH29" s="395"/>
      <c r="BI29" s="392"/>
      <c r="BJ29" s="225">
        <f>Команды!E44</f>
        <v>33</v>
      </c>
      <c r="BK29" s="226">
        <f>Команды!E45</f>
        <v>26</v>
      </c>
      <c r="BL29" s="398"/>
      <c r="BM29" s="210"/>
    </row>
    <row r="30" spans="1:65" ht="13.5" thickBot="1" x14ac:dyDescent="0.25">
      <c r="A30" s="174">
        <f t="shared" si="0"/>
        <v>24</v>
      </c>
      <c r="B30" s="175">
        <f>'Простыня Сорт'!C29</f>
        <v>2</v>
      </c>
      <c r="C30" s="176" t="str">
        <f>'Простыня Сорт'!D29</f>
        <v>Сергеев Виктор</v>
      </c>
      <c r="D30" s="176" t="str">
        <f>'Простыня Сорт'!E29</f>
        <v>Ушанов Сергей</v>
      </c>
      <c r="E30" s="177">
        <f>'Простыня Сорт'!CX29</f>
        <v>419.2</v>
      </c>
      <c r="G30" s="184" t="str">
        <f>'Простыня Сорт'!CZ29</f>
        <v>абсолют</v>
      </c>
      <c r="H30" s="185" t="str">
        <f>'Простыня Сорт'!DA29</f>
        <v>полный</v>
      </c>
      <c r="I30" s="186">
        <f>'Простыня Сорт'!DB29</f>
        <v>150</v>
      </c>
      <c r="J30" s="187" t="str">
        <f>IF('Простыня Сорт'!DC29="","",'Простыня Сорт'!DC29)</f>
        <v>Новогорск-ралли</v>
      </c>
      <c r="K30" s="184">
        <f>IF('Простыня Сорт'!DD28="","",'Простыня Сорт'!DD28)</f>
        <v>24</v>
      </c>
      <c r="L30" s="185" t="str">
        <f>IF('Простыня Сорт'!DE29="","",'Простыня Сорт'!DE29)</f>
        <v/>
      </c>
      <c r="M30" s="186" t="str">
        <f>IF('Простыня Сорт'!DF29="","",'Простыня Сорт'!DF29)</f>
        <v/>
      </c>
      <c r="N30" s="195"/>
      <c r="O30" s="195"/>
      <c r="P30" s="195"/>
      <c r="Q30" s="195"/>
      <c r="R30" s="195"/>
      <c r="T30" s="188">
        <f t="shared" si="1"/>
        <v>24</v>
      </c>
      <c r="U30" s="189">
        <f>'Лучший Пилот'!C28</f>
        <v>49</v>
      </c>
      <c r="V30" s="185" t="str">
        <f>'Лучший Пилот'!D28</f>
        <v>Шевченко Александр</v>
      </c>
      <c r="W30" s="185" t="str">
        <f>'Лучший Пилот'!CZ28</f>
        <v>студент</v>
      </c>
      <c r="X30" s="185" t="str">
        <f>'Лучший Пилот'!DA28</f>
        <v>задний</v>
      </c>
      <c r="Y30" s="185">
        <f>'Лучший Пилот'!DB28</f>
        <v>136</v>
      </c>
      <c r="Z30" s="185" t="str">
        <f>'Лучший Пилот'!DC28</f>
        <v>MITSURABOSHI-RALLY TECHNIKA</v>
      </c>
      <c r="AA30" s="203">
        <f>'Лучший Пилот'!DI28</f>
        <v>1.03</v>
      </c>
      <c r="AB30" s="207">
        <f>'Лучший Пилот'!DL28</f>
        <v>156.97200000000001</v>
      </c>
      <c r="AM30" s="193"/>
      <c r="AN30" s="194"/>
      <c r="AO30" s="195"/>
      <c r="AP30" s="195"/>
      <c r="AQ30" s="195"/>
      <c r="AR30" s="195"/>
      <c r="AS30" s="195"/>
      <c r="AT30" s="172"/>
      <c r="AU30" s="210"/>
      <c r="BH30" s="396"/>
      <c r="BI30" s="393"/>
      <c r="BJ30" s="191">
        <f>Команды!F44</f>
        <v>34</v>
      </c>
      <c r="BK30" s="192">
        <f>Команды!F45</f>
        <v>0</v>
      </c>
      <c r="BL30" s="399"/>
      <c r="BM30" s="210"/>
    </row>
    <row r="31" spans="1:65" ht="13.5" thickBot="1" x14ac:dyDescent="0.25">
      <c r="A31" s="174">
        <f t="shared" si="0"/>
        <v>25</v>
      </c>
      <c r="B31" s="175">
        <f>'Простыня Сорт'!C30</f>
        <v>33</v>
      </c>
      <c r="C31" s="176" t="str">
        <f>'Простыня Сорт'!D30</f>
        <v>Богословский Вадим</v>
      </c>
      <c r="D31" s="176" t="str">
        <f>'Простыня Сорт'!E30</f>
        <v>Князева Елена</v>
      </c>
      <c r="E31" s="177">
        <f>'Простыня Сорт'!CX30</f>
        <v>423.2</v>
      </c>
      <c r="G31" s="184" t="str">
        <f>'Простыня Сорт'!CZ30</f>
        <v>абсолют</v>
      </c>
      <c r="H31" s="185" t="str">
        <f>'Простыня Сорт'!DA30</f>
        <v>передний</v>
      </c>
      <c r="I31" s="186">
        <f>'Простыня Сорт'!DB30</f>
        <v>68</v>
      </c>
      <c r="J31" s="187" t="str">
        <f>IF('Простыня Сорт'!DC30="","",'Простыня Сорт'!DC30)</f>
        <v>Красавцы на чудовищах</v>
      </c>
      <c r="K31" s="184">
        <f>IF('Простыня Сорт'!DD29="","",'Простыня Сорт'!DD29)</f>
        <v>25</v>
      </c>
      <c r="L31" s="185" t="str">
        <f>IF('Простыня Сорт'!DE30="","",'Простыня Сорт'!DE30)</f>
        <v/>
      </c>
      <c r="M31" s="186" t="str">
        <f>IF('Простыня Сорт'!DF30="","",'Простыня Сорт'!DF30)</f>
        <v/>
      </c>
      <c r="N31" s="195"/>
      <c r="O31" s="195"/>
      <c r="P31" s="195"/>
      <c r="Q31" s="195"/>
      <c r="R31" s="195"/>
      <c r="T31" s="188">
        <f t="shared" si="1"/>
        <v>25</v>
      </c>
      <c r="U31" s="189">
        <f>'Лучший Пилот'!C29</f>
        <v>17</v>
      </c>
      <c r="V31" s="185" t="str">
        <f>'Лучший Пилот'!D29</f>
        <v>Сафонов Дмитрий</v>
      </c>
      <c r="W31" s="185" t="str">
        <f>'Лучший Пилот'!CZ29</f>
        <v>выпускник</v>
      </c>
      <c r="X31" s="185" t="str">
        <f>'Лучший Пилот'!DA29</f>
        <v>передний</v>
      </c>
      <c r="Y31" s="185">
        <f>'Лучший Пилот'!DB29</f>
        <v>90</v>
      </c>
      <c r="Z31" s="185" t="str">
        <f>'Лучший Пилот'!DC29</f>
        <v>Красавцы на чудовищах</v>
      </c>
      <c r="AA31" s="203">
        <f>'Лучший Пилот'!DI29</f>
        <v>1.06</v>
      </c>
      <c r="AB31" s="207">
        <f>'Лучший Пилот'!DL29</f>
        <v>158.26</v>
      </c>
      <c r="AM31" s="193"/>
      <c r="AN31" s="194"/>
      <c r="AO31" s="195"/>
      <c r="AP31" s="195"/>
      <c r="AQ31" s="195"/>
      <c r="AR31" s="195"/>
      <c r="AS31" s="195"/>
      <c r="AT31" s="172"/>
      <c r="AU31" s="210"/>
      <c r="BH31" s="394">
        <v>9</v>
      </c>
      <c r="BI31" s="391" t="str">
        <f>Команды!B46</f>
        <v>Ретро</v>
      </c>
      <c r="BJ31" s="183">
        <f>Команды!D46</f>
        <v>26</v>
      </c>
      <c r="BK31" s="179">
        <f>Команды!D47</f>
        <v>50</v>
      </c>
      <c r="BL31" s="397" t="str">
        <f>Команды!G46</f>
        <v>Не зачет</v>
      </c>
      <c r="BM31" s="210"/>
    </row>
    <row r="32" spans="1:65" ht="13.5" thickBot="1" x14ac:dyDescent="0.25">
      <c r="A32" s="174">
        <f t="shared" si="0"/>
        <v>26</v>
      </c>
      <c r="B32" s="175">
        <f>'Простыня Сорт'!C31</f>
        <v>21</v>
      </c>
      <c r="C32" s="176" t="str">
        <f>'Простыня Сорт'!D31</f>
        <v>Сергеев Андрей</v>
      </c>
      <c r="D32" s="176" t="str">
        <f>'Простыня Сорт'!E31</f>
        <v>Захарина Алла</v>
      </c>
      <c r="E32" s="177">
        <f>'Простыня Сорт'!CX31</f>
        <v>445.5</v>
      </c>
      <c r="G32" s="184" t="str">
        <f>'Простыня Сорт'!CZ31</f>
        <v>выпускник</v>
      </c>
      <c r="H32" s="185" t="str">
        <f>'Простыня Сорт'!DA31</f>
        <v>полный</v>
      </c>
      <c r="I32" s="186">
        <f>'Простыня Сорт'!DB31</f>
        <v>125</v>
      </c>
      <c r="J32" s="187" t="str">
        <f>IF('Простыня Сорт'!DC31="","",'Простыня Сорт'!DC31)</f>
        <v>Очки</v>
      </c>
      <c r="K32" s="184">
        <f>IF('Простыня Сорт'!DD30="","",'Простыня Сорт'!DD30)</f>
        <v>26</v>
      </c>
      <c r="L32" s="185" t="str">
        <f>IF('Простыня Сорт'!DE31="","",'Простыня Сорт'!DE31)</f>
        <v/>
      </c>
      <c r="M32" s="186">
        <f>IF('Простыня Сорт'!DF31="","",'Простыня Сорт'!DF31)</f>
        <v>13</v>
      </c>
      <c r="N32" s="195"/>
      <c r="O32" s="195"/>
      <c r="P32" s="195"/>
      <c r="Q32" s="195"/>
      <c r="R32" s="195"/>
      <c r="T32" s="188">
        <f t="shared" si="1"/>
        <v>26</v>
      </c>
      <c r="U32" s="189">
        <f>'Лучший Пилот'!C30</f>
        <v>25</v>
      </c>
      <c r="V32" s="185" t="str">
        <f>'Лучший Пилот'!D30</f>
        <v>Павел Егоров</v>
      </c>
      <c r="W32" s="185" t="str">
        <f>'Лучший Пилот'!CZ30</f>
        <v>выпускник</v>
      </c>
      <c r="X32" s="185" t="str">
        <f>'Лучший Пилот'!DA30</f>
        <v>передний</v>
      </c>
      <c r="Y32" s="185">
        <f>'Лучший Пилот'!DB30</f>
        <v>152</v>
      </c>
      <c r="Z32" s="185">
        <f>'Лучший Пилот'!DC30</f>
        <v>0</v>
      </c>
      <c r="AA32" s="203">
        <f>'Лучший Пилот'!DI30</f>
        <v>1.0900000000000001</v>
      </c>
      <c r="AB32" s="207">
        <f>'Лучший Пилот'!DL30</f>
        <v>159.46700000000001</v>
      </c>
      <c r="AM32" s="193"/>
      <c r="AN32" s="194"/>
      <c r="AO32" s="195"/>
      <c r="AP32" s="195"/>
      <c r="AQ32" s="195"/>
      <c r="AR32" s="195"/>
      <c r="AS32" s="195"/>
      <c r="AT32" s="172"/>
      <c r="AU32" s="210"/>
      <c r="BH32" s="395"/>
      <c r="BI32" s="392"/>
      <c r="BJ32" s="225">
        <f>Команды!E46</f>
        <v>27</v>
      </c>
      <c r="BK32" s="226">
        <f>Команды!E47</f>
        <v>51</v>
      </c>
      <c r="BL32" s="398"/>
      <c r="BM32" s="210"/>
    </row>
    <row r="33" spans="1:65" ht="13.5" thickBot="1" x14ac:dyDescent="0.25">
      <c r="A33" s="174">
        <f t="shared" si="0"/>
        <v>27</v>
      </c>
      <c r="B33" s="175">
        <f>'Простыня Сорт'!C32</f>
        <v>28</v>
      </c>
      <c r="C33" s="176" t="str">
        <f>'Простыня Сорт'!D32</f>
        <v>Фомин Дмитрий</v>
      </c>
      <c r="D33" s="176" t="str">
        <f>'Простыня Сорт'!E32</f>
        <v>Зеленин Алексей</v>
      </c>
      <c r="E33" s="177">
        <f>'Простыня Сорт'!CX32</f>
        <v>453.2</v>
      </c>
      <c r="G33" s="184" t="str">
        <f>'Простыня Сорт'!CZ32</f>
        <v>выпускник</v>
      </c>
      <c r="H33" s="185" t="str">
        <f>'Простыня Сорт'!DA32</f>
        <v>полный</v>
      </c>
      <c r="I33" s="186">
        <f>'Простыня Сорт'!DB32</f>
        <v>79</v>
      </c>
      <c r="J33" s="187" t="str">
        <f>IF('Простыня Сорт'!DC32="","",'Простыня Сорт'!DC32)</f>
        <v>Очки</v>
      </c>
      <c r="K33" s="184">
        <f>IF('Простыня Сорт'!DD31="","",'Простыня Сорт'!DD31)</f>
        <v>27</v>
      </c>
      <c r="L33" s="185" t="str">
        <f>IF('Простыня Сорт'!DE32="","",'Простыня Сорт'!DE32)</f>
        <v/>
      </c>
      <c r="M33" s="186">
        <f>IF('Простыня Сорт'!DF32="","",'Простыня Сорт'!DF32)</f>
        <v>14</v>
      </c>
      <c r="N33" s="195"/>
      <c r="O33" s="195"/>
      <c r="P33" s="195"/>
      <c r="Q33" s="195"/>
      <c r="R33" s="195"/>
      <c r="T33" s="188">
        <f t="shared" si="1"/>
        <v>27</v>
      </c>
      <c r="U33" s="189">
        <f>'Лучший Пилот'!C31</f>
        <v>54</v>
      </c>
      <c r="V33" s="185" t="str">
        <f>'Лучший Пилот'!D31</f>
        <v>Баданин Александр</v>
      </c>
      <c r="W33" s="185" t="str">
        <f>'Лучший Пилот'!CZ31</f>
        <v>студент</v>
      </c>
      <c r="X33" s="185" t="str">
        <f>'Лучший Пилот'!DA31</f>
        <v>передний</v>
      </c>
      <c r="Y33" s="185">
        <f>'Лучший Пилот'!DB31</f>
        <v>80</v>
      </c>
      <c r="Z33" s="185" t="str">
        <f>'Лучший Пилот'!DC31</f>
        <v>Новогорск-ралли</v>
      </c>
      <c r="AA33" s="203">
        <f>'Лучший Пилот'!DI31</f>
        <v>1.06</v>
      </c>
      <c r="AB33" s="207">
        <f>'Лучший Пилот'!DL31</f>
        <v>161.756</v>
      </c>
      <c r="AM33" s="193"/>
      <c r="AN33" s="194"/>
      <c r="AO33" s="195"/>
      <c r="AP33" s="195"/>
      <c r="AQ33" s="195"/>
      <c r="AR33" s="195"/>
      <c r="AS33" s="195"/>
      <c r="AT33" s="172"/>
      <c r="AU33" s="210"/>
      <c r="BH33" s="396"/>
      <c r="BI33" s="393"/>
      <c r="BJ33" s="191">
        <f>Команды!F46</f>
        <v>44</v>
      </c>
      <c r="BK33" s="192">
        <f>Команды!F47</f>
        <v>0</v>
      </c>
      <c r="BL33" s="399"/>
      <c r="BM33" s="210"/>
    </row>
    <row r="34" spans="1:65" ht="13.5" thickBot="1" x14ac:dyDescent="0.25">
      <c r="A34" s="174">
        <f t="shared" si="0"/>
        <v>28</v>
      </c>
      <c r="B34" s="175">
        <f>'Простыня Сорт'!C33</f>
        <v>58</v>
      </c>
      <c r="C34" s="176" t="str">
        <f>'Простыня Сорт'!D33</f>
        <v>Поселов Алексей</v>
      </c>
      <c r="D34" s="176" t="str">
        <f>'Простыня Сорт'!E33</f>
        <v>Фадеева Дарья</v>
      </c>
      <c r="E34" s="177">
        <f>'Простыня Сорт'!CX33</f>
        <v>476</v>
      </c>
      <c r="G34" s="184" t="str">
        <f>'Простыня Сорт'!CZ33</f>
        <v>студент</v>
      </c>
      <c r="H34" s="185" t="str">
        <f>'Простыня Сорт'!DA33</f>
        <v>полный</v>
      </c>
      <c r="I34" s="186">
        <f>'Простыня Сорт'!DB33</f>
        <v>127</v>
      </c>
      <c r="J34" s="187" t="str">
        <f>IF('Простыня Сорт'!DC33="","",'Простыня Сорт'!DC33)</f>
        <v/>
      </c>
      <c r="K34" s="184">
        <f>IF('Простыня Сорт'!DD32="","",'Простыня Сорт'!DD32)</f>
        <v>28</v>
      </c>
      <c r="L34" s="185">
        <f>IF('Простыня Сорт'!DE33="","",'Простыня Сорт'!DE33)</f>
        <v>8</v>
      </c>
      <c r="M34" s="186" t="str">
        <f>IF('Простыня Сорт'!DF33="","",'Простыня Сорт'!DF33)</f>
        <v/>
      </c>
      <c r="N34" s="195"/>
      <c r="O34" s="195"/>
      <c r="P34" s="195"/>
      <c r="Q34" s="195"/>
      <c r="R34" s="195"/>
      <c r="T34" s="188">
        <f t="shared" si="1"/>
        <v>28</v>
      </c>
      <c r="U34" s="189">
        <f>'Лучший Пилот'!C32</f>
        <v>31</v>
      </c>
      <c r="V34" s="185" t="str">
        <f>'Лучший Пилот'!D32</f>
        <v>Журавлёв Александр</v>
      </c>
      <c r="W34" s="185" t="str">
        <f>'Лучший Пилот'!CZ32</f>
        <v>абсолют</v>
      </c>
      <c r="X34" s="185" t="str">
        <f>'Лучший Пилот'!DA32</f>
        <v>передний</v>
      </c>
      <c r="Y34" s="185">
        <f>'Лучший Пилот'!DB32</f>
        <v>98</v>
      </c>
      <c r="Z34" s="185" t="str">
        <f>'Лучший Пилот'!DC32</f>
        <v>Сборная АТФ</v>
      </c>
      <c r="AA34" s="203">
        <f>'Лучший Пилот'!DI32</f>
        <v>1.06</v>
      </c>
      <c r="AB34" s="207">
        <f>'Лучший Пилот'!DL32</f>
        <v>162.92400000000001</v>
      </c>
      <c r="AM34" s="193"/>
      <c r="AN34" s="194"/>
      <c r="AO34" s="195"/>
      <c r="AP34" s="195"/>
      <c r="AQ34" s="195"/>
      <c r="AR34" s="195"/>
      <c r="AS34" s="195"/>
      <c r="AT34" s="172"/>
      <c r="AU34" s="210"/>
      <c r="BH34" s="193"/>
      <c r="BI34" s="194"/>
      <c r="BJ34" s="195"/>
      <c r="BK34" s="195"/>
      <c r="BL34" s="195"/>
      <c r="BM34" s="210"/>
    </row>
    <row r="35" spans="1:65" ht="13.5" thickBot="1" x14ac:dyDescent="0.25">
      <c r="A35" s="174">
        <f t="shared" si="0"/>
        <v>29</v>
      </c>
      <c r="B35" s="175">
        <f>'Простыня Сорт'!C34</f>
        <v>13</v>
      </c>
      <c r="C35" s="176" t="str">
        <f>'Простыня Сорт'!D34</f>
        <v>Ершов Иван</v>
      </c>
      <c r="D35" s="176" t="str">
        <f>'Простыня Сорт'!E34</f>
        <v>Ермолаев Сергей</v>
      </c>
      <c r="E35" s="177">
        <f>'Простыня Сорт'!CX34</f>
        <v>479.2</v>
      </c>
      <c r="G35" s="184" t="str">
        <f>'Простыня Сорт'!CZ34</f>
        <v>выпускник</v>
      </c>
      <c r="H35" s="185" t="str">
        <f>'Простыня Сорт'!DA34</f>
        <v>передний</v>
      </c>
      <c r="I35" s="186">
        <f>'Простыня Сорт'!DB34</f>
        <v>102</v>
      </c>
      <c r="J35" s="187" t="str">
        <f>IF('Простыня Сорт'!DC34="","",'Простыня Сорт'!DC34)</f>
        <v>Новогорск-ралли</v>
      </c>
      <c r="K35" s="184">
        <f>IF('Простыня Сорт'!DD33="","",'Простыня Сорт'!DD33)</f>
        <v>29</v>
      </c>
      <c r="L35" s="185" t="str">
        <f>IF('Простыня Сорт'!DE34="","",'Простыня Сорт'!DE34)</f>
        <v/>
      </c>
      <c r="M35" s="186">
        <f>IF('Простыня Сорт'!DF34="","",'Простыня Сорт'!DF34)</f>
        <v>15</v>
      </c>
      <c r="N35" s="195"/>
      <c r="O35" s="195"/>
      <c r="P35" s="195"/>
      <c r="Q35" s="195"/>
      <c r="R35" s="195"/>
      <c r="T35" s="188">
        <f t="shared" si="1"/>
        <v>29</v>
      </c>
      <c r="U35" s="189">
        <f>'Лучший Пилот'!C33</f>
        <v>47</v>
      </c>
      <c r="V35" s="185" t="str">
        <f>'Лучший Пилот'!D33</f>
        <v>Минаев Евгений</v>
      </c>
      <c r="W35" s="185" t="str">
        <f>'Лучший Пилот'!CZ33</f>
        <v>абсолют</v>
      </c>
      <c r="X35" s="185" t="str">
        <f>'Лучший Пилот'!DA33</f>
        <v>передний</v>
      </c>
      <c r="Y35" s="185">
        <f>'Лучший Пилот'!DB33</f>
        <v>77</v>
      </c>
      <c r="Z35" s="185">
        <f>'Лучший Пилот'!DC33</f>
        <v>0</v>
      </c>
      <c r="AA35" s="203">
        <f>'Лучший Пилот'!DI33</f>
        <v>1.06</v>
      </c>
      <c r="AB35" s="207">
        <f>'Лучший Пилот'!DL33</f>
        <v>164.93800000000002</v>
      </c>
      <c r="AM35" s="193"/>
      <c r="AN35" s="194"/>
      <c r="AO35" s="195"/>
      <c r="AP35" s="195"/>
      <c r="AQ35" s="195"/>
      <c r="AR35" s="195"/>
      <c r="AS35" s="195"/>
      <c r="AT35" s="172"/>
      <c r="AU35" s="210"/>
      <c r="BH35" s="193"/>
      <c r="BI35" s="194"/>
      <c r="BJ35" s="195"/>
      <c r="BK35" s="195"/>
      <c r="BL35" s="195"/>
      <c r="BM35" s="210"/>
    </row>
    <row r="36" spans="1:65" ht="13.5" thickBot="1" x14ac:dyDescent="0.25">
      <c r="A36" s="174">
        <f t="shared" si="0"/>
        <v>30</v>
      </c>
      <c r="B36" s="175">
        <f>'Простыня Сорт'!C35</f>
        <v>16</v>
      </c>
      <c r="C36" s="176" t="str">
        <f>'Простыня Сорт'!D35</f>
        <v>Филин Анатолий</v>
      </c>
      <c r="D36" s="176" t="str">
        <f>'Простыня Сорт'!E35</f>
        <v>Хохлов Юрий</v>
      </c>
      <c r="E36" s="177">
        <f>'Простыня Сорт'!CX35</f>
        <v>534.9</v>
      </c>
      <c r="G36" s="184" t="str">
        <f>'Простыня Сорт'!CZ35</f>
        <v>студент</v>
      </c>
      <c r="H36" s="185" t="str">
        <f>'Простыня Сорт'!DA35</f>
        <v>передний</v>
      </c>
      <c r="I36" s="186">
        <f>'Простыня Сорт'!DB35</f>
        <v>77</v>
      </c>
      <c r="J36" s="187" t="str">
        <f>IF('Простыня Сорт'!DC35="","",'Простыня Сорт'!DC35)</f>
        <v>Cheburators</v>
      </c>
      <c r="K36" s="184">
        <f>IF('Простыня Сорт'!DD34="","",'Простыня Сорт'!DD34)</f>
        <v>30</v>
      </c>
      <c r="L36" s="185">
        <f>IF('Простыня Сорт'!DE35="","",'Простыня Сорт'!DE35)</f>
        <v>9</v>
      </c>
      <c r="M36" s="186" t="str">
        <f>IF('Простыня Сорт'!DF35="","",'Простыня Сорт'!DF35)</f>
        <v/>
      </c>
      <c r="N36" s="195"/>
      <c r="O36" s="195"/>
      <c r="P36" s="195"/>
      <c r="Q36" s="195"/>
      <c r="R36" s="195"/>
      <c r="T36" s="188">
        <f t="shared" si="1"/>
        <v>30</v>
      </c>
      <c r="U36" s="189">
        <f>'Лучший Пилот'!C34</f>
        <v>41</v>
      </c>
      <c r="V36" s="185" t="str">
        <f>'Лучший Пилот'!D34</f>
        <v>Шеврекуко Григорий</v>
      </c>
      <c r="W36" s="185" t="str">
        <f>'Лучший Пилот'!CZ34</f>
        <v>абсолют</v>
      </c>
      <c r="X36" s="185" t="str">
        <f>'Лучший Пилот'!DA34</f>
        <v>полный</v>
      </c>
      <c r="Y36" s="185">
        <f>'Лучший Пилот'!DB34</f>
        <v>160</v>
      </c>
      <c r="Z36" s="185">
        <f>'Лучший Пилот'!DC34</f>
        <v>0</v>
      </c>
      <c r="AA36" s="203">
        <f>'Лучший Пилот'!DI34</f>
        <v>1.1499999999999999</v>
      </c>
      <c r="AB36" s="207">
        <f>'Лучший Пилот'!DL34</f>
        <v>165.24</v>
      </c>
      <c r="AM36" s="193"/>
      <c r="AN36" s="194"/>
      <c r="AO36" s="195"/>
      <c r="AP36" s="195"/>
      <c r="AQ36" s="195"/>
      <c r="AR36" s="195"/>
      <c r="AS36" s="195"/>
      <c r="AT36" s="172"/>
      <c r="AU36" s="210"/>
      <c r="BH36" s="193"/>
      <c r="BI36" s="194"/>
      <c r="BJ36" s="195"/>
      <c r="BK36" s="195"/>
      <c r="BL36" s="195"/>
      <c r="BM36" s="210"/>
    </row>
    <row r="37" spans="1:65" ht="13.5" thickBot="1" x14ac:dyDescent="0.25">
      <c r="A37" s="174">
        <f t="shared" si="0"/>
        <v>31</v>
      </c>
      <c r="B37" s="175">
        <f>'Простыня Сорт'!C36</f>
        <v>20</v>
      </c>
      <c r="C37" s="176" t="str">
        <f>'Простыня Сорт'!D36</f>
        <v>Лазарко Сергей</v>
      </c>
      <c r="D37" s="176" t="str">
        <f>'Простыня Сорт'!E36</f>
        <v>Лазарко Анатолий</v>
      </c>
      <c r="E37" s="177">
        <f>'Простыня Сорт'!CX36</f>
        <v>540.6</v>
      </c>
      <c r="G37" s="184" t="str">
        <f>'Простыня Сорт'!CZ36</f>
        <v>выпускник</v>
      </c>
      <c r="H37" s="185" t="str">
        <f>'Простыня Сорт'!DA36</f>
        <v>передний</v>
      </c>
      <c r="I37" s="186">
        <f>'Простыня Сорт'!DB36</f>
        <v>71</v>
      </c>
      <c r="J37" s="187" t="str">
        <f>IF('Простыня Сорт'!DC36="","",'Простыня Сорт'!DC36)</f>
        <v/>
      </c>
      <c r="K37" s="184">
        <f>IF('Простыня Сорт'!DD35="","",'Простыня Сорт'!DD35)</f>
        <v>31</v>
      </c>
      <c r="L37" s="185" t="str">
        <f>IF('Простыня Сорт'!DE36="","",'Простыня Сорт'!DE36)</f>
        <v/>
      </c>
      <c r="M37" s="186">
        <f>IF('Простыня Сорт'!DF36="","",'Простыня Сорт'!DF36)</f>
        <v>16</v>
      </c>
      <c r="N37" s="195"/>
      <c r="O37" s="195"/>
      <c r="P37" s="195"/>
      <c r="Q37" s="195"/>
      <c r="R37" s="195"/>
      <c r="T37" s="188">
        <f t="shared" si="1"/>
        <v>31</v>
      </c>
      <c r="U37" s="189">
        <f>'Лучший Пилот'!C35</f>
        <v>24</v>
      </c>
      <c r="V37" s="185" t="str">
        <f>'Лучший Пилот'!D35</f>
        <v>Барахов Виталий</v>
      </c>
      <c r="W37" s="185" t="str">
        <f>'Лучший Пилот'!CZ35</f>
        <v>абсолют</v>
      </c>
      <c r="X37" s="185" t="str">
        <f>'Лучший Пилот'!DA35</f>
        <v>передний</v>
      </c>
      <c r="Y37" s="185">
        <f>'Лучший Пилот'!DB35</f>
        <v>75</v>
      </c>
      <c r="Z37" s="185">
        <f>'Лучший Пилот'!DC35</f>
        <v>0</v>
      </c>
      <c r="AA37" s="203">
        <f>'Лучший Пилот'!DI35</f>
        <v>1.06</v>
      </c>
      <c r="AB37" s="207">
        <f>'Лучший Пилот'!DL35</f>
        <v>167.90600000000001</v>
      </c>
      <c r="AM37" s="193"/>
      <c r="AN37" s="194"/>
      <c r="AO37" s="195"/>
      <c r="AP37" s="195"/>
      <c r="AQ37" s="195"/>
      <c r="AR37" s="195"/>
      <c r="AS37" s="195"/>
      <c r="AT37" s="172"/>
      <c r="AU37" s="210"/>
      <c r="BH37" s="193"/>
      <c r="BI37" s="194"/>
      <c r="BJ37" s="195"/>
      <c r="BK37" s="195"/>
      <c r="BL37" s="195"/>
      <c r="BM37" s="210"/>
    </row>
    <row r="38" spans="1:65" ht="13.5" thickBot="1" x14ac:dyDescent="0.25">
      <c r="A38" s="174">
        <f t="shared" si="0"/>
        <v>32</v>
      </c>
      <c r="B38" s="175">
        <f>'Простыня Сорт'!C37</f>
        <v>41</v>
      </c>
      <c r="C38" s="176" t="str">
        <f>'Простыня Сорт'!D37</f>
        <v>Шеврекуко Григорий</v>
      </c>
      <c r="D38" s="176" t="str">
        <f>'Простыня Сорт'!E37</f>
        <v>Шкурлаков Сергей</v>
      </c>
      <c r="E38" s="177">
        <f>'Простыня Сорт'!CX37</f>
        <v>639.6</v>
      </c>
      <c r="G38" s="184" t="str">
        <f>'Простыня Сорт'!CZ37</f>
        <v>абсолют</v>
      </c>
      <c r="H38" s="185" t="str">
        <f>'Простыня Сорт'!DA37</f>
        <v>полный</v>
      </c>
      <c r="I38" s="186">
        <f>'Простыня Сорт'!DB37</f>
        <v>160</v>
      </c>
      <c r="J38" s="187" t="str">
        <f>IF('Простыня Сорт'!DC37="","",'Простыня Сорт'!DC37)</f>
        <v/>
      </c>
      <c r="K38" s="184">
        <f>IF('Простыня Сорт'!DD36="","",'Простыня Сорт'!DD36)</f>
        <v>32</v>
      </c>
      <c r="L38" s="185" t="str">
        <f>IF('Простыня Сорт'!DE37="","",'Простыня Сорт'!DE37)</f>
        <v/>
      </c>
      <c r="M38" s="186" t="str">
        <f>IF('Простыня Сорт'!DF37="","",'Простыня Сорт'!DF37)</f>
        <v/>
      </c>
      <c r="N38" s="195"/>
      <c r="O38" s="195"/>
      <c r="P38" s="195"/>
      <c r="Q38" s="195"/>
      <c r="R38" s="195"/>
      <c r="T38" s="188">
        <f t="shared" si="1"/>
        <v>32</v>
      </c>
      <c r="U38" s="189">
        <f>'Лучший Пилот'!C36</f>
        <v>29</v>
      </c>
      <c r="V38" s="185" t="str">
        <f>'Лучший Пилот'!D36</f>
        <v>Мартынов Максим</v>
      </c>
      <c r="W38" s="185" t="str">
        <f>'Лучший Пилот'!CZ36</f>
        <v>выпускник</v>
      </c>
      <c r="X38" s="185" t="str">
        <f>'Лучший Пилот'!DA36</f>
        <v>передний</v>
      </c>
      <c r="Y38" s="185">
        <f>'Лучший Пилот'!DB36</f>
        <v>75</v>
      </c>
      <c r="Z38" s="185">
        <f>'Лучший Пилот'!DC36</f>
        <v>0</v>
      </c>
      <c r="AA38" s="203">
        <f>'Лучший Пилот'!DI36</f>
        <v>1.06</v>
      </c>
      <c r="AB38" s="207">
        <f>'Лучший Пилот'!DL36</f>
        <v>169.39</v>
      </c>
      <c r="AM38" s="193"/>
      <c r="AN38" s="194"/>
      <c r="AO38" s="195"/>
      <c r="AP38" s="195"/>
      <c r="AQ38" s="195"/>
      <c r="AR38" s="195"/>
      <c r="AS38" s="195"/>
      <c r="AT38" s="172"/>
      <c r="AU38" s="210"/>
      <c r="BH38" s="193"/>
      <c r="BI38" s="194"/>
      <c r="BJ38" s="200">
        <v>40887</v>
      </c>
      <c r="BL38" s="154"/>
      <c r="BM38" s="210"/>
    </row>
    <row r="39" spans="1:65" ht="13.5" thickBot="1" x14ac:dyDescent="0.25">
      <c r="A39" s="174">
        <f t="shared" si="0"/>
        <v>33</v>
      </c>
      <c r="B39" s="175">
        <f>'Простыня Сорт'!C38</f>
        <v>60</v>
      </c>
      <c r="C39" s="176" t="str">
        <f>'Простыня Сорт'!D38</f>
        <v>Белов Илья</v>
      </c>
      <c r="D39" s="176" t="str">
        <f>'Простыня Сорт'!E38</f>
        <v>Краснов Роберт</v>
      </c>
      <c r="E39" s="177">
        <f>'Простыня Сорт'!CX38</f>
        <v>686.4</v>
      </c>
      <c r="G39" s="184" t="str">
        <f>'Простыня Сорт'!CZ38</f>
        <v>выпускник</v>
      </c>
      <c r="H39" s="185" t="str">
        <f>'Простыня Сорт'!DA38</f>
        <v>передний</v>
      </c>
      <c r="I39" s="186">
        <f>'Простыня Сорт'!DB38</f>
        <v>98</v>
      </c>
      <c r="J39" s="187" t="str">
        <f>IF('Простыня Сорт'!DC38="","",'Простыня Сорт'!DC38)</f>
        <v>Dream Team</v>
      </c>
      <c r="K39" s="184">
        <f>IF('Простыня Сорт'!DD37="","",'Простыня Сорт'!DD37)</f>
        <v>33</v>
      </c>
      <c r="L39" s="185" t="str">
        <f>IF('Простыня Сорт'!DE38="","",'Простыня Сорт'!DE38)</f>
        <v/>
      </c>
      <c r="M39" s="186">
        <f>IF('Простыня Сорт'!DF38="","",'Простыня Сорт'!DF38)</f>
        <v>17</v>
      </c>
      <c r="N39" s="195"/>
      <c r="O39" s="195"/>
      <c r="P39" s="195"/>
      <c r="Q39" s="195"/>
      <c r="R39" s="195"/>
      <c r="T39" s="188">
        <f t="shared" si="1"/>
        <v>33</v>
      </c>
      <c r="U39" s="189">
        <f>'Лучший Пилот'!C37</f>
        <v>45</v>
      </c>
      <c r="V39" s="185" t="str">
        <f>'Лучший Пилот'!D37</f>
        <v>Джиоев Сослан</v>
      </c>
      <c r="W39" s="185" t="str">
        <f>'Лучший Пилот'!CZ37</f>
        <v>выпускник</v>
      </c>
      <c r="X39" s="185" t="str">
        <f>'Лучший Пилот'!DA37</f>
        <v>передний</v>
      </c>
      <c r="Y39" s="185">
        <f>'Лучший Пилот'!DB37</f>
        <v>115</v>
      </c>
      <c r="Z39" s="185">
        <f>'Лучший Пилот'!DC37</f>
        <v>0</v>
      </c>
      <c r="AA39" s="203">
        <f>'Лучший Пилот'!DI37</f>
        <v>1.0900000000000001</v>
      </c>
      <c r="AB39" s="207">
        <f>'Лучший Пилот'!DL37</f>
        <v>174.643</v>
      </c>
      <c r="AM39" s="193"/>
      <c r="AN39" s="194"/>
      <c r="AO39" s="195"/>
      <c r="AP39" s="195"/>
      <c r="AQ39" s="195"/>
      <c r="AR39" s="195"/>
      <c r="AS39" s="195"/>
      <c r="AT39" s="172"/>
      <c r="AU39" s="210"/>
      <c r="BH39" s="193"/>
      <c r="BI39" s="194"/>
      <c r="BL39" s="154"/>
      <c r="BM39" s="210"/>
    </row>
    <row r="40" spans="1:65" ht="13.5" thickBot="1" x14ac:dyDescent="0.25">
      <c r="A40" s="174">
        <f t="shared" si="0"/>
        <v>34</v>
      </c>
      <c r="B40" s="175">
        <f>'Простыня Сорт'!C39</f>
        <v>40</v>
      </c>
      <c r="C40" s="176" t="str">
        <f>'Простыня Сорт'!D39</f>
        <v>Рябов Павел</v>
      </c>
      <c r="D40" s="176" t="str">
        <f>'Простыня Сорт'!E39</f>
        <v>Ермилов Сергей</v>
      </c>
      <c r="E40" s="177">
        <f>'Простыня Сорт'!CX39</f>
        <v>710.9</v>
      </c>
      <c r="G40" s="184" t="str">
        <f>'Простыня Сорт'!CZ39</f>
        <v>абсолют</v>
      </c>
      <c r="H40" s="185" t="str">
        <f>'Простыня Сорт'!DA39</f>
        <v>передний</v>
      </c>
      <c r="I40" s="186">
        <f>'Простыня Сорт'!DB39</f>
        <v>75</v>
      </c>
      <c r="J40" s="187" t="str">
        <f>IF('Простыня Сорт'!DC39="","",'Простыня Сорт'!DC39)</f>
        <v/>
      </c>
      <c r="K40" s="184">
        <f>IF('Простыня Сорт'!DD38="","",'Простыня Сорт'!DD38)</f>
        <v>34</v>
      </c>
      <c r="L40" s="185" t="str">
        <f>IF('Простыня Сорт'!DE39="","",'Простыня Сорт'!DE39)</f>
        <v/>
      </c>
      <c r="M40" s="186" t="str">
        <f>IF('Простыня Сорт'!DF39="","",'Простыня Сорт'!DF39)</f>
        <v/>
      </c>
      <c r="N40" s="195"/>
      <c r="O40" s="195"/>
      <c r="P40" s="195"/>
      <c r="Q40" s="195"/>
      <c r="R40" s="195"/>
      <c r="T40" s="188">
        <f t="shared" si="1"/>
        <v>34</v>
      </c>
      <c r="U40" s="189">
        <f>'Лучший Пилот'!C38</f>
        <v>58</v>
      </c>
      <c r="V40" s="185" t="str">
        <f>'Лучший Пилот'!D38</f>
        <v>Поселов Алексей</v>
      </c>
      <c r="W40" s="185" t="str">
        <f>'Лучший Пилот'!CZ38</f>
        <v>студент</v>
      </c>
      <c r="X40" s="185" t="str">
        <f>'Лучший Пилот'!DA38</f>
        <v>полный</v>
      </c>
      <c r="Y40" s="185">
        <f>'Лучший Пилот'!DB38</f>
        <v>127</v>
      </c>
      <c r="Z40" s="185">
        <f>'Лучший Пилот'!DC38</f>
        <v>0</v>
      </c>
      <c r="AA40" s="203">
        <f>'Лучший Пилот'!DI38</f>
        <v>1.1200000000000001</v>
      </c>
      <c r="AB40" s="207">
        <f>'Лучший Пилот'!DL38</f>
        <v>182.32</v>
      </c>
      <c r="AM40" s="193"/>
      <c r="AN40" s="194"/>
      <c r="AO40" s="195"/>
      <c r="AP40" s="195"/>
      <c r="AQ40" s="195"/>
      <c r="AR40" s="195"/>
      <c r="AS40" s="195"/>
      <c r="AT40" s="172"/>
      <c r="AU40" s="210"/>
      <c r="BH40" s="193"/>
      <c r="BI40" s="194"/>
      <c r="BJ40" s="202" t="s">
        <v>24</v>
      </c>
      <c r="BL40" s="202" t="s">
        <v>22</v>
      </c>
      <c r="BM40" s="210"/>
    </row>
    <row r="41" spans="1:65" ht="13.5" thickBot="1" x14ac:dyDescent="0.25">
      <c r="A41" s="174">
        <f t="shared" si="0"/>
        <v>35</v>
      </c>
      <c r="B41" s="175">
        <f>'Простыня Сорт'!C40</f>
        <v>24</v>
      </c>
      <c r="C41" s="176" t="str">
        <f>'Простыня Сорт'!D40</f>
        <v>Барахов Виталий</v>
      </c>
      <c r="D41" s="176" t="str">
        <f>'Простыня Сорт'!E40</f>
        <v>Титов Владимир</v>
      </c>
      <c r="E41" s="177">
        <f>'Простыня Сорт'!CX40</f>
        <v>760.1</v>
      </c>
      <c r="G41" s="184" t="str">
        <f>'Простыня Сорт'!CZ40</f>
        <v>абсолют</v>
      </c>
      <c r="H41" s="185" t="str">
        <f>'Простыня Сорт'!DA40</f>
        <v>передний</v>
      </c>
      <c r="I41" s="186">
        <f>'Простыня Сорт'!DB40</f>
        <v>75</v>
      </c>
      <c r="J41" s="187" t="str">
        <f>IF('Простыня Сорт'!DC40="","",'Простыня Сорт'!DC40)</f>
        <v/>
      </c>
      <c r="K41" s="184">
        <f>IF('Простыня Сорт'!DD39="","",'Простыня Сорт'!DD39)</f>
        <v>35</v>
      </c>
      <c r="L41" s="185" t="str">
        <f>IF('Простыня Сорт'!DE40="","",'Простыня Сорт'!DE40)</f>
        <v/>
      </c>
      <c r="M41" s="186" t="str">
        <f>IF('Простыня Сорт'!DF40="","",'Простыня Сорт'!DF40)</f>
        <v/>
      </c>
      <c r="N41" s="195"/>
      <c r="O41" s="195"/>
      <c r="P41" s="195"/>
      <c r="Q41" s="195"/>
      <c r="R41" s="195"/>
      <c r="T41" s="188">
        <f t="shared" si="1"/>
        <v>35</v>
      </c>
      <c r="U41" s="189">
        <f>'Лучший Пилот'!C39</f>
        <v>32</v>
      </c>
      <c r="V41" s="185" t="str">
        <f>'Лучший Пилот'!D39</f>
        <v>Бестужев Дмитрий</v>
      </c>
      <c r="W41" s="185" t="str">
        <f>'Лучший Пилот'!CZ39</f>
        <v>студент</v>
      </c>
      <c r="X41" s="185" t="str">
        <f>'Лучший Пилот'!DA39</f>
        <v>передний</v>
      </c>
      <c r="Y41" s="185">
        <f>'Лучший Пилот'!DB39</f>
        <v>140</v>
      </c>
      <c r="Z41" s="185" t="str">
        <f>'Лучший Пилот'!DC39</f>
        <v>МАДИ-RACING</v>
      </c>
      <c r="AA41" s="203">
        <f>'Лучший Пилот'!DI39</f>
        <v>1.0900000000000001</v>
      </c>
      <c r="AB41" s="207">
        <f>'Лучший Пилот'!DL39</f>
        <v>189.79400000000004</v>
      </c>
      <c r="AM41" s="193"/>
      <c r="AN41" s="194"/>
      <c r="AO41" s="195"/>
      <c r="AP41" s="195"/>
      <c r="AQ41" s="195"/>
      <c r="AR41" s="195"/>
      <c r="AS41" s="195"/>
      <c r="AT41" s="172"/>
      <c r="AU41" s="210"/>
      <c r="BH41" s="193"/>
      <c r="BI41" s="194"/>
      <c r="BJ41" s="202" t="s">
        <v>21</v>
      </c>
      <c r="BL41" s="202" t="s">
        <v>25</v>
      </c>
      <c r="BM41" s="210"/>
    </row>
    <row r="42" spans="1:65" ht="13.5" thickBot="1" x14ac:dyDescent="0.25">
      <c r="A42" s="174">
        <f t="shared" si="0"/>
        <v>36</v>
      </c>
      <c r="B42" s="175">
        <f>'Простыня Сорт'!C41</f>
        <v>23</v>
      </c>
      <c r="C42" s="176" t="str">
        <f>'Простыня Сорт'!D41</f>
        <v>Дегтярёв Тимур</v>
      </c>
      <c r="D42" s="176" t="str">
        <f>'Простыня Сорт'!E41</f>
        <v>Зиновчук Денис</v>
      </c>
      <c r="E42" s="177">
        <f>'Простыня Сорт'!CX41</f>
        <v>818</v>
      </c>
      <c r="G42" s="184" t="str">
        <f>'Простыня Сорт'!CZ41</f>
        <v>студент</v>
      </c>
      <c r="H42" s="185" t="str">
        <f>'Простыня Сорт'!DA41</f>
        <v>передний</v>
      </c>
      <c r="I42" s="186">
        <f>'Простыня Сорт'!DB41</f>
        <v>70</v>
      </c>
      <c r="J42" s="187" t="str">
        <f>IF('Простыня Сорт'!DC41="","",'Простыня Сорт'!DC41)</f>
        <v>Cheburators</v>
      </c>
      <c r="K42" s="184">
        <f>IF('Простыня Сорт'!DD40="","",'Простыня Сорт'!DD40)</f>
        <v>36</v>
      </c>
      <c r="L42" s="185">
        <f>IF('Простыня Сорт'!DE41="","",'Простыня Сорт'!DE41)</f>
        <v>10</v>
      </c>
      <c r="M42" s="186" t="str">
        <f>IF('Простыня Сорт'!DF41="","",'Простыня Сорт'!DF41)</f>
        <v/>
      </c>
      <c r="N42" s="195"/>
      <c r="O42" s="195"/>
      <c r="P42" s="195"/>
      <c r="Q42" s="195"/>
      <c r="R42" s="195"/>
      <c r="T42" s="188">
        <f t="shared" si="1"/>
        <v>36</v>
      </c>
      <c r="U42" s="189">
        <f>'Лучший Пилот'!C40</f>
        <v>46</v>
      </c>
      <c r="V42" s="185" t="str">
        <f>'Лучший Пилот'!D40</f>
        <v>Вольнов Алексей</v>
      </c>
      <c r="W42" s="185" t="str">
        <f>'Лучший Пилот'!CZ40</f>
        <v>студент</v>
      </c>
      <c r="X42" s="185" t="str">
        <f>'Лучший Пилот'!DA40</f>
        <v>задний</v>
      </c>
      <c r="Y42" s="185">
        <f>'Лучший Пилот'!DB40</f>
        <v>64</v>
      </c>
      <c r="Z42" s="185" t="str">
        <f>'Лучший Пилот'!DC40</f>
        <v>Новогорск-ралли</v>
      </c>
      <c r="AA42" s="203">
        <f>'Лучший Пилот'!DI40</f>
        <v>1</v>
      </c>
      <c r="AB42" s="207">
        <f>'Лучший Пилот'!DL40</f>
        <v>197.6</v>
      </c>
      <c r="AM42" s="193"/>
      <c r="AN42" s="194"/>
      <c r="AO42" s="195"/>
      <c r="AP42" s="195"/>
      <c r="AQ42" s="195"/>
      <c r="AR42" s="195"/>
      <c r="AS42" s="195"/>
      <c r="AT42" s="172"/>
      <c r="AU42" s="210"/>
      <c r="BH42" s="193"/>
      <c r="BI42" s="194"/>
      <c r="BM42" s="210"/>
    </row>
    <row r="43" spans="1:65" ht="13.5" thickBot="1" x14ac:dyDescent="0.25">
      <c r="A43" s="174">
        <f t="shared" si="0"/>
        <v>37</v>
      </c>
      <c r="B43" s="175">
        <f>'Простыня Сорт'!C42</f>
        <v>55</v>
      </c>
      <c r="C43" s="176" t="str">
        <f>'Простыня Сорт'!D42</f>
        <v>Герасимов Андрей</v>
      </c>
      <c r="D43" s="176" t="str">
        <f>'Простыня Сорт'!E42</f>
        <v>Фарбирович Анна</v>
      </c>
      <c r="E43" s="177">
        <f>'Простыня Сорт'!CX42</f>
        <v>835.1</v>
      </c>
      <c r="G43" s="184" t="str">
        <f>'Простыня Сорт'!CZ42</f>
        <v>студент</v>
      </c>
      <c r="H43" s="185" t="str">
        <f>'Простыня Сорт'!DA42</f>
        <v>передний</v>
      </c>
      <c r="I43" s="186">
        <f>'Простыня Сорт'!DB42</f>
        <v>109</v>
      </c>
      <c r="J43" s="187" t="str">
        <f>IF('Простыня Сорт'!DC42="","",'Простыня Сорт'!DC42)</f>
        <v>Cheburators</v>
      </c>
      <c r="K43" s="184">
        <f>IF('Простыня Сорт'!DD41="","",'Простыня Сорт'!DD41)</f>
        <v>37</v>
      </c>
      <c r="L43" s="185">
        <f>IF('Простыня Сорт'!DE42="","",'Простыня Сорт'!DE42)</f>
        <v>11</v>
      </c>
      <c r="M43" s="186" t="str">
        <f>IF('Простыня Сорт'!DF42="","",'Простыня Сорт'!DF42)</f>
        <v/>
      </c>
      <c r="N43" s="195"/>
      <c r="O43" s="195"/>
      <c r="P43" s="195"/>
      <c r="Q43" s="195"/>
      <c r="R43" s="195"/>
      <c r="T43" s="188">
        <f t="shared" si="1"/>
        <v>37</v>
      </c>
      <c r="U43" s="189">
        <f>'Лучший Пилот'!C41</f>
        <v>38</v>
      </c>
      <c r="V43" s="185" t="str">
        <f>'Лучший Пилот'!D41</f>
        <v>Дочкин Дмитрий</v>
      </c>
      <c r="W43" s="185" t="str">
        <f>'Лучший Пилот'!CZ41</f>
        <v>студент</v>
      </c>
      <c r="X43" s="185" t="str">
        <f>'Лучший Пилот'!DA41</f>
        <v>передний</v>
      </c>
      <c r="Y43" s="185">
        <f>'Лучший Пилот'!DB41</f>
        <v>114</v>
      </c>
      <c r="Z43" s="185" t="str">
        <f>'Лучший Пилот'!DC41</f>
        <v>МАДИ-RACING</v>
      </c>
      <c r="AA43" s="203">
        <f>'Лучший Пилот'!DI41</f>
        <v>1.0900000000000001</v>
      </c>
      <c r="AB43" s="207">
        <f>'Лучший Пилот'!DL41</f>
        <v>200.065</v>
      </c>
      <c r="AM43" s="193"/>
      <c r="AN43" s="194"/>
      <c r="AO43" s="195"/>
      <c r="AP43" s="195"/>
      <c r="AQ43" s="195"/>
      <c r="AR43" s="195"/>
      <c r="AS43" s="195"/>
      <c r="AT43" s="172"/>
      <c r="AU43" s="210"/>
      <c r="BH43" s="193"/>
      <c r="BI43" s="194"/>
      <c r="BJ43" s="195"/>
      <c r="BK43" s="195"/>
      <c r="BL43" s="195"/>
      <c r="BM43" s="210"/>
    </row>
    <row r="44" spans="1:65" ht="13.5" thickBot="1" x14ac:dyDescent="0.25">
      <c r="A44" s="174">
        <f t="shared" si="0"/>
        <v>38</v>
      </c>
      <c r="B44" s="175">
        <f>'Простыня Сорт'!C43</f>
        <v>31</v>
      </c>
      <c r="C44" s="176" t="str">
        <f>'Простыня Сорт'!D43</f>
        <v>Журавлёв Александр</v>
      </c>
      <c r="D44" s="176" t="str">
        <f>'Простыня Сорт'!E43</f>
        <v>Конакчиев Игорь</v>
      </c>
      <c r="E44" s="177">
        <f>'Простыня Сорт'!CX43</f>
        <v>892.4</v>
      </c>
      <c r="G44" s="184" t="str">
        <f>'Простыня Сорт'!CZ43</f>
        <v>абсолют</v>
      </c>
      <c r="H44" s="185" t="str">
        <f>'Простыня Сорт'!DA43</f>
        <v>передний</v>
      </c>
      <c r="I44" s="186">
        <f>'Простыня Сорт'!DB43</f>
        <v>98</v>
      </c>
      <c r="J44" s="187" t="str">
        <f>IF('Простыня Сорт'!DC43="","",'Простыня Сорт'!DC43)</f>
        <v>Сборная АТФ</v>
      </c>
      <c r="K44" s="184">
        <f>IF('Простыня Сорт'!DD42="","",'Простыня Сорт'!DD42)</f>
        <v>38</v>
      </c>
      <c r="L44" s="185" t="str">
        <f>IF('Простыня Сорт'!DE43="","",'Простыня Сорт'!DE43)</f>
        <v/>
      </c>
      <c r="M44" s="186" t="str">
        <f>IF('Простыня Сорт'!DF43="","",'Простыня Сорт'!DF43)</f>
        <v/>
      </c>
      <c r="N44" s="195"/>
      <c r="O44" s="195"/>
      <c r="P44" s="195"/>
      <c r="Q44" s="195"/>
      <c r="R44" s="195"/>
      <c r="T44" s="188">
        <f t="shared" si="1"/>
        <v>38</v>
      </c>
      <c r="U44" s="189">
        <f>'Лучший Пилот'!C42</f>
        <v>2</v>
      </c>
      <c r="V44" s="185" t="str">
        <f>'Лучший Пилот'!D42</f>
        <v>Сергеев Виктор</v>
      </c>
      <c r="W44" s="185" t="str">
        <f>'Лучший Пилот'!CZ42</f>
        <v>абсолют</v>
      </c>
      <c r="X44" s="185" t="str">
        <f>'Лучший Пилот'!DA42</f>
        <v>полный</v>
      </c>
      <c r="Y44" s="185">
        <f>'Лучший Пилот'!DB42</f>
        <v>150</v>
      </c>
      <c r="Z44" s="185" t="str">
        <f>'Лучший Пилот'!DC42</f>
        <v>Новогорск-ралли</v>
      </c>
      <c r="AA44" s="203">
        <f>'Лучший Пилот'!DI42</f>
        <v>1.1499999999999999</v>
      </c>
      <c r="AB44" s="207">
        <f>'Лучший Пилот'!DL42</f>
        <v>342.13</v>
      </c>
      <c r="AM44" s="193"/>
      <c r="AN44" s="194"/>
      <c r="AO44" s="195"/>
      <c r="AP44" s="195"/>
      <c r="AQ44" s="195"/>
      <c r="AR44" s="195"/>
      <c r="AS44" s="195"/>
      <c r="AT44" s="172"/>
      <c r="AU44" s="210"/>
      <c r="BH44" s="193"/>
      <c r="BI44" s="194"/>
      <c r="BJ44" s="195"/>
      <c r="BK44" s="195"/>
      <c r="BL44" s="195"/>
      <c r="BM44" s="210"/>
    </row>
    <row r="45" spans="1:65" ht="13.5" thickBot="1" x14ac:dyDescent="0.25">
      <c r="A45" s="174">
        <f t="shared" si="0"/>
        <v>39</v>
      </c>
      <c r="B45" s="175">
        <f>'Простыня Сорт'!C44</f>
        <v>11</v>
      </c>
      <c r="C45" s="176" t="str">
        <f>'Простыня Сорт'!D44</f>
        <v>Ивинский Максим</v>
      </c>
      <c r="D45" s="176" t="str">
        <f>'Простыня Сорт'!E44</f>
        <v>Ивинский Вячеслав</v>
      </c>
      <c r="E45" s="177">
        <f>'Простыня Сорт'!CX44</f>
        <v>893</v>
      </c>
      <c r="G45" s="184" t="str">
        <f>'Простыня Сорт'!CZ44</f>
        <v>абсолют</v>
      </c>
      <c r="H45" s="185" t="str">
        <f>'Простыня Сорт'!DA44</f>
        <v>передний</v>
      </c>
      <c r="I45" s="186">
        <f>'Простыня Сорт'!DB44</f>
        <v>120</v>
      </c>
      <c r="J45" s="187" t="str">
        <f>IF('Простыня Сорт'!DC44="","",'Простыня Сорт'!DC44)</f>
        <v/>
      </c>
      <c r="K45" s="184">
        <f>IF('Простыня Сорт'!DD43="","",'Простыня Сорт'!DD43)</f>
        <v>39</v>
      </c>
      <c r="L45" s="185" t="str">
        <f>IF('Простыня Сорт'!DE44="","",'Простыня Сорт'!DE44)</f>
        <v/>
      </c>
      <c r="M45" s="186" t="str">
        <f>IF('Простыня Сорт'!DF44="","",'Простыня Сорт'!DF44)</f>
        <v/>
      </c>
      <c r="N45" s="195"/>
      <c r="O45" s="195"/>
      <c r="P45" s="195"/>
      <c r="Q45" s="195"/>
      <c r="R45" s="195"/>
      <c r="T45" s="188">
        <f t="shared" si="1"/>
        <v>39</v>
      </c>
      <c r="U45" s="189">
        <f>'Лучший Пилот'!C43</f>
        <v>21</v>
      </c>
      <c r="V45" s="185" t="str">
        <f>'Лучший Пилот'!D43</f>
        <v>Сергеев Андрей</v>
      </c>
      <c r="W45" s="185" t="str">
        <f>'Лучший Пилот'!CZ43</f>
        <v>выпускник</v>
      </c>
      <c r="X45" s="185" t="str">
        <f>'Лучший Пилот'!DA43</f>
        <v>полный</v>
      </c>
      <c r="Y45" s="185">
        <f>'Лучший Пилот'!DB43</f>
        <v>125</v>
      </c>
      <c r="Z45" s="185" t="str">
        <f>'Лучший Пилот'!DC43</f>
        <v>Очки</v>
      </c>
      <c r="AA45" s="203">
        <f>'Лучший Пилот'!DI43</f>
        <v>1.1200000000000001</v>
      </c>
      <c r="AB45" s="207">
        <f>'Лучший Пилот'!DL43</f>
        <v>423.76</v>
      </c>
      <c r="AM45" s="193"/>
      <c r="AN45" s="194"/>
      <c r="AO45" s="195"/>
      <c r="AP45" s="195"/>
      <c r="AQ45" s="195"/>
      <c r="AR45" s="195"/>
      <c r="AS45" s="195"/>
      <c r="AT45" s="172"/>
      <c r="AU45" s="210"/>
      <c r="BH45" s="193"/>
      <c r="BI45" s="194"/>
      <c r="BJ45" s="195"/>
      <c r="BK45" s="195"/>
      <c r="BL45" s="195"/>
      <c r="BM45" s="210"/>
    </row>
    <row r="46" spans="1:65" ht="13.5" thickBot="1" x14ac:dyDescent="0.25">
      <c r="A46" s="174">
        <f t="shared" si="0"/>
        <v>40</v>
      </c>
      <c r="B46" s="175">
        <f>'Простыня Сорт'!C45</f>
        <v>49</v>
      </c>
      <c r="C46" s="176" t="str">
        <f>'Простыня Сорт'!D45</f>
        <v>Шевченко Александр</v>
      </c>
      <c r="D46" s="176" t="str">
        <f>'Простыня Сорт'!E45</f>
        <v>Малахов Роман</v>
      </c>
      <c r="E46" s="177">
        <f>'Простыня Сорт'!CX45</f>
        <v>964.4</v>
      </c>
      <c r="G46" s="184" t="str">
        <f>'Простыня Сорт'!CZ45</f>
        <v>студент</v>
      </c>
      <c r="H46" s="185" t="str">
        <f>'Простыня Сорт'!DA45</f>
        <v>задний</v>
      </c>
      <c r="I46" s="186">
        <f>'Простыня Сорт'!DB45</f>
        <v>136</v>
      </c>
      <c r="J46" s="187" t="str">
        <f>IF('Простыня Сорт'!DC45="","",'Простыня Сорт'!DC45)</f>
        <v>MITSURABOSHI-RALLY TECHNIKA</v>
      </c>
      <c r="K46" s="184">
        <f>IF('Простыня Сорт'!DD44="","",'Простыня Сорт'!DD44)</f>
        <v>40</v>
      </c>
      <c r="L46" s="185">
        <f>IF('Простыня Сорт'!DE45="","",'Простыня Сорт'!DE45)</f>
        <v>12</v>
      </c>
      <c r="M46" s="186" t="str">
        <f>IF('Простыня Сорт'!DF45="","",'Простыня Сорт'!DF45)</f>
        <v/>
      </c>
      <c r="N46" s="195"/>
      <c r="O46" s="195"/>
      <c r="P46" s="195"/>
      <c r="Q46" s="195"/>
      <c r="R46" s="195"/>
      <c r="T46" s="188">
        <f t="shared" si="1"/>
        <v>40</v>
      </c>
      <c r="U46" s="189">
        <f>'Лучший Пилот'!C44</f>
        <v>40</v>
      </c>
      <c r="V46" s="185" t="str">
        <f>'Лучший Пилот'!D44</f>
        <v>Рябов Павел</v>
      </c>
      <c r="W46" s="185" t="str">
        <f>'Лучший Пилот'!CZ44</f>
        <v>абсолют</v>
      </c>
      <c r="X46" s="185" t="str">
        <f>'Лучший Пилот'!DA44</f>
        <v>передний</v>
      </c>
      <c r="Y46" s="185">
        <f>'Лучший Пилот'!DB44</f>
        <v>75</v>
      </c>
      <c r="Z46" s="185">
        <f>'Лучший Пилот'!DC44</f>
        <v>0</v>
      </c>
      <c r="AA46" s="203">
        <f>'Лучший Пилот'!DI44</f>
        <v>1.06</v>
      </c>
      <c r="AB46" s="207">
        <f>'Лучший Пилот'!DL44</f>
        <v>435.57399999999996</v>
      </c>
      <c r="AM46" s="193"/>
      <c r="AN46" s="194"/>
      <c r="AO46" s="195"/>
      <c r="AP46" s="195"/>
      <c r="AQ46" s="195"/>
      <c r="AR46" s="195"/>
      <c r="AS46" s="195"/>
      <c r="AT46" s="172"/>
      <c r="AU46" s="210"/>
      <c r="BH46" s="193"/>
      <c r="BI46" s="194"/>
      <c r="BJ46" s="195"/>
      <c r="BK46" s="195"/>
      <c r="BL46" s="195"/>
      <c r="BM46" s="210"/>
    </row>
    <row r="47" spans="1:65" ht="13.5" thickBot="1" x14ac:dyDescent="0.25">
      <c r="A47" s="174">
        <f t="shared" si="0"/>
        <v>41</v>
      </c>
      <c r="B47" s="175">
        <f>'Простыня Сорт'!C46</f>
        <v>56</v>
      </c>
      <c r="C47" s="176" t="str">
        <f>'Простыня Сорт'!D46</f>
        <v>Рудык Тимофей</v>
      </c>
      <c r="D47" s="176" t="str">
        <f>'Простыня Сорт'!E46</f>
        <v>Теплухин Николай</v>
      </c>
      <c r="E47" s="177">
        <f>'Простыня Сорт'!CX46</f>
        <v>1098.8</v>
      </c>
      <c r="G47" s="184" t="str">
        <f>'Простыня Сорт'!CZ46</f>
        <v>студент</v>
      </c>
      <c r="H47" s="185" t="str">
        <f>'Простыня Сорт'!DA46</f>
        <v>передний</v>
      </c>
      <c r="I47" s="186">
        <f>'Простыня Сорт'!DB46</f>
        <v>89</v>
      </c>
      <c r="J47" s="187" t="str">
        <f>IF('Простыня Сорт'!DC46="","",'Простыня Сорт'!DC46)</f>
        <v>МАДИ-RACING</v>
      </c>
      <c r="K47" s="184">
        <f>IF('Простыня Сорт'!DD45="","",'Простыня Сорт'!DD45)</f>
        <v>41</v>
      </c>
      <c r="L47" s="185">
        <f>IF('Простыня Сорт'!DE46="","",'Простыня Сорт'!DE46)</f>
        <v>13</v>
      </c>
      <c r="M47" s="186" t="str">
        <f>IF('Простыня Сорт'!DF46="","",'Простыня Сорт'!DF46)</f>
        <v/>
      </c>
      <c r="N47" s="195"/>
      <c r="O47" s="195"/>
      <c r="P47" s="195"/>
      <c r="Q47" s="195"/>
      <c r="R47" s="195"/>
      <c r="T47" s="188">
        <f t="shared" si="1"/>
        <v>41</v>
      </c>
      <c r="U47" s="189">
        <f>'Лучший Пилот'!C45</f>
        <v>11</v>
      </c>
      <c r="V47" s="185" t="str">
        <f>'Лучший Пилот'!D45</f>
        <v>Ивинский Максим</v>
      </c>
      <c r="W47" s="185" t="str">
        <f>'Лучший Пилот'!CZ45</f>
        <v>абсолют</v>
      </c>
      <c r="X47" s="185" t="str">
        <f>'Лучший Пилот'!DA45</f>
        <v>передний</v>
      </c>
      <c r="Y47" s="185">
        <f>'Лучший Пилот'!DB45</f>
        <v>120</v>
      </c>
      <c r="Z47" s="185">
        <f>'Лучший Пилот'!DC45</f>
        <v>0</v>
      </c>
      <c r="AA47" s="203">
        <f>'Лучший Пилот'!DI45</f>
        <v>1.0900000000000001</v>
      </c>
      <c r="AB47" s="207">
        <f>'Лучший Пилот'!DL45</f>
        <v>440.8</v>
      </c>
      <c r="AM47" s="193"/>
      <c r="AN47" s="194"/>
      <c r="AO47" s="195"/>
      <c r="AP47" s="195"/>
      <c r="AQ47" s="195"/>
      <c r="AR47" s="195"/>
      <c r="AS47" s="195"/>
      <c r="AT47" s="172"/>
      <c r="AU47" s="210"/>
      <c r="BH47" s="193"/>
      <c r="BI47" s="194"/>
      <c r="BJ47" s="195"/>
      <c r="BK47" s="195"/>
      <c r="BL47" s="195"/>
      <c r="BM47" s="210"/>
    </row>
    <row r="48" spans="1:65" ht="13.5" thickBot="1" x14ac:dyDescent="0.25">
      <c r="A48" s="174">
        <f t="shared" si="0"/>
        <v>42</v>
      </c>
      <c r="B48" s="175">
        <f>'Простыня Сорт'!C47</f>
        <v>50</v>
      </c>
      <c r="C48" s="176" t="str">
        <f>'Простыня Сорт'!D47</f>
        <v>Васильев Сергей</v>
      </c>
      <c r="D48" s="176" t="str">
        <f>'Простыня Сорт'!E47</f>
        <v>Кузнецов Константин</v>
      </c>
      <c r="E48" s="177">
        <f>'Простыня Сорт'!CX47</f>
        <v>1478.4</v>
      </c>
      <c r="G48" s="184" t="str">
        <f>'Простыня Сорт'!CZ47</f>
        <v>студент</v>
      </c>
      <c r="H48" s="185" t="str">
        <f>'Простыня Сорт'!DA47</f>
        <v>полный</v>
      </c>
      <c r="I48" s="186">
        <f>'Простыня Сорт'!DB47</f>
        <v>265</v>
      </c>
      <c r="J48" s="187" t="str">
        <f>IF('Простыня Сорт'!DC47="","",'Простыня Сорт'!DC47)</f>
        <v>MITSURABOSHI-RALLY TECHNIKA</v>
      </c>
      <c r="K48" s="184">
        <f>IF('Простыня Сорт'!DD46="","",'Простыня Сорт'!DD46)</f>
        <v>42</v>
      </c>
      <c r="L48" s="185">
        <f>IF('Простыня Сорт'!DE47="","",'Простыня Сорт'!DE47)</f>
        <v>14</v>
      </c>
      <c r="M48" s="186" t="str">
        <f>IF('Простыня Сорт'!DF47="","",'Простыня Сорт'!DF47)</f>
        <v/>
      </c>
      <c r="N48" s="195"/>
      <c r="O48" s="195"/>
      <c r="P48" s="195"/>
      <c r="Q48" s="195"/>
      <c r="R48" s="195"/>
      <c r="T48" s="188">
        <f t="shared" si="1"/>
        <v>42</v>
      </c>
      <c r="U48" s="189">
        <f>'Лучший Пилот'!C46</f>
        <v>60</v>
      </c>
      <c r="V48" s="185" t="str">
        <f>'Лучший Пилот'!D46</f>
        <v>Белов Илья</v>
      </c>
      <c r="W48" s="185" t="str">
        <f>'Лучший Пилот'!CZ46</f>
        <v>выпускник</v>
      </c>
      <c r="X48" s="185" t="str">
        <f>'Лучший Пилот'!DA46</f>
        <v>передний</v>
      </c>
      <c r="Y48" s="185">
        <f>'Лучший Пилот'!DB46</f>
        <v>98</v>
      </c>
      <c r="Z48" s="185" t="str">
        <f>'Лучший Пилот'!DC46</f>
        <v>Dream Team</v>
      </c>
      <c r="AA48" s="203">
        <f>'Лучший Пилот'!DI46</f>
        <v>1.06</v>
      </c>
      <c r="AB48" s="207">
        <f>'Лучший Пилот'!DL46</f>
        <v>443.524</v>
      </c>
      <c r="AM48" s="193"/>
      <c r="AN48" s="194"/>
      <c r="AO48" s="195"/>
      <c r="AP48" s="195"/>
      <c r="AQ48" s="195"/>
      <c r="AR48" s="195"/>
      <c r="AS48" s="195"/>
      <c r="AT48" s="172"/>
      <c r="AU48" s="210"/>
      <c r="BH48" s="193"/>
      <c r="BI48" s="194"/>
      <c r="BJ48" s="195"/>
      <c r="BK48" s="195"/>
      <c r="BL48" s="195"/>
      <c r="BM48" s="210"/>
    </row>
    <row r="49" spans="1:65" ht="13.5" thickBot="1" x14ac:dyDescent="0.25">
      <c r="A49" s="174">
        <f t="shared" si="0"/>
        <v>43</v>
      </c>
      <c r="B49" s="175">
        <f>'Простыня Сорт'!C48</f>
        <v>51</v>
      </c>
      <c r="C49" s="176" t="str">
        <f>'Простыня Сорт'!D48</f>
        <v>Рассказов Алексей</v>
      </c>
      <c r="D49" s="176" t="str">
        <f>'Простыня Сорт'!E48</f>
        <v>Быков Евгений</v>
      </c>
      <c r="E49" s="177">
        <f>'Простыня Сорт'!CX48</f>
        <v>1722.4</v>
      </c>
      <c r="G49" s="184" t="str">
        <f>'Простыня Сорт'!CZ48</f>
        <v>студент</v>
      </c>
      <c r="H49" s="185" t="str">
        <f>'Простыня Сорт'!DA48</f>
        <v>передний</v>
      </c>
      <c r="I49" s="186">
        <f>'Простыня Сорт'!DB48</f>
        <v>201</v>
      </c>
      <c r="J49" s="187" t="str">
        <f>IF('Простыня Сорт'!DC48="","",'Простыня Сорт'!DC48)</f>
        <v>MITSURABOSHI-RALLY TECHNIKA</v>
      </c>
      <c r="K49" s="184">
        <f>IF('Простыня Сорт'!DD47="","",'Простыня Сорт'!DD47)</f>
        <v>43</v>
      </c>
      <c r="L49" s="185">
        <f>IF('Простыня Сорт'!DE48="","",'Простыня Сорт'!DE48)</f>
        <v>15</v>
      </c>
      <c r="M49" s="186" t="str">
        <f>IF('Простыня Сорт'!DF48="","",'Простыня Сорт'!DF48)</f>
        <v/>
      </c>
      <c r="N49" s="195"/>
      <c r="O49" s="195"/>
      <c r="P49" s="195"/>
      <c r="Q49" s="195"/>
      <c r="R49" s="195"/>
      <c r="T49" s="188">
        <f t="shared" si="1"/>
        <v>43</v>
      </c>
      <c r="U49" s="189">
        <f>'Лучший Пилот'!C47</f>
        <v>16</v>
      </c>
      <c r="V49" s="185" t="str">
        <f>'Лучший Пилот'!D47</f>
        <v>Филин Анатолий</v>
      </c>
      <c r="W49" s="185" t="str">
        <f>'Лучший Пилот'!CZ47</f>
        <v>студент</v>
      </c>
      <c r="X49" s="185" t="str">
        <f>'Лучший Пилот'!DA47</f>
        <v>передний</v>
      </c>
      <c r="Y49" s="185">
        <f>'Лучший Пилот'!DB47</f>
        <v>77</v>
      </c>
      <c r="Z49" s="185" t="str">
        <f>'Лучший Пилот'!DC47</f>
        <v>Cheburators</v>
      </c>
      <c r="AA49" s="203">
        <f>'Лучший Пилот'!DI47</f>
        <v>1.06</v>
      </c>
      <c r="AB49" s="207">
        <f>'Лучший Пилот'!DL47</f>
        <v>446.49400000000003</v>
      </c>
      <c r="AM49" s="193"/>
      <c r="AN49" s="194"/>
      <c r="AO49" s="195"/>
      <c r="AP49" s="195"/>
      <c r="AQ49" s="195"/>
      <c r="AR49" s="195"/>
      <c r="AS49" s="195"/>
      <c r="AT49" s="172"/>
      <c r="AU49" s="210"/>
      <c r="BH49" s="193"/>
      <c r="BI49" s="194"/>
      <c r="BJ49" s="195"/>
      <c r="BK49" s="195"/>
      <c r="BL49" s="195"/>
      <c r="BM49" s="210"/>
    </row>
    <row r="50" spans="1:65" ht="13.5" thickBot="1" x14ac:dyDescent="0.25">
      <c r="A50" s="174">
        <f t="shared" si="0"/>
        <v>44</v>
      </c>
      <c r="B50" s="175">
        <f>'Простыня Сорт'!C49</f>
        <v>37</v>
      </c>
      <c r="C50" s="176" t="str">
        <f>'Простыня Сорт'!D49</f>
        <v>Денисова Анастасия</v>
      </c>
      <c r="D50" s="176" t="str">
        <f>'Простыня Сорт'!E49</f>
        <v>Задорожная Анна</v>
      </c>
      <c r="E50" s="177">
        <f>'Простыня Сорт'!CX49</f>
        <v>2093.6999999999998</v>
      </c>
      <c r="G50" s="184" t="str">
        <f>'Простыня Сорт'!CZ49</f>
        <v>студент</v>
      </c>
      <c r="H50" s="185" t="str">
        <f>'Простыня Сорт'!DA49</f>
        <v>передний</v>
      </c>
      <c r="I50" s="186">
        <f>'Простыня Сорт'!DB49</f>
        <v>70</v>
      </c>
      <c r="J50" s="187" t="str">
        <f>IF('Простыня Сорт'!DC49="","",'Простыня Сорт'!DC49)</f>
        <v>МАДИ-RACING</v>
      </c>
      <c r="K50" s="184">
        <f>IF('Простыня Сорт'!DD48="","",'Простыня Сорт'!DD48)</f>
        <v>44</v>
      </c>
      <c r="L50" s="185">
        <f>IF('Простыня Сорт'!DE49="","",'Простыня Сорт'!DE49)</f>
        <v>16</v>
      </c>
      <c r="M50" s="186" t="str">
        <f>IF('Простыня Сорт'!DF49="","",'Простыня Сорт'!DF49)</f>
        <v/>
      </c>
      <c r="N50" s="195"/>
      <c r="O50" s="195"/>
      <c r="P50" s="195"/>
      <c r="Q50" s="195"/>
      <c r="R50" s="195"/>
      <c r="T50" s="188">
        <f t="shared" si="1"/>
        <v>44</v>
      </c>
      <c r="U50" s="189">
        <f>'Лучший Пилот'!C48</f>
        <v>23</v>
      </c>
      <c r="V50" s="185" t="str">
        <f>'Лучший Пилот'!D48</f>
        <v>Дегтярёв Тимур</v>
      </c>
      <c r="W50" s="185" t="str">
        <f>'Лучший Пилот'!CZ48</f>
        <v>студент</v>
      </c>
      <c r="X50" s="185" t="str">
        <f>'Лучший Пилот'!DA48</f>
        <v>передний</v>
      </c>
      <c r="Y50" s="185">
        <f>'Лучший Пилот'!DB48</f>
        <v>70</v>
      </c>
      <c r="Z50" s="185" t="str">
        <f>'Лучший Пилот'!DC48</f>
        <v>Cheburators</v>
      </c>
      <c r="AA50" s="203">
        <f>'Лучший Пилот'!DI48</f>
        <v>1.06</v>
      </c>
      <c r="AB50" s="207">
        <f>'Лучший Пилот'!DL48</f>
        <v>452.64</v>
      </c>
      <c r="AM50" s="193"/>
      <c r="AN50" s="194"/>
      <c r="AO50" s="195"/>
      <c r="AP50" s="195"/>
      <c r="AQ50" s="195"/>
      <c r="AR50" s="195"/>
      <c r="AS50" s="195"/>
      <c r="AT50" s="172"/>
      <c r="AU50" s="210"/>
      <c r="BH50" s="193"/>
      <c r="BI50" s="194"/>
      <c r="BJ50" s="195"/>
      <c r="BK50" s="195"/>
      <c r="BL50" s="195"/>
      <c r="BM50" s="210"/>
    </row>
    <row r="51" spans="1:65" ht="13.5" thickBot="1" x14ac:dyDescent="0.25">
      <c r="A51" s="174">
        <f t="shared" si="0"/>
        <v>45</v>
      </c>
      <c r="B51" s="175">
        <f>'Простыня Сорт'!C50</f>
        <v>38</v>
      </c>
      <c r="C51" s="176" t="str">
        <f>'Простыня Сорт'!D50</f>
        <v>Дочкин Дмитрий</v>
      </c>
      <c r="D51" s="176" t="str">
        <f>'Простыня Сорт'!E50</f>
        <v>Адуберг Софья</v>
      </c>
      <c r="E51" s="177">
        <f>'Простыня Сорт'!CX50</f>
        <v>2132.5</v>
      </c>
      <c r="G51" s="184" t="str">
        <f>'Простыня Сорт'!CZ50</f>
        <v>студент</v>
      </c>
      <c r="H51" s="185" t="str">
        <f>'Простыня Сорт'!DA50</f>
        <v>передний</v>
      </c>
      <c r="I51" s="186">
        <f>'Простыня Сорт'!DB50</f>
        <v>114</v>
      </c>
      <c r="J51" s="187" t="str">
        <f>IF('Простыня Сорт'!DC50="","",'Простыня Сорт'!DC50)</f>
        <v>МАДИ-RACING</v>
      </c>
      <c r="K51" s="184">
        <f>IF('Простыня Сорт'!DD49="","",'Простыня Сорт'!DD49)</f>
        <v>45</v>
      </c>
      <c r="L51" s="185">
        <f>IF('Простыня Сорт'!DE50="","",'Простыня Сорт'!DE50)</f>
        <v>17</v>
      </c>
      <c r="M51" s="186" t="str">
        <f>IF('Простыня Сорт'!DF50="","",'Простыня Сорт'!DF50)</f>
        <v/>
      </c>
      <c r="N51" s="195"/>
      <c r="O51" s="195"/>
      <c r="P51" s="195"/>
      <c r="Q51" s="195"/>
      <c r="R51" s="195"/>
      <c r="T51" s="188">
        <f t="shared" si="1"/>
        <v>45</v>
      </c>
      <c r="U51" s="189">
        <f>'Лучший Пилот'!C49</f>
        <v>51</v>
      </c>
      <c r="V51" s="185" t="str">
        <f>'Лучший Пилот'!D49</f>
        <v>Рассказов Алексей</v>
      </c>
      <c r="W51" s="185" t="str">
        <f>'Лучший Пилот'!CZ49</f>
        <v>студент</v>
      </c>
      <c r="X51" s="185" t="str">
        <f>'Лучший Пилот'!DA49</f>
        <v>передний</v>
      </c>
      <c r="Y51" s="185">
        <f>'Лучший Пилот'!DB49</f>
        <v>201</v>
      </c>
      <c r="Z51" s="185" t="str">
        <f>'Лучший Пилот'!DC49</f>
        <v>MITSURABOSHI-RALLY TECHNIKA</v>
      </c>
      <c r="AA51" s="203">
        <f>'Лучший Пилот'!DI49</f>
        <v>1.1200000000000001</v>
      </c>
      <c r="AB51" s="207">
        <f>'Лучший Пилот'!DL49</f>
        <v>461.72800000000001</v>
      </c>
      <c r="AM51" s="193"/>
      <c r="AN51" s="194"/>
      <c r="AO51" s="195"/>
      <c r="AP51" s="195"/>
      <c r="AQ51" s="195"/>
      <c r="AR51" s="195"/>
      <c r="AS51" s="195"/>
      <c r="AT51" s="172"/>
      <c r="AU51" s="210"/>
      <c r="BH51" s="193"/>
      <c r="BI51" s="194"/>
      <c r="BJ51" s="195"/>
      <c r="BK51" s="195"/>
      <c r="BL51" s="195"/>
      <c r="BM51" s="210"/>
    </row>
    <row r="52" spans="1:65" ht="13.5" thickBot="1" x14ac:dyDescent="0.25">
      <c r="A52" s="174">
        <f t="shared" si="0"/>
        <v>46</v>
      </c>
      <c r="B52" s="175">
        <f>'Простыня Сорт'!C51</f>
        <v>77</v>
      </c>
      <c r="C52" s="176" t="str">
        <f>'Простыня Сорт'!D51</f>
        <v>Кананадзе Сергей</v>
      </c>
      <c r="D52" s="176" t="str">
        <f>'Простыня Сорт'!E51</f>
        <v>Егорычев Дмитрий</v>
      </c>
      <c r="E52" s="177">
        <f>'Простыня Сорт'!CX51</f>
        <v>2473.9</v>
      </c>
      <c r="G52" s="184" t="str">
        <f>'Простыня Сорт'!CZ51</f>
        <v>абсолют</v>
      </c>
      <c r="H52" s="185" t="str">
        <f>'Простыня Сорт'!DA51</f>
        <v>полный</v>
      </c>
      <c r="I52" s="186">
        <f>'Простыня Сорт'!DB51</f>
        <v>136</v>
      </c>
      <c r="J52" s="187" t="str">
        <f>IF('Простыня Сорт'!DC51="","",'Простыня Сорт'!DC51)</f>
        <v/>
      </c>
      <c r="K52" s="184">
        <f>IF('Простыня Сорт'!DD50="","",'Простыня Сорт'!DD50)</f>
        <v>46</v>
      </c>
      <c r="L52" s="185" t="str">
        <f>IF('Простыня Сорт'!DE51="","",'Простыня Сорт'!DE51)</f>
        <v/>
      </c>
      <c r="M52" s="186" t="str">
        <f>IF('Простыня Сорт'!DF51="","",'Простыня Сорт'!DF51)</f>
        <v/>
      </c>
      <c r="N52" s="195"/>
      <c r="O52" s="195"/>
      <c r="P52" s="195"/>
      <c r="Q52" s="195"/>
      <c r="R52" s="195"/>
      <c r="T52" s="188">
        <f t="shared" si="1"/>
        <v>46</v>
      </c>
      <c r="U52" s="189">
        <f>'Лучший Пилот'!C50</f>
        <v>77</v>
      </c>
      <c r="V52" s="185" t="str">
        <f>'Лучший Пилот'!D50</f>
        <v>Кананадзе Сергей</v>
      </c>
      <c r="W52" s="185" t="str">
        <f>'Лучший Пилот'!CZ50</f>
        <v>абсолют</v>
      </c>
      <c r="X52" s="185" t="str">
        <f>'Лучший Пилот'!DA50</f>
        <v>полный</v>
      </c>
      <c r="Y52" s="185">
        <f>'Лучший Пилот'!DB50</f>
        <v>136</v>
      </c>
      <c r="Z52" s="185">
        <f>'Лучший Пилот'!DC50</f>
        <v>0</v>
      </c>
      <c r="AA52" s="203">
        <f>'Лучший Пилот'!DI50</f>
        <v>1.1200000000000001</v>
      </c>
      <c r="AB52" s="207">
        <f>'Лучший Пилот'!DL50</f>
        <v>462.28800000000001</v>
      </c>
      <c r="AM52" s="193"/>
      <c r="AN52" s="194"/>
      <c r="AO52" s="195"/>
      <c r="AP52" s="195"/>
      <c r="AQ52" s="195"/>
      <c r="AR52" s="195"/>
      <c r="AS52" s="195"/>
      <c r="AT52" s="172"/>
      <c r="AU52" s="210"/>
      <c r="BH52" s="193"/>
      <c r="BI52" s="194"/>
      <c r="BJ52" s="195"/>
      <c r="BK52" s="195"/>
      <c r="BL52" s="195"/>
      <c r="BM52" s="210"/>
    </row>
    <row r="53" spans="1:65" ht="13.5" thickBot="1" x14ac:dyDescent="0.25">
      <c r="A53" s="174">
        <f t="shared" si="0"/>
        <v>47</v>
      </c>
      <c r="B53" s="175">
        <f>'Простыня Сорт'!C52</f>
        <v>54</v>
      </c>
      <c r="C53" s="176" t="str">
        <f>'Простыня Сорт'!D52</f>
        <v>Баданин Александр</v>
      </c>
      <c r="D53" s="176" t="str">
        <f>'Простыня Сорт'!E52</f>
        <v>Волков Сергей</v>
      </c>
      <c r="E53" s="177">
        <f>'Простыня Сорт'!CX52</f>
        <v>2927.6</v>
      </c>
      <c r="G53" s="184" t="str">
        <f>'Простыня Сорт'!CZ52</f>
        <v>студент</v>
      </c>
      <c r="H53" s="185" t="str">
        <f>'Простыня Сорт'!DA52</f>
        <v>передний</v>
      </c>
      <c r="I53" s="186">
        <f>'Простыня Сорт'!DB52</f>
        <v>80</v>
      </c>
      <c r="J53" s="187" t="str">
        <f>IF('Простыня Сорт'!DC52="","",'Простыня Сорт'!DC52)</f>
        <v>Новогорск-ралли</v>
      </c>
      <c r="K53" s="184">
        <f>IF('Простыня Сорт'!DD51="","",'Простыня Сорт'!DD51)</f>
        <v>47</v>
      </c>
      <c r="L53" s="185">
        <f>IF('Простыня Сорт'!DE52="","",'Простыня Сорт'!DE52)</f>
        <v>18</v>
      </c>
      <c r="M53" s="186" t="str">
        <f>IF('Простыня Сорт'!DF52="","",'Простыня Сорт'!DF52)</f>
        <v/>
      </c>
      <c r="N53" s="195"/>
      <c r="O53" s="195"/>
      <c r="P53" s="195"/>
      <c r="Q53" s="195"/>
      <c r="R53" s="195"/>
      <c r="T53" s="188">
        <f t="shared" si="1"/>
        <v>47</v>
      </c>
      <c r="U53" s="189">
        <f>'Лучший Пилот'!C51</f>
        <v>50</v>
      </c>
      <c r="V53" s="185" t="str">
        <f>'Лучший Пилот'!D51</f>
        <v>Васильев Сергей</v>
      </c>
      <c r="W53" s="185" t="str">
        <f>'Лучший Пилот'!CZ51</f>
        <v>студент</v>
      </c>
      <c r="X53" s="185" t="str">
        <f>'Лучший Пилот'!DA51</f>
        <v>полный</v>
      </c>
      <c r="Y53" s="185">
        <f>'Лучший Пилот'!DB51</f>
        <v>265</v>
      </c>
      <c r="Z53" s="185" t="str">
        <f>'Лучший Пилот'!DC51</f>
        <v>MITSURABOSHI-RALLY TECHNIKA</v>
      </c>
      <c r="AA53" s="203">
        <f>'Лучший Пилот'!DI51</f>
        <v>1.1499999999999999</v>
      </c>
      <c r="AB53" s="207">
        <f>'Лучший Пилот'!DL51</f>
        <v>475.36</v>
      </c>
      <c r="AM53" s="193"/>
      <c r="AN53" s="194"/>
      <c r="AO53" s="195"/>
      <c r="AP53" s="195"/>
      <c r="AQ53" s="195"/>
      <c r="AR53" s="195"/>
      <c r="AS53" s="195"/>
      <c r="AT53" s="172"/>
      <c r="AU53" s="210"/>
      <c r="BH53" s="193"/>
      <c r="BI53" s="194"/>
      <c r="BJ53" s="195"/>
      <c r="BK53" s="195"/>
      <c r="BL53" s="195"/>
      <c r="BM53" s="210"/>
    </row>
    <row r="54" spans="1:65" ht="13.5" thickBot="1" x14ac:dyDescent="0.25">
      <c r="A54" s="174">
        <f t="shared" si="0"/>
        <v>48</v>
      </c>
      <c r="B54" s="175">
        <f>'Простыня Сорт'!C53</f>
        <v>53</v>
      </c>
      <c r="C54" s="176" t="str">
        <f>'Простыня Сорт'!D53</f>
        <v>Суховеев Денис</v>
      </c>
      <c r="D54" s="176" t="str">
        <f>'Простыня Сорт'!E53</f>
        <v>Мохонов Никита</v>
      </c>
      <c r="E54" s="177">
        <f>'Простыня Сорт'!CX53</f>
        <v>4199.5</v>
      </c>
      <c r="G54" s="184" t="str">
        <f>'Простыня Сорт'!CZ53</f>
        <v>студент</v>
      </c>
      <c r="H54" s="185" t="str">
        <f>'Простыня Сорт'!DA53</f>
        <v>задний</v>
      </c>
      <c r="I54" s="186">
        <f>'Простыня Сорт'!DB53</f>
        <v>71</v>
      </c>
      <c r="J54" s="187" t="str">
        <f>IF('Простыня Сорт'!DC53="","",'Простыня Сорт'!DC53)</f>
        <v>MITSURABOSHI-RALLY TECHNIKA</v>
      </c>
      <c r="K54" s="184">
        <f>IF('Простыня Сорт'!DD52="","",'Простыня Сорт'!DD52)</f>
        <v>48</v>
      </c>
      <c r="L54" s="185">
        <f>IF('Простыня Сорт'!DE53="","",'Простыня Сорт'!DE53)</f>
        <v>19</v>
      </c>
      <c r="M54" s="186" t="str">
        <f>IF('Простыня Сорт'!DF53="","",'Простыня Сорт'!DF53)</f>
        <v/>
      </c>
      <c r="N54" s="195"/>
      <c r="O54" s="195"/>
      <c r="P54" s="195"/>
      <c r="Q54" s="195"/>
      <c r="R54" s="195"/>
      <c r="T54" s="188">
        <f t="shared" si="1"/>
        <v>48</v>
      </c>
      <c r="U54" s="189">
        <f>'Лучший Пилот'!C52</f>
        <v>27</v>
      </c>
      <c r="V54" s="185" t="str">
        <f>'Лучший Пилот'!D52</f>
        <v>Жажков Борис</v>
      </c>
      <c r="W54" s="185" t="str">
        <f>'Лучший Пилот'!CZ52</f>
        <v>абсолют</v>
      </c>
      <c r="X54" s="185" t="str">
        <f>'Лучший Пилот'!DA52</f>
        <v>полный</v>
      </c>
      <c r="Y54" s="185">
        <f>'Лучший Пилот'!DB52</f>
        <v>238</v>
      </c>
      <c r="Z54" s="185" t="str">
        <f>'Лучший Пилот'!DC52</f>
        <v>Ретро</v>
      </c>
      <c r="AA54" s="203">
        <f>'Лучший Пилот'!DI52</f>
        <v>1.1499999999999999</v>
      </c>
      <c r="AB54" s="207">
        <f>'Лучший Пилот'!DL52</f>
        <v>480.42</v>
      </c>
      <c r="AM54" s="193"/>
      <c r="AN54" s="194"/>
      <c r="AO54" s="195"/>
      <c r="AP54" s="195"/>
      <c r="AQ54" s="195"/>
      <c r="AR54" s="195"/>
      <c r="AS54" s="195"/>
      <c r="AT54" s="172"/>
      <c r="AU54" s="210"/>
      <c r="BH54" s="193"/>
      <c r="BI54" s="194"/>
      <c r="BJ54" s="195"/>
      <c r="BK54" s="195"/>
      <c r="BL54" s="195"/>
      <c r="BM54" s="210"/>
    </row>
    <row r="55" spans="1:65" ht="13.5" thickBot="1" x14ac:dyDescent="0.25">
      <c r="A55" s="174">
        <f t="shared" si="0"/>
        <v>49</v>
      </c>
      <c r="B55" s="175">
        <f>'Простыня Сорт'!C54</f>
        <v>26</v>
      </c>
      <c r="C55" s="176" t="str">
        <f>'Простыня Сорт'!D54</f>
        <v>Жажкова Оксана</v>
      </c>
      <c r="D55" s="176" t="str">
        <f>'Простыня Сорт'!E54</f>
        <v>Кареева Елена</v>
      </c>
      <c r="E55" s="177">
        <f>'Простыня Сорт'!CX54</f>
        <v>4925.8999999999996</v>
      </c>
      <c r="G55" s="184" t="str">
        <f>'Простыня Сорт'!CZ54</f>
        <v>абсолют</v>
      </c>
      <c r="H55" s="185" t="str">
        <f>'Простыня Сорт'!DA54</f>
        <v>полный</v>
      </c>
      <c r="I55" s="186">
        <f>'Простыня Сорт'!DB54</f>
        <v>250</v>
      </c>
      <c r="J55" s="187" t="str">
        <f>IF('Простыня Сорт'!DC54="","",'Простыня Сорт'!DC54)</f>
        <v>Ретро</v>
      </c>
      <c r="K55" s="184">
        <f>IF('Простыня Сорт'!DD53="","",'Простыня Сорт'!DD53)</f>
        <v>49</v>
      </c>
      <c r="L55" s="185" t="str">
        <f>IF('Простыня Сорт'!DE54="","",'Простыня Сорт'!DE54)</f>
        <v/>
      </c>
      <c r="M55" s="186" t="str">
        <f>IF('Простыня Сорт'!DF54="","",'Простыня Сорт'!DF54)</f>
        <v/>
      </c>
      <c r="N55" s="195"/>
      <c r="O55" s="195"/>
      <c r="P55" s="195"/>
      <c r="Q55" s="195"/>
      <c r="R55" s="195"/>
      <c r="T55" s="190">
        <f t="shared" si="1"/>
        <v>49</v>
      </c>
      <c r="U55" s="191">
        <f>'Лучший Пилот'!C53</f>
        <v>36</v>
      </c>
      <c r="V55" s="192" t="str">
        <f>'Лучший Пилот'!D53</f>
        <v>Русаков Сергей</v>
      </c>
      <c r="W55" s="192" t="str">
        <f>'Лучший Пилот'!CZ53</f>
        <v>абсолют</v>
      </c>
      <c r="X55" s="192" t="str">
        <f>'Лучший Пилот'!DA53</f>
        <v>передний</v>
      </c>
      <c r="Y55" s="192">
        <f>'Лучший Пилот'!DB53</f>
        <v>102</v>
      </c>
      <c r="Z55" s="192">
        <f>'Лучший Пилот'!DC53</f>
        <v>0</v>
      </c>
      <c r="AA55" s="205">
        <f>'Лучший Пилот'!DI53</f>
        <v>1.0900000000000001</v>
      </c>
      <c r="AB55" s="208">
        <f>'Лучший Пилот'!DL53</f>
        <v>491.62200000000001</v>
      </c>
      <c r="AM55" s="193"/>
      <c r="AN55" s="194"/>
      <c r="AO55" s="195"/>
      <c r="AP55" s="195"/>
      <c r="AQ55" s="195"/>
      <c r="AR55" s="195"/>
      <c r="AS55" s="195"/>
      <c r="AT55" s="172"/>
      <c r="AU55" s="210"/>
      <c r="BH55" s="193"/>
      <c r="BI55" s="194"/>
      <c r="BJ55" s="195"/>
      <c r="BK55" s="195"/>
      <c r="BL55" s="195"/>
      <c r="BM55" s="210"/>
    </row>
    <row r="56" spans="1:65" ht="13.5" thickBot="1" x14ac:dyDescent="0.25">
      <c r="A56" s="174">
        <f t="shared" si="0"/>
        <v>50</v>
      </c>
      <c r="B56" s="175">
        <f>'Простыня Сорт'!C55</f>
        <v>27</v>
      </c>
      <c r="C56" s="176" t="str">
        <f>'Простыня Сорт'!D55</f>
        <v>Жажков Борис</v>
      </c>
      <c r="D56" s="176" t="str">
        <f>'Простыня Сорт'!E55</f>
        <v>Сазонов Олег</v>
      </c>
      <c r="E56" s="177">
        <f>'Простыня Сорт'!CX55</f>
        <v>5740.8</v>
      </c>
      <c r="G56" s="184" t="str">
        <f>'Простыня Сорт'!CZ55</f>
        <v>абсолют</v>
      </c>
      <c r="H56" s="185" t="str">
        <f>'Простыня Сорт'!DA55</f>
        <v>полный</v>
      </c>
      <c r="I56" s="186">
        <f>'Простыня Сорт'!DB55</f>
        <v>238</v>
      </c>
      <c r="J56" s="187" t="str">
        <f>IF('Простыня Сорт'!DC55="","",'Простыня Сорт'!DC55)</f>
        <v>Ретро</v>
      </c>
      <c r="K56" s="184">
        <f>IF('Простыня Сорт'!DD54="","",'Простыня Сорт'!DD54)</f>
        <v>50</v>
      </c>
      <c r="L56" s="185" t="str">
        <f>IF('Простыня Сорт'!DE55="","",'Простыня Сорт'!DE55)</f>
        <v/>
      </c>
      <c r="M56" s="186" t="str">
        <f>IF('Простыня Сорт'!DF55="","",'Простыня Сорт'!DF55)</f>
        <v/>
      </c>
      <c r="N56" s="195"/>
      <c r="O56" s="195"/>
      <c r="P56" s="195"/>
      <c r="Q56" s="195"/>
      <c r="R56" s="195"/>
      <c r="T56" s="193"/>
      <c r="U56" s="193"/>
      <c r="V56" s="193"/>
      <c r="W56" s="193"/>
      <c r="X56" s="193"/>
      <c r="Y56" s="193"/>
      <c r="Z56" s="193"/>
      <c r="AA56" s="193"/>
      <c r="AB56" s="193"/>
      <c r="AM56" s="193"/>
      <c r="AN56" s="194"/>
      <c r="AO56" s="195"/>
      <c r="AP56" s="195"/>
      <c r="AQ56" s="195"/>
      <c r="AR56" s="195"/>
      <c r="AS56" s="195"/>
      <c r="AT56" s="172"/>
      <c r="AU56" s="210"/>
      <c r="BH56" s="193"/>
      <c r="BI56" s="194"/>
      <c r="BJ56" s="195"/>
      <c r="BK56" s="195"/>
      <c r="BL56" s="195"/>
      <c r="BM56" s="210"/>
    </row>
    <row r="57" spans="1:65" ht="13.5" thickBot="1" x14ac:dyDescent="0.25">
      <c r="A57" s="174">
        <f t="shared" si="0"/>
        <v>51</v>
      </c>
      <c r="B57" s="175">
        <f>'Простыня Сорт'!C56</f>
        <v>19</v>
      </c>
      <c r="C57" s="176" t="str">
        <f>'Простыня Сорт'!D56</f>
        <v>Куричина Инна</v>
      </c>
      <c r="D57" s="176" t="str">
        <f>'Простыня Сорт'!E56</f>
        <v>Овчинников Андрей</v>
      </c>
      <c r="E57" s="177">
        <f>'Простыня Сорт'!CX56</f>
        <v>7376.3</v>
      </c>
      <c r="G57" s="184" t="str">
        <f>'Простыня Сорт'!CZ56</f>
        <v>студент</v>
      </c>
      <c r="H57" s="185" t="str">
        <f>'Простыня Сорт'!DA56</f>
        <v>передний</v>
      </c>
      <c r="I57" s="186">
        <f>'Простыня Сорт'!DB56</f>
        <v>80</v>
      </c>
      <c r="J57" s="187" t="str">
        <f>IF('Простыня Сорт'!DC56="","",'Простыня Сорт'!DC56)</f>
        <v>Cheburators</v>
      </c>
      <c r="K57" s="184">
        <f>IF('Простыня Сорт'!DD55="","",'Простыня Сорт'!DD55)</f>
        <v>51</v>
      </c>
      <c r="L57" s="185">
        <f>IF('Простыня Сорт'!DE56="","",'Простыня Сорт'!DE56)</f>
        <v>20</v>
      </c>
      <c r="M57" s="186" t="str">
        <f>IF('Простыня Сорт'!DF56="","",'Простыня Сорт'!DF56)</f>
        <v/>
      </c>
      <c r="N57" s="195"/>
      <c r="O57" s="195"/>
      <c r="P57" s="195"/>
      <c r="Q57" s="195"/>
      <c r="R57" s="195"/>
      <c r="T57" s="193"/>
      <c r="U57" s="193"/>
      <c r="V57" s="193"/>
      <c r="W57" s="193"/>
      <c r="X57" s="193"/>
      <c r="Y57" s="193"/>
      <c r="Z57" s="193"/>
      <c r="AA57" s="193"/>
      <c r="AB57" s="193"/>
      <c r="AM57" s="193"/>
      <c r="AN57" s="194"/>
      <c r="AO57" s="195"/>
      <c r="AP57" s="195"/>
      <c r="AQ57" s="195"/>
      <c r="AR57" s="195"/>
      <c r="AS57" s="195"/>
      <c r="AT57" s="172"/>
      <c r="AU57" s="210"/>
      <c r="BH57" s="193"/>
      <c r="BI57" s="194"/>
      <c r="BJ57" s="195"/>
      <c r="BK57" s="195"/>
      <c r="BL57" s="195"/>
      <c r="BM57" s="210"/>
    </row>
    <row r="58" spans="1:65" ht="13.5" thickBot="1" x14ac:dyDescent="0.25">
      <c r="A58" s="174">
        <f t="shared" si="0"/>
        <v>52</v>
      </c>
      <c r="B58" s="175">
        <f>'Простыня Сорт'!C57</f>
        <v>36</v>
      </c>
      <c r="C58" s="176" t="str">
        <f>'Простыня Сорт'!D57</f>
        <v>Русаков Сергей</v>
      </c>
      <c r="D58" s="176" t="str">
        <f>'Простыня Сорт'!E57</f>
        <v>Новиков Александр</v>
      </c>
      <c r="E58" s="177">
        <f>'Простыня Сорт'!CX57</f>
        <v>7965.8</v>
      </c>
      <c r="G58" s="184" t="str">
        <f>'Простыня Сорт'!CZ57</f>
        <v>абсолют</v>
      </c>
      <c r="H58" s="185" t="str">
        <f>'Простыня Сорт'!DA57</f>
        <v>передний</v>
      </c>
      <c r="I58" s="186">
        <f>'Простыня Сорт'!DB57</f>
        <v>102</v>
      </c>
      <c r="J58" s="187" t="str">
        <f>IF('Простыня Сорт'!DC57="","",'Простыня Сорт'!DC57)</f>
        <v/>
      </c>
      <c r="K58" s="184">
        <f>IF('Простыня Сорт'!DD56="","",'Простыня Сорт'!DD56)</f>
        <v>52</v>
      </c>
      <c r="L58" s="185" t="str">
        <f>IF('Простыня Сорт'!DE57="","",'Простыня Сорт'!DE57)</f>
        <v/>
      </c>
      <c r="M58" s="186" t="str">
        <f>IF('Простыня Сорт'!DF57="","",'Простыня Сорт'!DF57)</f>
        <v/>
      </c>
      <c r="N58" s="195"/>
      <c r="O58" s="195"/>
      <c r="P58" s="195"/>
      <c r="Q58" s="195"/>
      <c r="R58" s="195"/>
      <c r="T58" s="193"/>
      <c r="U58" s="193"/>
      <c r="V58" s="193"/>
      <c r="W58" s="193"/>
      <c r="X58" s="193"/>
      <c r="Y58" s="193"/>
      <c r="Z58" s="193"/>
      <c r="AA58" s="193"/>
      <c r="AB58" s="193"/>
      <c r="AM58" s="193"/>
      <c r="AN58" s="194"/>
      <c r="AO58" s="195"/>
      <c r="AP58" s="195"/>
      <c r="AQ58" s="195"/>
      <c r="AR58" s="195"/>
      <c r="AS58" s="195"/>
      <c r="AT58" s="172"/>
      <c r="AU58" s="210"/>
      <c r="BH58" s="193"/>
      <c r="BI58" s="194"/>
      <c r="BJ58" s="195"/>
      <c r="BK58" s="195"/>
      <c r="BL58" s="195"/>
      <c r="BM58" s="210"/>
    </row>
    <row r="59" spans="1:65" ht="13.5" thickBot="1" x14ac:dyDescent="0.25">
      <c r="A59" s="174">
        <f t="shared" si="0"/>
        <v>53</v>
      </c>
      <c r="B59" s="175">
        <f>'Простыня Сорт'!C58</f>
        <v>8</v>
      </c>
      <c r="C59" s="176" t="str">
        <f>'Простыня Сорт'!D58</f>
        <v xml:space="preserve">Носков Геннадий </v>
      </c>
      <c r="D59" s="176" t="str">
        <f>'Простыня Сорт'!E58</f>
        <v xml:space="preserve">Носков Александр </v>
      </c>
      <c r="E59" s="177" t="str">
        <f>'Простыня Сорт'!CX58</f>
        <v>Не стартовал</v>
      </c>
      <c r="G59" s="184" t="str">
        <f>'Простыня Сорт'!CZ58</f>
        <v>студент</v>
      </c>
      <c r="H59" s="185" t="str">
        <f>'Простыня Сорт'!DA58</f>
        <v>полный</v>
      </c>
      <c r="I59" s="186">
        <f>'Простыня Сорт'!DB58</f>
        <v>299</v>
      </c>
      <c r="J59" s="187" t="str">
        <f>IF('Простыня Сорт'!DC58="","",'Простыня Сорт'!DC58)</f>
        <v/>
      </c>
      <c r="K59" s="184" t="str">
        <f>IF('Простыня Сорт'!DD58="","",'Простыня Сорт'!DD58)</f>
        <v/>
      </c>
      <c r="L59" s="185" t="str">
        <f>IF('Простыня Сорт'!DE58="","",'Простыня Сорт'!DE58)</f>
        <v/>
      </c>
      <c r="M59" s="186" t="str">
        <f>IF('Простыня Сорт'!DF58="","",'Простыня Сорт'!DF58)</f>
        <v/>
      </c>
      <c r="N59" s="195"/>
      <c r="O59" s="195"/>
      <c r="P59" s="195"/>
      <c r="Q59" s="195"/>
      <c r="R59" s="195"/>
      <c r="T59" s="193"/>
      <c r="U59" s="193"/>
      <c r="V59" s="193"/>
      <c r="W59" s="193"/>
      <c r="X59" s="193"/>
      <c r="Y59" s="193"/>
      <c r="Z59" s="193"/>
      <c r="AA59" s="193"/>
      <c r="AB59" s="193"/>
      <c r="AM59" s="193"/>
      <c r="AN59" s="194"/>
      <c r="AO59" s="195"/>
      <c r="AP59" s="195"/>
      <c r="AQ59" s="195"/>
      <c r="AR59" s="195"/>
      <c r="AS59" s="195"/>
      <c r="AT59" s="172"/>
      <c r="AU59" s="210"/>
      <c r="BH59" s="193"/>
      <c r="BI59" s="194"/>
      <c r="BJ59" s="195"/>
      <c r="BK59" s="195"/>
      <c r="BL59" s="195"/>
      <c r="BM59" s="210"/>
    </row>
    <row r="60" spans="1:65" ht="13.5" thickBot="1" x14ac:dyDescent="0.25">
      <c r="A60" s="174">
        <f t="shared" si="0"/>
        <v>54</v>
      </c>
      <c r="B60" s="175">
        <f>'Простыня Сорт'!C59</f>
        <v>22</v>
      </c>
      <c r="C60" s="176" t="str">
        <f>'Простыня Сорт'!D59</f>
        <v>Изотов Николай</v>
      </c>
      <c r="D60" s="176" t="str">
        <f>'Простыня Сорт'!E59</f>
        <v>Цыганов Михаил</v>
      </c>
      <c r="E60" s="177" t="str">
        <f>'Простыня Сорт'!CX59</f>
        <v>Не стартовал</v>
      </c>
      <c r="G60" s="184" t="str">
        <f>'Простыня Сорт'!CZ59</f>
        <v>студент</v>
      </c>
      <c r="H60" s="185" t="str">
        <f>'Простыня Сорт'!DA59</f>
        <v>передний</v>
      </c>
      <c r="I60" s="186">
        <f>'Простыня Сорт'!DB59</f>
        <v>88</v>
      </c>
      <c r="J60" s="187" t="str">
        <f>IF('Простыня Сорт'!DC59="","",'Простыня Сорт'!DC59)</f>
        <v/>
      </c>
      <c r="K60" s="184" t="str">
        <f>IF('Простыня Сорт'!DD59="","",'Простыня Сорт'!DD59)</f>
        <v/>
      </c>
      <c r="L60" s="185" t="str">
        <f>IF('Простыня Сорт'!DE59="","",'Простыня Сорт'!DE59)</f>
        <v/>
      </c>
      <c r="M60" s="186" t="str">
        <f>IF('Простыня Сорт'!DF59="","",'Простыня Сорт'!DF59)</f>
        <v/>
      </c>
      <c r="N60" s="195"/>
      <c r="O60" s="195"/>
      <c r="P60" s="195"/>
      <c r="Q60" s="195"/>
      <c r="R60" s="195"/>
      <c r="T60" s="193"/>
      <c r="U60" s="193"/>
      <c r="V60" s="193"/>
      <c r="W60" s="193"/>
      <c r="X60" s="193"/>
      <c r="Y60" s="193"/>
      <c r="Z60" s="193"/>
      <c r="AA60" s="193"/>
      <c r="AB60" s="193"/>
      <c r="AM60" s="193"/>
      <c r="AN60" s="194"/>
      <c r="AO60" s="195"/>
      <c r="AP60" s="195"/>
      <c r="AQ60" s="195"/>
      <c r="AR60" s="195"/>
      <c r="AS60" s="195"/>
      <c r="AT60" s="172"/>
      <c r="AU60" s="210"/>
      <c r="BH60" s="193"/>
      <c r="BI60" s="194"/>
      <c r="BJ60" s="195"/>
      <c r="BK60" s="195"/>
      <c r="BL60" s="195"/>
      <c r="BM60" s="210"/>
    </row>
    <row r="61" spans="1:65" ht="13.5" thickBot="1" x14ac:dyDescent="0.25">
      <c r="A61" s="174">
        <f t="shared" si="0"/>
        <v>55</v>
      </c>
      <c r="B61" s="175">
        <f>'Простыня Сорт'!C60</f>
        <v>30</v>
      </c>
      <c r="C61" s="176" t="str">
        <f>'Простыня Сорт'!D60</f>
        <v>Лёвин Петр</v>
      </c>
      <c r="D61" s="176" t="str">
        <f>'Простыня Сорт'!E60</f>
        <v>Путилин Алексей</v>
      </c>
      <c r="E61" s="177" t="str">
        <f>'Простыня Сорт'!CX60</f>
        <v>сход</v>
      </c>
      <c r="G61" s="184" t="str">
        <f>'Простыня Сорт'!CZ60</f>
        <v>абсолют</v>
      </c>
      <c r="H61" s="185" t="str">
        <f>'Простыня Сорт'!DA60</f>
        <v>полный</v>
      </c>
      <c r="I61" s="186">
        <f>'Простыня Сорт'!DB60</f>
        <v>129</v>
      </c>
      <c r="J61" s="187" t="str">
        <f>IF('Простыня Сорт'!DC60="","",'Простыня Сорт'!DC60)</f>
        <v/>
      </c>
      <c r="K61" s="184" t="str">
        <f>IF('Простыня Сорт'!DD60="","",'Простыня Сорт'!DD60)</f>
        <v/>
      </c>
      <c r="L61" s="185" t="str">
        <f>IF('Простыня Сорт'!DE60="","",'Простыня Сорт'!DE60)</f>
        <v/>
      </c>
      <c r="M61" s="186" t="str">
        <f>IF('Простыня Сорт'!DF60="","",'Простыня Сорт'!DF60)</f>
        <v/>
      </c>
      <c r="N61" s="195"/>
      <c r="O61" s="195"/>
      <c r="P61" s="195"/>
      <c r="Q61" s="195"/>
      <c r="R61" s="195"/>
      <c r="T61" s="193"/>
      <c r="U61" s="194"/>
      <c r="V61" s="195"/>
      <c r="W61" s="195"/>
      <c r="X61" s="195"/>
      <c r="Y61" s="195"/>
      <c r="Z61" s="195"/>
      <c r="AA61" s="196"/>
      <c r="AM61" s="193"/>
      <c r="AN61" s="194"/>
      <c r="AO61" s="195"/>
      <c r="AP61" s="195"/>
      <c r="AQ61" s="195"/>
      <c r="AR61" s="195"/>
      <c r="AS61" s="195"/>
      <c r="AT61" s="196"/>
      <c r="BH61" s="193"/>
      <c r="BI61" s="194"/>
      <c r="BJ61" s="195"/>
      <c r="BK61" s="195"/>
      <c r="BL61" s="195"/>
    </row>
    <row r="62" spans="1:65" ht="13.5" thickBot="1" x14ac:dyDescent="0.25">
      <c r="A62" s="174">
        <f t="shared" si="0"/>
        <v>56</v>
      </c>
      <c r="B62" s="175">
        <f>'Простыня Сорт'!C61</f>
        <v>34</v>
      </c>
      <c r="C62" s="176" t="str">
        <f>'Простыня Сорт'!D61</f>
        <v>Филипьева Анна</v>
      </c>
      <c r="D62" s="176" t="str">
        <f>'Простыня Сорт'!E61</f>
        <v xml:space="preserve">Гордюшкин Максим </v>
      </c>
      <c r="E62" s="177" t="str">
        <f>'Простыня Сорт'!CX61</f>
        <v>сход</v>
      </c>
      <c r="G62" s="184" t="str">
        <f>'Простыня Сорт'!CZ61</f>
        <v>абсолют</v>
      </c>
      <c r="H62" s="185" t="str">
        <f>'Простыня Сорт'!DA61</f>
        <v>полный</v>
      </c>
      <c r="I62" s="186">
        <f>'Простыня Сорт'!DB61</f>
        <v>122</v>
      </c>
      <c r="J62" s="187" t="str">
        <f>IF('Простыня Сорт'!DC61="","",'Простыня Сорт'!DC61)</f>
        <v>Красавцы на чудовищах</v>
      </c>
      <c r="K62" s="184" t="str">
        <f>IF('Простыня Сорт'!DD61="","",'Простыня Сорт'!DD61)</f>
        <v/>
      </c>
      <c r="L62" s="185" t="str">
        <f>IF('Простыня Сорт'!DE61="","",'Простыня Сорт'!DE61)</f>
        <v/>
      </c>
      <c r="M62" s="186" t="str">
        <f>IF('Простыня Сорт'!DF61="","",'Простыня Сорт'!DF61)</f>
        <v/>
      </c>
      <c r="N62" s="195"/>
      <c r="O62" s="195"/>
      <c r="P62" s="195"/>
      <c r="Q62" s="195"/>
      <c r="R62" s="195"/>
      <c r="T62" s="193"/>
      <c r="U62" s="194"/>
      <c r="V62" s="195"/>
      <c r="W62" s="195"/>
      <c r="X62" s="195"/>
      <c r="Y62" s="195"/>
      <c r="Z62" s="195"/>
      <c r="AA62" s="196"/>
      <c r="AM62" s="193"/>
      <c r="AN62" s="194"/>
      <c r="AO62" s="195"/>
      <c r="AP62" s="195"/>
      <c r="AQ62" s="195"/>
      <c r="AR62" s="195"/>
      <c r="AS62" s="195"/>
      <c r="AT62" s="196"/>
      <c r="BH62" s="193"/>
      <c r="BI62" s="194"/>
      <c r="BJ62" s="195"/>
      <c r="BK62" s="195"/>
      <c r="BL62" s="195"/>
    </row>
    <row r="63" spans="1:65" ht="13.5" thickBot="1" x14ac:dyDescent="0.25">
      <c r="A63" s="174">
        <f t="shared" si="0"/>
        <v>57</v>
      </c>
      <c r="B63" s="175">
        <f>'Простыня Сорт'!C62</f>
        <v>44</v>
      </c>
      <c r="C63" s="176" t="str">
        <f>'Простыня Сорт'!D62</f>
        <v>Касьянов Владимир</v>
      </c>
      <c r="D63" s="176" t="str">
        <f>'Простыня Сорт'!E62</f>
        <v>Толстая Наталья</v>
      </c>
      <c r="E63" s="177" t="str">
        <f>'Простыня Сорт'!CX62</f>
        <v>сход</v>
      </c>
      <c r="G63" s="184" t="str">
        <f>'Простыня Сорт'!CZ62</f>
        <v>абсолют</v>
      </c>
      <c r="H63" s="185" t="str">
        <f>'Простыня Сорт'!DA62</f>
        <v>передний</v>
      </c>
      <c r="I63" s="186">
        <f>'Простыня Сорт'!DB62</f>
        <v>150</v>
      </c>
      <c r="J63" s="187" t="str">
        <f>IF('Простыня Сорт'!DC62="","",'Простыня Сорт'!DC62)</f>
        <v>Ретро</v>
      </c>
      <c r="K63" s="184" t="str">
        <f>IF('Простыня Сорт'!DD62="","",'Простыня Сорт'!DD62)</f>
        <v/>
      </c>
      <c r="L63" s="185" t="str">
        <f>IF('Простыня Сорт'!DE62="","",'Простыня Сорт'!DE62)</f>
        <v/>
      </c>
      <c r="M63" s="186" t="str">
        <f>IF('Простыня Сорт'!DF62="","",'Простыня Сорт'!DF62)</f>
        <v/>
      </c>
      <c r="N63" s="195"/>
      <c r="O63" s="195"/>
      <c r="P63" s="195"/>
      <c r="Q63" s="195"/>
      <c r="R63" s="195"/>
      <c r="T63" s="193"/>
      <c r="U63" s="194"/>
      <c r="V63" s="195"/>
      <c r="W63" s="195"/>
      <c r="X63" s="195"/>
      <c r="Y63" s="195"/>
      <c r="Z63" s="195"/>
      <c r="AA63" s="196"/>
      <c r="AM63" s="193"/>
      <c r="AN63" s="194"/>
      <c r="AO63" s="195"/>
      <c r="AP63" s="195"/>
      <c r="AQ63" s="195"/>
      <c r="AR63" s="195"/>
      <c r="AS63" s="195"/>
      <c r="AT63" s="196"/>
      <c r="BH63" s="193"/>
      <c r="BI63" s="194"/>
      <c r="BJ63" s="195"/>
      <c r="BK63" s="195"/>
      <c r="BL63" s="195"/>
    </row>
    <row r="64" spans="1:65" ht="13.5" thickBot="1" x14ac:dyDescent="0.25">
      <c r="A64" s="174">
        <f t="shared" si="0"/>
        <v>58</v>
      </c>
      <c r="B64" s="175">
        <f>'Простыня Сорт'!C63</f>
        <v>59</v>
      </c>
      <c r="C64" s="176" t="str">
        <f>'Простыня Сорт'!D63</f>
        <v>Коротин Константин</v>
      </c>
      <c r="D64" s="176" t="str">
        <f>'Простыня Сорт'!E63</f>
        <v xml:space="preserve">Гусельников Максим </v>
      </c>
      <c r="E64" s="177" t="str">
        <f>'Простыня Сорт'!CX63</f>
        <v>сход</v>
      </c>
      <c r="G64" s="197" t="str">
        <f>'Простыня Сорт'!CZ63</f>
        <v>студент</v>
      </c>
      <c r="H64" s="192" t="str">
        <f>'Простыня Сорт'!DA63</f>
        <v>передний</v>
      </c>
      <c r="I64" s="198">
        <f>'Простыня Сорт'!DB63</f>
        <v>141</v>
      </c>
      <c r="J64" s="199" t="str">
        <f>IF('Простыня Сорт'!DC63="","",'Простыня Сорт'!DC63)</f>
        <v>MITSURABOSHI-RALLY TECHNIKA</v>
      </c>
      <c r="K64" s="197" t="str">
        <f>IF('Простыня Сорт'!DD63="","",'Простыня Сорт'!DD63)</f>
        <v/>
      </c>
      <c r="L64" s="192" t="str">
        <f>IF('Простыня Сорт'!DE63="","",'Простыня Сорт'!DE63)</f>
        <v/>
      </c>
      <c r="M64" s="198" t="str">
        <f>IF('Простыня Сорт'!DF63="","",'Простыня Сорт'!DF63)</f>
        <v/>
      </c>
      <c r="N64" s="195"/>
      <c r="O64" s="195"/>
      <c r="P64" s="195"/>
      <c r="Q64" s="195"/>
      <c r="R64" s="195"/>
      <c r="T64" s="193"/>
      <c r="U64" s="194"/>
      <c r="V64" s="195"/>
      <c r="W64" s="195"/>
      <c r="X64" s="195"/>
      <c r="Y64" s="195"/>
      <c r="Z64" s="195"/>
      <c r="AA64" s="196"/>
      <c r="AM64" s="193"/>
      <c r="AN64" s="194"/>
      <c r="AO64" s="195"/>
      <c r="AP64" s="195"/>
      <c r="AQ64" s="195"/>
      <c r="AR64" s="195"/>
      <c r="AS64" s="195"/>
      <c r="AT64" s="196"/>
      <c r="BH64" s="193"/>
      <c r="BI64" s="194"/>
      <c r="BJ64" s="195"/>
      <c r="BK64" s="195"/>
      <c r="BL64" s="195"/>
    </row>
    <row r="65" spans="3:64" x14ac:dyDescent="0.2">
      <c r="G65" s="195"/>
      <c r="H65" s="195"/>
      <c r="I65" s="195"/>
      <c r="J65" s="195"/>
      <c r="N65" s="195"/>
      <c r="O65" s="195"/>
      <c r="P65" s="195"/>
      <c r="Q65" s="195"/>
      <c r="R65" s="195"/>
      <c r="T65" s="193"/>
      <c r="U65" s="194"/>
      <c r="V65" s="195"/>
      <c r="W65" s="195"/>
      <c r="X65" s="195"/>
      <c r="Y65" s="195"/>
      <c r="Z65" s="195"/>
      <c r="AA65" s="196"/>
      <c r="AM65" s="193"/>
      <c r="AN65" s="194"/>
      <c r="AO65" s="195"/>
      <c r="AP65" s="195"/>
      <c r="AQ65" s="195"/>
      <c r="AR65" s="195"/>
      <c r="AS65" s="195"/>
      <c r="AT65" s="196"/>
      <c r="BH65" s="193"/>
      <c r="BI65" s="194"/>
      <c r="BJ65" s="195"/>
      <c r="BK65" s="195"/>
      <c r="BL65" s="195"/>
    </row>
    <row r="66" spans="3:64" x14ac:dyDescent="0.2">
      <c r="G66" s="195"/>
      <c r="H66" s="195"/>
      <c r="I66" s="195"/>
      <c r="J66" s="195"/>
      <c r="BH66" s="193"/>
      <c r="BI66" s="194"/>
      <c r="BJ66" s="195"/>
      <c r="BK66" s="195"/>
      <c r="BL66" s="195"/>
    </row>
    <row r="67" spans="3:64" x14ac:dyDescent="0.2">
      <c r="G67" s="195"/>
      <c r="H67" s="195"/>
      <c r="I67" s="195"/>
      <c r="J67" s="195"/>
      <c r="V67" s="200">
        <v>40887</v>
      </c>
      <c r="X67" s="154"/>
      <c r="AO67" s="200">
        <v>40887</v>
      </c>
      <c r="AQ67" s="154"/>
      <c r="BH67" s="193"/>
      <c r="BI67" s="194"/>
      <c r="BJ67" s="195"/>
      <c r="BK67" s="195"/>
      <c r="BL67" s="195"/>
    </row>
    <row r="68" spans="3:64" x14ac:dyDescent="0.2">
      <c r="G68" s="195"/>
      <c r="H68" s="195"/>
      <c r="I68" s="195"/>
      <c r="J68" s="195"/>
      <c r="X68" s="154"/>
      <c r="AQ68" s="154"/>
      <c r="BH68" s="193"/>
      <c r="BI68" s="194"/>
      <c r="BJ68" s="195"/>
      <c r="BK68" s="195"/>
      <c r="BL68" s="195"/>
    </row>
    <row r="69" spans="3:64" x14ac:dyDescent="0.2">
      <c r="C69" s="200">
        <v>40887</v>
      </c>
      <c r="G69" s="196"/>
      <c r="H69" s="201"/>
      <c r="I69" s="201"/>
      <c r="J69" s="196"/>
      <c r="V69" s="202" t="s">
        <v>24</v>
      </c>
      <c r="X69" s="202" t="s">
        <v>22</v>
      </c>
      <c r="AO69" s="202" t="s">
        <v>24</v>
      </c>
      <c r="AQ69" s="202" t="s">
        <v>22</v>
      </c>
      <c r="BH69" s="193"/>
      <c r="BI69" s="194"/>
      <c r="BJ69" s="195"/>
      <c r="BK69" s="195"/>
      <c r="BL69" s="195"/>
    </row>
    <row r="70" spans="3:64" x14ac:dyDescent="0.2">
      <c r="V70" s="202" t="s">
        <v>21</v>
      </c>
      <c r="X70" s="202" t="s">
        <v>25</v>
      </c>
      <c r="AO70" s="202" t="s">
        <v>21</v>
      </c>
      <c r="AQ70" s="202" t="s">
        <v>25</v>
      </c>
      <c r="BH70" s="193"/>
      <c r="BI70" s="194"/>
      <c r="BJ70" s="195"/>
      <c r="BK70" s="195"/>
      <c r="BL70" s="195"/>
    </row>
    <row r="71" spans="3:64" x14ac:dyDescent="0.2">
      <c r="C71" s="202" t="s">
        <v>24</v>
      </c>
      <c r="E71" s="202" t="s">
        <v>22</v>
      </c>
      <c r="BH71" s="193"/>
      <c r="BI71" s="194"/>
      <c r="BJ71" s="195"/>
      <c r="BK71" s="195"/>
      <c r="BL71" s="195"/>
    </row>
    <row r="72" spans="3:64" x14ac:dyDescent="0.2">
      <c r="C72" s="202" t="s">
        <v>21</v>
      </c>
      <c r="E72" s="202" t="s">
        <v>25</v>
      </c>
      <c r="BH72" s="193"/>
      <c r="BI72" s="194"/>
      <c r="BJ72" s="195"/>
      <c r="BK72" s="195"/>
      <c r="BL72" s="195"/>
    </row>
    <row r="73" spans="3:64" x14ac:dyDescent="0.2">
      <c r="BH73" s="193"/>
      <c r="BI73" s="194"/>
      <c r="BJ73" s="195"/>
      <c r="BK73" s="195"/>
      <c r="BL73" s="195"/>
    </row>
    <row r="74" spans="3:64" x14ac:dyDescent="0.2">
      <c r="BH74" s="193"/>
      <c r="BI74" s="194"/>
      <c r="BJ74" s="195"/>
      <c r="BK74" s="195"/>
      <c r="BL74" s="195"/>
    </row>
  </sheetData>
  <mergeCells count="57">
    <mergeCell ref="AS5:AS6"/>
    <mergeCell ref="AT5:AT6"/>
    <mergeCell ref="AU5:AU6"/>
    <mergeCell ref="AA5:AA6"/>
    <mergeCell ref="AB5:AB6"/>
    <mergeCell ref="AM5:AM6"/>
    <mergeCell ref="AN5:AN6"/>
    <mergeCell ref="AO5:AO6"/>
    <mergeCell ref="AP5:AP6"/>
    <mergeCell ref="AQ5:AQ6"/>
    <mergeCell ref="BI5:BI6"/>
    <mergeCell ref="BJ5:BJ6"/>
    <mergeCell ref="A6:B6"/>
    <mergeCell ref="C2:D2"/>
    <mergeCell ref="G5:G6"/>
    <mergeCell ref="H5:H6"/>
    <mergeCell ref="Z5:Z6"/>
    <mergeCell ref="W5:W6"/>
    <mergeCell ref="X5:X6"/>
    <mergeCell ref="Y5:Y6"/>
    <mergeCell ref="BK5:BK6"/>
    <mergeCell ref="BL5:BL6"/>
    <mergeCell ref="I5:I6"/>
    <mergeCell ref="J5:J6"/>
    <mergeCell ref="BH5:BH6"/>
    <mergeCell ref="U5:U6"/>
    <mergeCell ref="AR5:AR6"/>
    <mergeCell ref="V5:V6"/>
    <mergeCell ref="K5:M5"/>
    <mergeCell ref="T5:T6"/>
    <mergeCell ref="BL10:BL12"/>
    <mergeCell ref="BL7:BL9"/>
    <mergeCell ref="BH25:BH27"/>
    <mergeCell ref="BL25:BL27"/>
    <mergeCell ref="BI22:BI24"/>
    <mergeCell ref="BL19:BL21"/>
    <mergeCell ref="BL22:BL24"/>
    <mergeCell ref="BI13:BI15"/>
    <mergeCell ref="BI16:BI18"/>
    <mergeCell ref="BH22:BH24"/>
    <mergeCell ref="BH28:BH30"/>
    <mergeCell ref="BH31:BH33"/>
    <mergeCell ref="BI25:BI27"/>
    <mergeCell ref="BI28:BI30"/>
    <mergeCell ref="BI31:BI33"/>
    <mergeCell ref="BL13:BL15"/>
    <mergeCell ref="BL16:BL18"/>
    <mergeCell ref="BL28:BL30"/>
    <mergeCell ref="BL31:BL33"/>
    <mergeCell ref="BH19:BH21"/>
    <mergeCell ref="BI7:BI9"/>
    <mergeCell ref="BI19:BI21"/>
    <mergeCell ref="BH7:BH9"/>
    <mergeCell ref="BH10:BH12"/>
    <mergeCell ref="BH13:BH15"/>
    <mergeCell ref="BH16:BH18"/>
    <mergeCell ref="BI10:BI12"/>
  </mergeCells>
  <phoneticPr fontId="0" type="noConversion"/>
  <printOptions horizontalCentered="1" verticalCentered="1"/>
  <pageMargins left="0.78740157480314965" right="0.78740157480314965" top="0" bottom="0.59055118110236227" header="0.51181102362204722" footer="0.51181102362204722"/>
  <pageSetup paperSize="9" scale="53" orientation="landscape" r:id="rId1"/>
  <headerFooter alignWithMargins="0">
    <oddFooter>&amp;C&amp;D  &amp;T&amp;RПодготовил: Vzzik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2:I488"/>
  <sheetViews>
    <sheetView zoomScale="75" zoomScaleNormal="100" workbookViewId="0">
      <selection activeCell="A275" sqref="A275"/>
    </sheetView>
  </sheetViews>
  <sheetFormatPr defaultRowHeight="12.75" x14ac:dyDescent="0.2"/>
  <cols>
    <col min="1" max="1" width="14.5703125" style="157" bestFit="1" customWidth="1"/>
    <col min="2" max="2" width="7" style="157" customWidth="1"/>
    <col min="3" max="4" width="28.5703125" style="157" customWidth="1"/>
    <col min="5" max="5" width="17.85546875" style="157" customWidth="1"/>
    <col min="6" max="6" width="12.140625" style="157" customWidth="1"/>
    <col min="7" max="7" width="10.42578125" style="157" bestFit="1" customWidth="1"/>
    <col min="8" max="8" width="35.42578125" style="157" customWidth="1"/>
    <col min="9" max="9" width="11.85546875" style="157" customWidth="1"/>
    <col min="10" max="16384" width="9.140625" style="2"/>
  </cols>
  <sheetData>
    <row r="2" spans="1:9" ht="33" x14ac:dyDescent="0.45">
      <c r="B2" s="160" t="s">
        <v>209</v>
      </c>
    </row>
    <row r="3" spans="1:9" x14ac:dyDescent="0.2">
      <c r="A3" s="163"/>
      <c r="B3" s="163"/>
      <c r="C3" s="163"/>
      <c r="D3" s="163"/>
      <c r="E3" s="163"/>
      <c r="F3" s="163"/>
      <c r="G3" s="163"/>
      <c r="H3" s="163"/>
      <c r="I3" s="163"/>
    </row>
    <row r="4" spans="1:9" ht="13.5" thickBot="1" x14ac:dyDescent="0.25"/>
    <row r="5" spans="1:9" x14ac:dyDescent="0.2">
      <c r="A5" s="405" t="s">
        <v>0</v>
      </c>
      <c r="B5" s="407" t="s">
        <v>1</v>
      </c>
      <c r="C5" s="400" t="s">
        <v>3</v>
      </c>
      <c r="D5" s="400" t="s">
        <v>221</v>
      </c>
      <c r="E5" s="400" t="s">
        <v>200</v>
      </c>
      <c r="F5" s="400" t="s">
        <v>87</v>
      </c>
      <c r="G5" s="400" t="s">
        <v>179</v>
      </c>
      <c r="H5" s="400" t="s">
        <v>201</v>
      </c>
      <c r="I5" s="414" t="s">
        <v>14</v>
      </c>
    </row>
    <row r="6" spans="1:9" ht="13.5" thickBot="1" x14ac:dyDescent="0.25">
      <c r="A6" s="416"/>
      <c r="B6" s="417"/>
      <c r="C6" s="417"/>
      <c r="D6" s="417"/>
      <c r="E6" s="417"/>
      <c r="F6" s="417"/>
      <c r="G6" s="417"/>
      <c r="H6" s="417"/>
      <c r="I6" s="418"/>
    </row>
    <row r="7" spans="1:9" x14ac:dyDescent="0.2">
      <c r="A7" s="182">
        <v>1</v>
      </c>
      <c r="B7" s="230">
        <f>ДС1!C5</f>
        <v>1</v>
      </c>
      <c r="C7" s="231" t="str">
        <f>ДС1!D5</f>
        <v>Скрипников Михаил</v>
      </c>
      <c r="D7" s="231" t="str">
        <f>ДС1!E5</f>
        <v>Горелов Алексей</v>
      </c>
      <c r="E7" s="231" t="str">
        <f>ДС1!CZ5</f>
        <v>выпускник</v>
      </c>
      <c r="F7" s="231" t="str">
        <f>ДС1!DA5</f>
        <v>полный</v>
      </c>
      <c r="G7" s="231">
        <f>ДС1!DB5</f>
        <v>295</v>
      </c>
      <c r="H7" s="231" t="str">
        <f>IF(ДС1!DC5="","",ДС1!DC5)</f>
        <v>Сборная АТФ</v>
      </c>
      <c r="I7" s="232">
        <f>ДС1!DS5</f>
        <v>31.6</v>
      </c>
    </row>
    <row r="8" spans="1:9" x14ac:dyDescent="0.2">
      <c r="A8" s="188">
        <v>2</v>
      </c>
      <c r="B8" s="233">
        <f>ДС1!C6</f>
        <v>2</v>
      </c>
      <c r="C8" s="234" t="str">
        <f>ДС1!D6</f>
        <v>Сергеев Виктор</v>
      </c>
      <c r="D8" s="234" t="str">
        <f>ДС1!E6</f>
        <v>Ушанов Сергей</v>
      </c>
      <c r="E8" s="234" t="str">
        <f>ДС1!CZ6</f>
        <v>абсолют</v>
      </c>
      <c r="F8" s="234" t="str">
        <f>ДС1!DA6</f>
        <v>полный</v>
      </c>
      <c r="G8" s="234">
        <f>ДС1!DB6</f>
        <v>150</v>
      </c>
      <c r="H8" s="239" t="str">
        <f>IF(ДС1!DC6="","",ДС1!DC6)</f>
        <v>Новогорск-ралли</v>
      </c>
      <c r="I8" s="235">
        <f>ДС1!DS6</f>
        <v>34.4</v>
      </c>
    </row>
    <row r="9" spans="1:9" x14ac:dyDescent="0.2">
      <c r="A9" s="188">
        <v>3</v>
      </c>
      <c r="B9" s="233">
        <f>ДС1!C7</f>
        <v>14</v>
      </c>
      <c r="C9" s="234" t="str">
        <f>ДС1!D7</f>
        <v>Юрин Артем</v>
      </c>
      <c r="D9" s="234" t="str">
        <f>ДС1!E7</f>
        <v>Сумин Антон</v>
      </c>
      <c r="E9" s="234" t="str">
        <f>ДС1!CZ7</f>
        <v>выпускник</v>
      </c>
      <c r="F9" s="234" t="str">
        <f>ДС1!DA7</f>
        <v>полный</v>
      </c>
      <c r="G9" s="234">
        <f>ДС1!DB7</f>
        <v>265</v>
      </c>
      <c r="H9" s="239" t="str">
        <f>IF(ДС1!DC7="","",ДС1!DC7)</f>
        <v>Dream Team</v>
      </c>
      <c r="I9" s="235">
        <f>ДС1!DS7</f>
        <v>35.5</v>
      </c>
    </row>
    <row r="10" spans="1:9" x14ac:dyDescent="0.2">
      <c r="A10" s="188">
        <v>4</v>
      </c>
      <c r="B10" s="233">
        <f>ДС1!C8</f>
        <v>6</v>
      </c>
      <c r="C10" s="234" t="str">
        <f>ДС1!D8</f>
        <v>Дудинов Денис</v>
      </c>
      <c r="D10" s="234" t="str">
        <f>ДС1!E8</f>
        <v>Данилов Роман</v>
      </c>
      <c r="E10" s="234" t="str">
        <f>ДС1!CZ8</f>
        <v>абсолют</v>
      </c>
      <c r="F10" s="234" t="str">
        <f>ДС1!DA8</f>
        <v>передний</v>
      </c>
      <c r="G10" s="234">
        <f>ДС1!DB8</f>
        <v>75</v>
      </c>
      <c r="H10" s="239" t="str">
        <f>IF(ДС1!DC8="","",ДС1!DC8)</f>
        <v>Новогорск-ралли</v>
      </c>
      <c r="I10" s="235">
        <f>ДС1!DS8</f>
        <v>35.799999999999997</v>
      </c>
    </row>
    <row r="11" spans="1:9" x14ac:dyDescent="0.2">
      <c r="A11" s="188">
        <v>5</v>
      </c>
      <c r="B11" s="233">
        <f>ДС1!C9</f>
        <v>5</v>
      </c>
      <c r="C11" s="234" t="str">
        <f>ДС1!D9</f>
        <v>Фоменко Денис</v>
      </c>
      <c r="D11" s="234" t="str">
        <f>ДС1!E9</f>
        <v>Ковальчук Илья</v>
      </c>
      <c r="E11" s="234" t="str">
        <f>ДС1!CZ9</f>
        <v>студент</v>
      </c>
      <c r="F11" s="234" t="str">
        <f>ДС1!DA9</f>
        <v>полный</v>
      </c>
      <c r="G11" s="234">
        <f>ДС1!DB9</f>
        <v>230</v>
      </c>
      <c r="H11" s="239" t="str">
        <f>IF(ДС1!DC9="","",ДС1!DC9)</f>
        <v>Очки</v>
      </c>
      <c r="I11" s="235">
        <f>ДС1!DS9</f>
        <v>36.799999999999997</v>
      </c>
    </row>
    <row r="12" spans="1:9" x14ac:dyDescent="0.2">
      <c r="A12" s="188">
        <v>6</v>
      </c>
      <c r="B12" s="233">
        <f>ДС1!C10</f>
        <v>3</v>
      </c>
      <c r="C12" s="234" t="str">
        <f>ДС1!D10</f>
        <v>Шашлов Борис</v>
      </c>
      <c r="D12" s="234" t="str">
        <f>ДС1!E10</f>
        <v>Студеникин Владимир</v>
      </c>
      <c r="E12" s="234" t="str">
        <f>ДС1!CZ10</f>
        <v>абсолют</v>
      </c>
      <c r="F12" s="234" t="str">
        <f>ДС1!DA10</f>
        <v>передний</v>
      </c>
      <c r="G12" s="234">
        <f>ДС1!DB10</f>
        <v>140</v>
      </c>
      <c r="H12" s="239" t="str">
        <f>IF(ДС1!DC10="","",ДС1!DC10)</f>
        <v>Новогорск-ралли</v>
      </c>
      <c r="I12" s="235">
        <f>ДС1!DS10</f>
        <v>36.9</v>
      </c>
    </row>
    <row r="13" spans="1:9" x14ac:dyDescent="0.2">
      <c r="A13" s="188">
        <v>7</v>
      </c>
      <c r="B13" s="233">
        <f>ДС1!C11</f>
        <v>7</v>
      </c>
      <c r="C13" s="234" t="str">
        <f>ДС1!D11</f>
        <v>Шулимов Василий</v>
      </c>
      <c r="D13" s="234" t="str">
        <f>ДС1!E11</f>
        <v>Щукин Михаил</v>
      </c>
      <c r="E13" s="234" t="str">
        <f>ДС1!CZ11</f>
        <v>выпускник</v>
      </c>
      <c r="F13" s="234" t="str">
        <f>ДС1!DA11</f>
        <v>передний</v>
      </c>
      <c r="G13" s="234">
        <f>ДС1!DB11</f>
        <v>71</v>
      </c>
      <c r="H13" s="239" t="str">
        <f>IF(ДС1!DC11="","",ДС1!DC11)</f>
        <v>Сборная АТФ</v>
      </c>
      <c r="I13" s="235">
        <f>ДС1!DS11</f>
        <v>38</v>
      </c>
    </row>
    <row r="14" spans="1:9" x14ac:dyDescent="0.2">
      <c r="A14" s="188">
        <v>8</v>
      </c>
      <c r="B14" s="233">
        <f>ДС1!C12</f>
        <v>9</v>
      </c>
      <c r="C14" s="234" t="str">
        <f>ДС1!D12</f>
        <v>Арапов Григорий</v>
      </c>
      <c r="D14" s="234" t="str">
        <f>ДС1!E12</f>
        <v>Маругина Ольга</v>
      </c>
      <c r="E14" s="234" t="str">
        <f>ДС1!CZ12</f>
        <v>выпускник</v>
      </c>
      <c r="F14" s="234" t="str">
        <f>ДС1!DA12</f>
        <v>передний</v>
      </c>
      <c r="G14" s="234">
        <f>ДС1!DB12</f>
        <v>78</v>
      </c>
      <c r="H14" s="239" t="str">
        <f>IF(ДС1!DC12="","",ДС1!DC12)</f>
        <v>Очки</v>
      </c>
      <c r="I14" s="235">
        <f>ДС1!DS12</f>
        <v>38.5</v>
      </c>
    </row>
    <row r="15" spans="1:9" x14ac:dyDescent="0.2">
      <c r="A15" s="188">
        <v>9</v>
      </c>
      <c r="B15" s="233">
        <f>ДС1!C13</f>
        <v>13</v>
      </c>
      <c r="C15" s="234" t="str">
        <f>ДС1!D13</f>
        <v>Ершов Иван</v>
      </c>
      <c r="D15" s="234" t="str">
        <f>ДС1!E13</f>
        <v>Ермолаев Сергей</v>
      </c>
      <c r="E15" s="234" t="str">
        <f>ДС1!CZ13</f>
        <v>выпускник</v>
      </c>
      <c r="F15" s="234" t="str">
        <f>ДС1!DA13</f>
        <v>передний</v>
      </c>
      <c r="G15" s="234">
        <f>ДС1!DB13</f>
        <v>102</v>
      </c>
      <c r="H15" s="239" t="str">
        <f>IF(ДС1!DC13="","",ДС1!DC13)</f>
        <v>Новогорск-ралли</v>
      </c>
      <c r="I15" s="235">
        <f>ДС1!DS13</f>
        <v>39</v>
      </c>
    </row>
    <row r="16" spans="1:9" x14ac:dyDescent="0.2">
      <c r="A16" s="188">
        <v>10</v>
      </c>
      <c r="B16" s="233">
        <f>ДС1!C14</f>
        <v>18</v>
      </c>
      <c r="C16" s="234" t="str">
        <f>ДС1!D14</f>
        <v>Морозкин Алексей</v>
      </c>
      <c r="D16" s="234" t="str">
        <f>ДС1!E14</f>
        <v>Морозкина Ольга</v>
      </c>
      <c r="E16" s="234" t="str">
        <f>ДС1!CZ14</f>
        <v>выпускник</v>
      </c>
      <c r="F16" s="234" t="str">
        <f>ДС1!DA14</f>
        <v>задний</v>
      </c>
      <c r="G16" s="234">
        <f>ДС1!DB14</f>
        <v>177</v>
      </c>
      <c r="H16" s="239" t="str">
        <f>IF(ДС1!DC14="","",ДС1!DC14)</f>
        <v/>
      </c>
      <c r="I16" s="235">
        <f>ДС1!DS14</f>
        <v>40.299999999999997</v>
      </c>
    </row>
    <row r="17" spans="1:9" x14ac:dyDescent="0.2">
      <c r="A17" s="188">
        <v>11</v>
      </c>
      <c r="B17" s="233">
        <f>ДС1!C15</f>
        <v>35</v>
      </c>
      <c r="C17" s="234" t="str">
        <f>ДС1!D15</f>
        <v>Тырин Дмитрий</v>
      </c>
      <c r="D17" s="234" t="str">
        <f>ДС1!E15</f>
        <v>Ермаков Роман</v>
      </c>
      <c r="E17" s="234" t="str">
        <f>ДС1!CZ15</f>
        <v>студент</v>
      </c>
      <c r="F17" s="234" t="str">
        <f>ДС1!DA15</f>
        <v>задний</v>
      </c>
      <c r="G17" s="234">
        <f>ДС1!DB15</f>
        <v>71</v>
      </c>
      <c r="H17" s="239" t="str">
        <f>IF(ДС1!DC15="","",ДС1!DC15)</f>
        <v>Сборная АТФ</v>
      </c>
      <c r="I17" s="235">
        <f>ДС1!DS15</f>
        <v>40.700000000000003</v>
      </c>
    </row>
    <row r="18" spans="1:9" x14ac:dyDescent="0.2">
      <c r="A18" s="188">
        <v>12</v>
      </c>
      <c r="B18" s="233">
        <f>ДС1!C16</f>
        <v>15</v>
      </c>
      <c r="C18" s="234" t="str">
        <f>ДС1!D16</f>
        <v>Чубаров Олег</v>
      </c>
      <c r="D18" s="234" t="str">
        <f>ДС1!E16</f>
        <v>Васильева Елена</v>
      </c>
      <c r="E18" s="234" t="str">
        <f>ДС1!CZ16</f>
        <v>абсолют</v>
      </c>
      <c r="F18" s="234" t="str">
        <f>ДС1!DA16</f>
        <v>передний</v>
      </c>
      <c r="G18" s="234">
        <f>ДС1!DB16</f>
        <v>105</v>
      </c>
      <c r="H18" s="239" t="str">
        <f>IF(ДС1!DC16="","",ДС1!DC16)</f>
        <v/>
      </c>
      <c r="I18" s="235">
        <f>ДС1!DS16</f>
        <v>41</v>
      </c>
    </row>
    <row r="19" spans="1:9" x14ac:dyDescent="0.2">
      <c r="A19" s="188">
        <v>13</v>
      </c>
      <c r="B19" s="233">
        <f>ДС1!C17</f>
        <v>39</v>
      </c>
      <c r="C19" s="234" t="str">
        <f>ДС1!D17</f>
        <v>Володин Дмитрий</v>
      </c>
      <c r="D19" s="234" t="str">
        <f>ДС1!E17</f>
        <v>Топорков Максим</v>
      </c>
      <c r="E19" s="234" t="str">
        <f>ДС1!CZ17</f>
        <v>студент</v>
      </c>
      <c r="F19" s="234" t="str">
        <f>ДС1!DA17</f>
        <v>передний</v>
      </c>
      <c r="G19" s="234">
        <f>ДС1!DB17</f>
        <v>75</v>
      </c>
      <c r="H19" s="239" t="str">
        <f>IF(ДС1!DC17="","",ДС1!DC17)</f>
        <v>МАДИ-RACING</v>
      </c>
      <c r="I19" s="235">
        <f>ДС1!DS17</f>
        <v>41.1</v>
      </c>
    </row>
    <row r="20" spans="1:9" x14ac:dyDescent="0.2">
      <c r="A20" s="188">
        <v>14</v>
      </c>
      <c r="B20" s="233">
        <f>ДС1!C18</f>
        <v>17</v>
      </c>
      <c r="C20" s="234" t="str">
        <f>ДС1!D18</f>
        <v>Сафонов Дмитрий</v>
      </c>
      <c r="D20" s="234" t="str">
        <f>ДС1!E18</f>
        <v>Першутин Евгений</v>
      </c>
      <c r="E20" s="234" t="str">
        <f>ДС1!CZ18</f>
        <v>выпускник</v>
      </c>
      <c r="F20" s="234" t="str">
        <f>ДС1!DA18</f>
        <v>передний</v>
      </c>
      <c r="G20" s="234">
        <f>ДС1!DB18</f>
        <v>90</v>
      </c>
      <c r="H20" s="239" t="str">
        <f>IF(ДС1!DC18="","",ДС1!DC18)</f>
        <v>Красавцы на чудовищах</v>
      </c>
      <c r="I20" s="235">
        <f>ДС1!DS18</f>
        <v>41.2</v>
      </c>
    </row>
    <row r="21" spans="1:9" x14ac:dyDescent="0.2">
      <c r="A21" s="188">
        <v>15</v>
      </c>
      <c r="B21" s="233">
        <f>ДС1!C19</f>
        <v>4</v>
      </c>
      <c r="C21" s="234" t="str">
        <f>ДС1!D19</f>
        <v>Милявский Дмитрий</v>
      </c>
      <c r="D21" s="234" t="str">
        <f>ДС1!E19</f>
        <v>Баклашова Василиса</v>
      </c>
      <c r="E21" s="234" t="str">
        <f>ДС1!CZ19</f>
        <v>выпускник</v>
      </c>
      <c r="F21" s="234" t="str">
        <f>ДС1!DA19</f>
        <v>передний</v>
      </c>
      <c r="G21" s="234">
        <f>ДС1!DB19</f>
        <v>140</v>
      </c>
      <c r="H21" s="239" t="str">
        <f>IF(ДС1!DC19="","",ДС1!DC19)</f>
        <v>Сборная АТФ</v>
      </c>
      <c r="I21" s="235">
        <f>ДС1!DS19</f>
        <v>41.8</v>
      </c>
    </row>
    <row r="22" spans="1:9" x14ac:dyDescent="0.2">
      <c r="A22" s="188">
        <v>16</v>
      </c>
      <c r="B22" s="233">
        <f>ДС1!C20</f>
        <v>44</v>
      </c>
      <c r="C22" s="234" t="str">
        <f>ДС1!D20</f>
        <v>Касьянов Владимир</v>
      </c>
      <c r="D22" s="234" t="str">
        <f>ДС1!E20</f>
        <v>Толстая Наталья</v>
      </c>
      <c r="E22" s="234" t="str">
        <f>ДС1!CZ20</f>
        <v>абсолют</v>
      </c>
      <c r="F22" s="234" t="str">
        <f>ДС1!DA20</f>
        <v>передний</v>
      </c>
      <c r="G22" s="234">
        <f>ДС1!DB20</f>
        <v>150</v>
      </c>
      <c r="H22" s="239" t="str">
        <f>IF(ДС1!DC20="","",ДС1!DC20)</f>
        <v>Ретро</v>
      </c>
      <c r="I22" s="235">
        <f>ДС1!DS20</f>
        <v>41.8</v>
      </c>
    </row>
    <row r="23" spans="1:9" x14ac:dyDescent="0.2">
      <c r="A23" s="188">
        <v>17</v>
      </c>
      <c r="B23" s="233">
        <f>ДС1!C21</f>
        <v>53</v>
      </c>
      <c r="C23" s="234" t="str">
        <f>ДС1!D21</f>
        <v>Суховеев Денис</v>
      </c>
      <c r="D23" s="234" t="str">
        <f>ДС1!E21</f>
        <v>Мохонов Никита</v>
      </c>
      <c r="E23" s="234" t="str">
        <f>ДС1!CZ21</f>
        <v>студент</v>
      </c>
      <c r="F23" s="234" t="str">
        <f>ДС1!DA21</f>
        <v>задний</v>
      </c>
      <c r="G23" s="234">
        <f>ДС1!DB21</f>
        <v>71</v>
      </c>
      <c r="H23" s="239" t="str">
        <f>IF(ДС1!DC21="","",ДС1!DC21)</f>
        <v>MITSURABOSHI-RALLY TECHNIKA</v>
      </c>
      <c r="I23" s="235">
        <f>ДС1!DS21</f>
        <v>42.6</v>
      </c>
    </row>
    <row r="24" spans="1:9" x14ac:dyDescent="0.2">
      <c r="A24" s="188">
        <v>18</v>
      </c>
      <c r="B24" s="233">
        <f>ДС1!C22</f>
        <v>43</v>
      </c>
      <c r="C24" s="234" t="str">
        <f>ДС1!D22</f>
        <v>Никольский Денис</v>
      </c>
      <c r="D24" s="234" t="str">
        <f>ДС1!E22</f>
        <v>Дьяков Григорий</v>
      </c>
      <c r="E24" s="234" t="str">
        <f>ДС1!CZ22</f>
        <v>студент</v>
      </c>
      <c r="F24" s="234" t="str">
        <f>ДС1!DA22</f>
        <v>передний</v>
      </c>
      <c r="G24" s="234">
        <f>ДС1!DB22</f>
        <v>140</v>
      </c>
      <c r="H24" s="239" t="str">
        <f>IF(ДС1!DC22="","",ДС1!DC22)</f>
        <v>Dream Team</v>
      </c>
      <c r="I24" s="235">
        <f>ДС1!DS22</f>
        <v>43.2</v>
      </c>
    </row>
    <row r="25" spans="1:9" x14ac:dyDescent="0.2">
      <c r="A25" s="188">
        <v>19</v>
      </c>
      <c r="B25" s="233">
        <f>ДС1!C23</f>
        <v>24</v>
      </c>
      <c r="C25" s="234" t="str">
        <f>ДС1!D23</f>
        <v>Барахов Виталий</v>
      </c>
      <c r="D25" s="234" t="str">
        <f>ДС1!E23</f>
        <v>Титов Владимир</v>
      </c>
      <c r="E25" s="234" t="str">
        <f>ДС1!CZ23</f>
        <v>абсолют</v>
      </c>
      <c r="F25" s="234" t="str">
        <f>ДС1!DA23</f>
        <v>передний</v>
      </c>
      <c r="G25" s="234">
        <f>ДС1!DB23</f>
        <v>75</v>
      </c>
      <c r="H25" s="239" t="str">
        <f>IF(ДС1!DC23="","",ДС1!DC23)</f>
        <v/>
      </c>
      <c r="I25" s="235">
        <f>ДС1!DS23</f>
        <v>43.8</v>
      </c>
    </row>
    <row r="26" spans="1:9" x14ac:dyDescent="0.2">
      <c r="A26" s="188">
        <v>20</v>
      </c>
      <c r="B26" s="233">
        <f>ДС1!C24</f>
        <v>12</v>
      </c>
      <c r="C26" s="234" t="str">
        <f>ДС1!D24</f>
        <v>Воронов Александр</v>
      </c>
      <c r="D26" s="234" t="str">
        <f>ДС1!E24</f>
        <v>Балденков Дмитрий</v>
      </c>
      <c r="E26" s="234" t="str">
        <f>ДС1!CZ24</f>
        <v>выпускник</v>
      </c>
      <c r="F26" s="234" t="str">
        <f>ДС1!DA24</f>
        <v>передний</v>
      </c>
      <c r="G26" s="234">
        <f>ДС1!DB24</f>
        <v>77</v>
      </c>
      <c r="H26" s="239" t="str">
        <f>IF(ДС1!DC24="","",ДС1!DC24)</f>
        <v>Очки</v>
      </c>
      <c r="I26" s="235">
        <f>ДС1!DS24</f>
        <v>44</v>
      </c>
    </row>
    <row r="27" spans="1:9" x14ac:dyDescent="0.2">
      <c r="A27" s="188">
        <v>21</v>
      </c>
      <c r="B27" s="233">
        <f>ДС1!C25</f>
        <v>33</v>
      </c>
      <c r="C27" s="234" t="str">
        <f>ДС1!D25</f>
        <v>Богословский Вадим</v>
      </c>
      <c r="D27" s="234" t="str">
        <f>ДС1!E25</f>
        <v>Князева Елена</v>
      </c>
      <c r="E27" s="234" t="str">
        <f>ДС1!CZ25</f>
        <v>абсолют</v>
      </c>
      <c r="F27" s="234" t="str">
        <f>ДС1!DA25</f>
        <v>передний</v>
      </c>
      <c r="G27" s="234">
        <f>ДС1!DB25</f>
        <v>68</v>
      </c>
      <c r="H27" s="239" t="str">
        <f>IF(ДС1!DC25="","",ДС1!DC25)</f>
        <v>Красавцы на чудовищах</v>
      </c>
      <c r="I27" s="235">
        <f>ДС1!DS25</f>
        <v>44.7</v>
      </c>
    </row>
    <row r="28" spans="1:9" x14ac:dyDescent="0.2">
      <c r="A28" s="188">
        <v>22</v>
      </c>
      <c r="B28" s="233">
        <f>ДС1!C26</f>
        <v>20</v>
      </c>
      <c r="C28" s="234" t="str">
        <f>ДС1!D26</f>
        <v>Лазарко Сергей</v>
      </c>
      <c r="D28" s="234" t="str">
        <f>ДС1!E26</f>
        <v>Лазарко Анатолий</v>
      </c>
      <c r="E28" s="234" t="str">
        <f>ДС1!CZ26</f>
        <v>выпускник</v>
      </c>
      <c r="F28" s="234" t="str">
        <f>ДС1!DA26</f>
        <v>передний</v>
      </c>
      <c r="G28" s="234">
        <f>ДС1!DB26</f>
        <v>71</v>
      </c>
      <c r="H28" s="239" t="str">
        <f>IF(ДС1!DC26="","",ДС1!DC26)</f>
        <v/>
      </c>
      <c r="I28" s="235">
        <f>ДС1!DS26</f>
        <v>44.9</v>
      </c>
    </row>
    <row r="29" spans="1:9" x14ac:dyDescent="0.2">
      <c r="A29" s="188">
        <v>23</v>
      </c>
      <c r="B29" s="233">
        <f>ДС1!C27</f>
        <v>28</v>
      </c>
      <c r="C29" s="234" t="str">
        <f>ДС1!D27</f>
        <v>Фомин Дмитрий</v>
      </c>
      <c r="D29" s="234" t="str">
        <f>ДС1!E27</f>
        <v>Зеленин Алексей</v>
      </c>
      <c r="E29" s="234" t="str">
        <f>ДС1!CZ27</f>
        <v>выпускник</v>
      </c>
      <c r="F29" s="234" t="str">
        <f>ДС1!DA27</f>
        <v>полный</v>
      </c>
      <c r="G29" s="234">
        <f>ДС1!DB27</f>
        <v>79</v>
      </c>
      <c r="H29" s="239" t="str">
        <f>IF(ДС1!DC27="","",ДС1!DC27)</f>
        <v>Очки</v>
      </c>
      <c r="I29" s="235">
        <f>ДС1!DS27</f>
        <v>45.3</v>
      </c>
    </row>
    <row r="30" spans="1:9" x14ac:dyDescent="0.2">
      <c r="A30" s="188">
        <v>24</v>
      </c>
      <c r="B30" s="233">
        <f>ДС1!C28</f>
        <v>0</v>
      </c>
      <c r="C30" s="234" t="str">
        <f>ДС1!D28</f>
        <v>Полянский А.</v>
      </c>
      <c r="D30" s="234" t="str">
        <f>ДС1!E28</f>
        <v>Винке Елена</v>
      </c>
      <c r="E30" s="234">
        <f>ДС1!CZ28</f>
        <v>0</v>
      </c>
      <c r="F30" s="234" t="str">
        <f>ДС1!DA28</f>
        <v>вне зачета</v>
      </c>
      <c r="G30" s="234">
        <f>ДС1!DB28</f>
        <v>0</v>
      </c>
      <c r="H30" s="239" t="str">
        <f>IF(ДС1!DC28="","",ДС1!DC28)</f>
        <v/>
      </c>
      <c r="I30" s="235">
        <f>ДС1!DS28</f>
        <v>45.4</v>
      </c>
    </row>
    <row r="31" spans="1:9" x14ac:dyDescent="0.2">
      <c r="A31" s="188">
        <v>25</v>
      </c>
      <c r="B31" s="233">
        <f>ДС1!C29</f>
        <v>45</v>
      </c>
      <c r="C31" s="234" t="str">
        <f>ДС1!D29</f>
        <v>Джиоев Сослан</v>
      </c>
      <c r="D31" s="234" t="str">
        <f>ДС1!E29</f>
        <v>Петрушин Александр</v>
      </c>
      <c r="E31" s="234" t="str">
        <f>ДС1!CZ29</f>
        <v>выпускник</v>
      </c>
      <c r="F31" s="234" t="str">
        <f>ДС1!DA29</f>
        <v>передний</v>
      </c>
      <c r="G31" s="234">
        <f>ДС1!DB29</f>
        <v>115</v>
      </c>
      <c r="H31" s="239" t="str">
        <f>IF(ДС1!DC29="","",ДС1!DC29)</f>
        <v/>
      </c>
      <c r="I31" s="235">
        <f>ДС1!DS29</f>
        <v>45.9</v>
      </c>
    </row>
    <row r="32" spans="1:9" x14ac:dyDescent="0.2">
      <c r="A32" s="188">
        <v>26</v>
      </c>
      <c r="B32" s="233">
        <f>ДС1!C30</f>
        <v>56</v>
      </c>
      <c r="C32" s="234" t="str">
        <f>ДС1!D30</f>
        <v>Рудык Тимофей</v>
      </c>
      <c r="D32" s="234" t="str">
        <f>ДС1!E30</f>
        <v>Теплухин Николай</v>
      </c>
      <c r="E32" s="234" t="str">
        <f>ДС1!CZ30</f>
        <v>студент</v>
      </c>
      <c r="F32" s="234" t="str">
        <f>ДС1!DA30</f>
        <v>передний</v>
      </c>
      <c r="G32" s="234">
        <f>ДС1!DB30</f>
        <v>89</v>
      </c>
      <c r="H32" s="239" t="str">
        <f>IF(ДС1!DC30="","",ДС1!DC30)</f>
        <v>МАДИ-RACING</v>
      </c>
      <c r="I32" s="235">
        <f>ДС1!DS30</f>
        <v>46.2</v>
      </c>
    </row>
    <row r="33" spans="1:9" x14ac:dyDescent="0.2">
      <c r="A33" s="188">
        <v>27</v>
      </c>
      <c r="B33" s="233">
        <f>ДС1!C31</f>
        <v>47</v>
      </c>
      <c r="C33" s="234" t="str">
        <f>ДС1!D31</f>
        <v>Минаев Евгений</v>
      </c>
      <c r="D33" s="234" t="str">
        <f>ДС1!E31</f>
        <v>Суриков Иван</v>
      </c>
      <c r="E33" s="234" t="str">
        <f>ДС1!CZ31</f>
        <v>абсолют</v>
      </c>
      <c r="F33" s="234" t="str">
        <f>ДС1!DA31</f>
        <v>передний</v>
      </c>
      <c r="G33" s="234">
        <f>ДС1!DB31</f>
        <v>77</v>
      </c>
      <c r="H33" s="239" t="str">
        <f>IF(ДС1!DC31="","",ДС1!DC31)</f>
        <v/>
      </c>
      <c r="I33" s="235">
        <f>ДС1!DS31</f>
        <v>46.7</v>
      </c>
    </row>
    <row r="34" spans="1:9" x14ac:dyDescent="0.2">
      <c r="A34" s="188">
        <v>28</v>
      </c>
      <c r="B34" s="233">
        <f>ДС1!C32</f>
        <v>31</v>
      </c>
      <c r="C34" s="234" t="str">
        <f>ДС1!D32</f>
        <v>Журавлёв Александр</v>
      </c>
      <c r="D34" s="234" t="str">
        <f>ДС1!E32</f>
        <v>Конакчиев Игорь</v>
      </c>
      <c r="E34" s="234" t="str">
        <f>ДС1!CZ32</f>
        <v>абсолют</v>
      </c>
      <c r="F34" s="234" t="str">
        <f>ДС1!DA32</f>
        <v>передний</v>
      </c>
      <c r="G34" s="234">
        <f>ДС1!DB32</f>
        <v>98</v>
      </c>
      <c r="H34" s="239" t="str">
        <f>IF(ДС1!DC32="","",ДС1!DC32)</f>
        <v>Сборная АТФ</v>
      </c>
      <c r="I34" s="235">
        <f>ДС1!DS32</f>
        <v>46.8</v>
      </c>
    </row>
    <row r="35" spans="1:9" x14ac:dyDescent="0.2">
      <c r="A35" s="188">
        <v>29</v>
      </c>
      <c r="B35" s="233">
        <f>ДС1!C33</f>
        <v>55</v>
      </c>
      <c r="C35" s="234" t="str">
        <f>ДС1!D33</f>
        <v>Герасимов Андрей</v>
      </c>
      <c r="D35" s="234" t="str">
        <f>ДС1!E33</f>
        <v>Фарбирович Анна</v>
      </c>
      <c r="E35" s="234" t="str">
        <f>ДС1!CZ33</f>
        <v>студент</v>
      </c>
      <c r="F35" s="234" t="str">
        <f>ДС1!DA33</f>
        <v>передний</v>
      </c>
      <c r="G35" s="234">
        <f>ДС1!DB33</f>
        <v>109</v>
      </c>
      <c r="H35" s="239" t="str">
        <f>IF(ДС1!DC33="","",ДС1!DC33)</f>
        <v>Cheburators</v>
      </c>
      <c r="I35" s="235">
        <f>ДС1!DS33</f>
        <v>46.8</v>
      </c>
    </row>
    <row r="36" spans="1:9" x14ac:dyDescent="0.2">
      <c r="A36" s="188">
        <v>30</v>
      </c>
      <c r="B36" s="233">
        <f>ДС1!C34</f>
        <v>30</v>
      </c>
      <c r="C36" s="234" t="str">
        <f>ДС1!D34</f>
        <v>Лёвин Петр</v>
      </c>
      <c r="D36" s="234" t="str">
        <f>ДС1!E34</f>
        <v>Путилин Алексей</v>
      </c>
      <c r="E36" s="234" t="str">
        <f>ДС1!CZ34</f>
        <v>абсолют</v>
      </c>
      <c r="F36" s="234" t="str">
        <f>ДС1!DA34</f>
        <v>полный</v>
      </c>
      <c r="G36" s="234">
        <f>ДС1!DB34</f>
        <v>129</v>
      </c>
      <c r="H36" s="239" t="str">
        <f>IF(ДС1!DC34="","",ДС1!DC34)</f>
        <v/>
      </c>
      <c r="I36" s="235">
        <f>ДС1!DS34</f>
        <v>46.9</v>
      </c>
    </row>
    <row r="37" spans="1:9" x14ac:dyDescent="0.2">
      <c r="A37" s="188">
        <v>31</v>
      </c>
      <c r="B37" s="233">
        <f>ДС1!C35</f>
        <v>42</v>
      </c>
      <c r="C37" s="234" t="str">
        <f>ДС1!D35</f>
        <v>Тимаков Алексаендр</v>
      </c>
      <c r="D37" s="234" t="str">
        <f>ДС1!E35</f>
        <v>Титов Федор</v>
      </c>
      <c r="E37" s="234" t="str">
        <f>ДС1!CZ35</f>
        <v>выпускник</v>
      </c>
      <c r="F37" s="234" t="str">
        <f>ДС1!DA35</f>
        <v>передний</v>
      </c>
      <c r="G37" s="234">
        <f>ДС1!DB35</f>
        <v>102</v>
      </c>
      <c r="H37" s="239" t="str">
        <f>IF(ДС1!DC35="","",ДС1!DC35)</f>
        <v/>
      </c>
      <c r="I37" s="235">
        <f>ДС1!DS35</f>
        <v>47.1</v>
      </c>
    </row>
    <row r="38" spans="1:9" x14ac:dyDescent="0.2">
      <c r="A38" s="188">
        <v>32</v>
      </c>
      <c r="B38" s="233">
        <f>ДС1!C36</f>
        <v>49</v>
      </c>
      <c r="C38" s="234" t="str">
        <f>ДС1!D36</f>
        <v>Шевченко Александр</v>
      </c>
      <c r="D38" s="234" t="str">
        <f>ДС1!E36</f>
        <v>Малахов Роман</v>
      </c>
      <c r="E38" s="234" t="str">
        <f>ДС1!CZ36</f>
        <v>студент</v>
      </c>
      <c r="F38" s="234" t="str">
        <f>ДС1!DA36</f>
        <v>задний</v>
      </c>
      <c r="G38" s="234">
        <f>ДС1!DB36</f>
        <v>136</v>
      </c>
      <c r="H38" s="239" t="str">
        <f>IF(ДС1!DC36="","",ДС1!DC36)</f>
        <v>MITSURABOSHI-RALLY TECHNIKA</v>
      </c>
      <c r="I38" s="235">
        <f>ДС1!DS36</f>
        <v>47.9</v>
      </c>
    </row>
    <row r="39" spans="1:9" x14ac:dyDescent="0.2">
      <c r="A39" s="188">
        <v>33</v>
      </c>
      <c r="B39" s="233">
        <f>ДС1!C37</f>
        <v>54</v>
      </c>
      <c r="C39" s="234" t="str">
        <f>ДС1!D37</f>
        <v>Баданин Александр</v>
      </c>
      <c r="D39" s="234" t="str">
        <f>ДС1!E37</f>
        <v>Волков Сергей</v>
      </c>
      <c r="E39" s="234" t="str">
        <f>ДС1!CZ37</f>
        <v>студент</v>
      </c>
      <c r="F39" s="234" t="str">
        <f>ДС1!DA37</f>
        <v>передний</v>
      </c>
      <c r="G39" s="234">
        <f>ДС1!DB37</f>
        <v>80</v>
      </c>
      <c r="H39" s="239" t="str">
        <f>IF(ДС1!DC37="","",ДС1!DC37)</f>
        <v>Новогорск-ралли</v>
      </c>
      <c r="I39" s="235">
        <f>ДС1!DS37</f>
        <v>49.6</v>
      </c>
    </row>
    <row r="40" spans="1:9" x14ac:dyDescent="0.2">
      <c r="A40" s="188">
        <v>34</v>
      </c>
      <c r="B40" s="233">
        <f>ДС1!C38</f>
        <v>19</v>
      </c>
      <c r="C40" s="234" t="str">
        <f>ДС1!D38</f>
        <v>Куричина Инна</v>
      </c>
      <c r="D40" s="234" t="str">
        <f>ДС1!E38</f>
        <v>Овчинников Андрей</v>
      </c>
      <c r="E40" s="234" t="str">
        <f>ДС1!CZ38</f>
        <v>студент</v>
      </c>
      <c r="F40" s="234" t="str">
        <f>ДС1!DA38</f>
        <v>передний</v>
      </c>
      <c r="G40" s="234">
        <f>ДС1!DB38</f>
        <v>80</v>
      </c>
      <c r="H40" s="239" t="str">
        <f>IF(ДС1!DC38="","",ДС1!DC38)</f>
        <v>Cheburators</v>
      </c>
      <c r="I40" s="235">
        <f>ДС1!DS38</f>
        <v>50.7</v>
      </c>
    </row>
    <row r="41" spans="1:9" x14ac:dyDescent="0.2">
      <c r="A41" s="188">
        <v>35</v>
      </c>
      <c r="B41" s="233">
        <f>ДС1!C39</f>
        <v>25</v>
      </c>
      <c r="C41" s="234" t="str">
        <f>ДС1!D39</f>
        <v>Павел Егоров</v>
      </c>
      <c r="D41" s="234" t="str">
        <f>ДС1!E39</f>
        <v>Александр Михайлин</v>
      </c>
      <c r="E41" s="234" t="str">
        <f>ДС1!CZ39</f>
        <v>выпускник</v>
      </c>
      <c r="F41" s="234" t="str">
        <f>ДС1!DA39</f>
        <v>передний</v>
      </c>
      <c r="G41" s="234">
        <f>ДС1!DB39</f>
        <v>152</v>
      </c>
      <c r="H41" s="239" t="str">
        <f>IF(ДС1!DC39="","",ДС1!DC39)</f>
        <v/>
      </c>
      <c r="I41" s="235">
        <f>ДС1!DS39</f>
        <v>58.6</v>
      </c>
    </row>
    <row r="42" spans="1:9" x14ac:dyDescent="0.2">
      <c r="A42" s="188">
        <v>36</v>
      </c>
      <c r="B42" s="233">
        <f>ДС1!C40</f>
        <v>10</v>
      </c>
      <c r="C42" s="234" t="str">
        <f>ДС1!D40</f>
        <v>Козленко Евгений</v>
      </c>
      <c r="D42" s="234" t="str">
        <f>ДС1!E40</f>
        <v>Елисеева Екатерина</v>
      </c>
      <c r="E42" s="234" t="str">
        <f>ДС1!CZ40</f>
        <v>студент</v>
      </c>
      <c r="F42" s="234" t="str">
        <f>ДС1!DA40</f>
        <v>передний</v>
      </c>
      <c r="G42" s="234">
        <f>ДС1!DB40</f>
        <v>89</v>
      </c>
      <c r="H42" s="239" t="str">
        <f>IF(ДС1!DC40="","",ДС1!DC40)</f>
        <v>Очки</v>
      </c>
      <c r="I42" s="235">
        <f>ДС1!DS40</f>
        <v>66.5</v>
      </c>
    </row>
    <row r="43" spans="1:9" x14ac:dyDescent="0.2">
      <c r="A43" s="188">
        <v>37</v>
      </c>
      <c r="B43" s="233">
        <f>ДС1!C41</f>
        <v>41</v>
      </c>
      <c r="C43" s="234" t="str">
        <f>ДС1!D41</f>
        <v>Шеврекуко Григорий</v>
      </c>
      <c r="D43" s="234" t="str">
        <f>ДС1!E41</f>
        <v>Шкурлаков Сергей</v>
      </c>
      <c r="E43" s="234" t="str">
        <f>ДС1!CZ41</f>
        <v>абсолют</v>
      </c>
      <c r="F43" s="234" t="str">
        <f>ДС1!DA41</f>
        <v>полный</v>
      </c>
      <c r="G43" s="234">
        <f>ДС1!DB41</f>
        <v>160</v>
      </c>
      <c r="H43" s="239" t="str">
        <f>IF(ДС1!DC41="","",ДС1!DC41)</f>
        <v/>
      </c>
      <c r="I43" s="235">
        <f>ДС1!DS41</f>
        <v>71.2</v>
      </c>
    </row>
    <row r="44" spans="1:9" x14ac:dyDescent="0.2">
      <c r="A44" s="188">
        <v>38</v>
      </c>
      <c r="B44" s="233">
        <f>ДС1!C42</f>
        <v>38</v>
      </c>
      <c r="C44" s="234" t="str">
        <f>ДС1!D42</f>
        <v>Дочкин Дмитрий</v>
      </c>
      <c r="D44" s="234" t="str">
        <f>ДС1!E42</f>
        <v>Адуберг Софья</v>
      </c>
      <c r="E44" s="234" t="str">
        <f>ДС1!CZ42</f>
        <v>студент</v>
      </c>
      <c r="F44" s="234" t="str">
        <f>ДС1!DA42</f>
        <v>передний</v>
      </c>
      <c r="G44" s="234">
        <f>ДС1!DB42</f>
        <v>114</v>
      </c>
      <c r="H44" s="239" t="str">
        <f>IF(ДС1!DC42="","",ДС1!DC42)</f>
        <v>МАДИ-RACING</v>
      </c>
      <c r="I44" s="235">
        <f>ДС1!DS42</f>
        <v>71.3</v>
      </c>
    </row>
    <row r="45" spans="1:9" x14ac:dyDescent="0.2">
      <c r="A45" s="188">
        <v>39</v>
      </c>
      <c r="B45" s="233">
        <f>ДС1!C43</f>
        <v>32</v>
      </c>
      <c r="C45" s="234" t="str">
        <f>ДС1!D43</f>
        <v>Бестужев Дмитрий</v>
      </c>
      <c r="D45" s="234" t="str">
        <f>ДС1!E43</f>
        <v>Меркушев Сергей</v>
      </c>
      <c r="E45" s="234" t="str">
        <f>ДС1!CZ43</f>
        <v>студент</v>
      </c>
      <c r="F45" s="234" t="str">
        <f>ДС1!DA43</f>
        <v>передний</v>
      </c>
      <c r="G45" s="234">
        <f>ДС1!DB43</f>
        <v>140</v>
      </c>
      <c r="H45" s="239" t="str">
        <f>IF(ДС1!DC43="","",ДС1!DC43)</f>
        <v>МАДИ-RACING</v>
      </c>
      <c r="I45" s="235">
        <f>ДС1!DS43</f>
        <v>71.400000000000006</v>
      </c>
    </row>
    <row r="46" spans="1:9" x14ac:dyDescent="0.2">
      <c r="A46" s="188">
        <v>40</v>
      </c>
      <c r="B46" s="233">
        <f>ДС1!C44</f>
        <v>59</v>
      </c>
      <c r="C46" s="234" t="str">
        <f>ДС1!D44</f>
        <v>Коротин Константин</v>
      </c>
      <c r="D46" s="234" t="str">
        <f>ДС1!E44</f>
        <v xml:space="preserve">Гусельников Максим </v>
      </c>
      <c r="E46" s="234" t="str">
        <f>ДС1!CZ44</f>
        <v>студент</v>
      </c>
      <c r="F46" s="234" t="str">
        <f>ДС1!DA44</f>
        <v>передний</v>
      </c>
      <c r="G46" s="234">
        <f>ДС1!DB44</f>
        <v>141</v>
      </c>
      <c r="H46" s="239" t="str">
        <f>IF(ДС1!DC44="","",ДС1!DC44)</f>
        <v>MITSURABOSHI-RALLY TECHNIKA</v>
      </c>
      <c r="I46" s="235">
        <f>ДС1!DS44</f>
        <v>77.5</v>
      </c>
    </row>
    <row r="47" spans="1:9" x14ac:dyDescent="0.2">
      <c r="A47" s="188">
        <v>41</v>
      </c>
      <c r="B47" s="233">
        <f>ДС1!C45</f>
        <v>27</v>
      </c>
      <c r="C47" s="234" t="str">
        <f>ДС1!D45</f>
        <v>Жажков Борис</v>
      </c>
      <c r="D47" s="234" t="str">
        <f>ДС1!E45</f>
        <v>Сазонов Олег</v>
      </c>
      <c r="E47" s="234" t="str">
        <f>ДС1!CZ45</f>
        <v>абсолют</v>
      </c>
      <c r="F47" s="234" t="str">
        <f>ДС1!DA45</f>
        <v>полный</v>
      </c>
      <c r="G47" s="234">
        <f>ДС1!DB45</f>
        <v>238</v>
      </c>
      <c r="H47" s="239" t="str">
        <f>IF(ДС1!DC45="","",ДС1!DC45)</f>
        <v>Ретро</v>
      </c>
      <c r="I47" s="235">
        <f>ДС1!DS45</f>
        <v>77.599999999999994</v>
      </c>
    </row>
    <row r="48" spans="1:9" x14ac:dyDescent="0.2">
      <c r="A48" s="188">
        <v>42</v>
      </c>
      <c r="B48" s="233">
        <f>ДС1!C46</f>
        <v>58</v>
      </c>
      <c r="C48" s="234" t="str">
        <f>ДС1!D46</f>
        <v>Поселов Алексей</v>
      </c>
      <c r="D48" s="234" t="str">
        <f>ДС1!E46</f>
        <v>Фадеева Дарья</v>
      </c>
      <c r="E48" s="234" t="str">
        <f>ДС1!CZ46</f>
        <v>студент</v>
      </c>
      <c r="F48" s="234" t="str">
        <f>ДС1!DA46</f>
        <v>полный</v>
      </c>
      <c r="G48" s="234">
        <f>ДС1!DB46</f>
        <v>127</v>
      </c>
      <c r="H48" s="239" t="str">
        <f>IF(ДС1!DC46="","",ДС1!DC46)</f>
        <v/>
      </c>
      <c r="I48" s="235">
        <f>ДС1!DS46</f>
        <v>77.599999999999994</v>
      </c>
    </row>
    <row r="49" spans="1:9" x14ac:dyDescent="0.2">
      <c r="A49" s="188">
        <v>43</v>
      </c>
      <c r="B49" s="233">
        <f>ДС1!C47</f>
        <v>29</v>
      </c>
      <c r="C49" s="234" t="str">
        <f>ДС1!D47</f>
        <v>Мартынов Максим</v>
      </c>
      <c r="D49" s="234" t="str">
        <f>ДС1!E47</f>
        <v>Силин Александр</v>
      </c>
      <c r="E49" s="234" t="str">
        <f>ДС1!CZ47</f>
        <v>выпускник</v>
      </c>
      <c r="F49" s="234" t="str">
        <f>ДС1!DA47</f>
        <v>передний</v>
      </c>
      <c r="G49" s="234">
        <f>ДС1!DB47</f>
        <v>75</v>
      </c>
      <c r="H49" s="239" t="str">
        <f>IF(ДС1!DC47="","",ДС1!DC47)</f>
        <v/>
      </c>
      <c r="I49" s="235">
        <f>ДС1!DS47</f>
        <v>78.900000000000006</v>
      </c>
    </row>
    <row r="50" spans="1:9" x14ac:dyDescent="0.2">
      <c r="A50" s="188">
        <v>44</v>
      </c>
      <c r="B50" s="233">
        <f>ДС1!C48</f>
        <v>46</v>
      </c>
      <c r="C50" s="234" t="str">
        <f>ДС1!D48</f>
        <v>Вольнов Алексей</v>
      </c>
      <c r="D50" s="234" t="str">
        <f>ДС1!E48</f>
        <v>Горбунова Евгения</v>
      </c>
      <c r="E50" s="234" t="str">
        <f>ДС1!CZ48</f>
        <v>студент</v>
      </c>
      <c r="F50" s="234" t="str">
        <f>ДС1!DA48</f>
        <v>задний</v>
      </c>
      <c r="G50" s="234">
        <f>ДС1!DB48</f>
        <v>64</v>
      </c>
      <c r="H50" s="239" t="str">
        <f>IF(ДС1!DC48="","",ДС1!DC48)</f>
        <v>Новогорск-ралли</v>
      </c>
      <c r="I50" s="235">
        <f>ДС1!DS48</f>
        <v>110</v>
      </c>
    </row>
    <row r="51" spans="1:9" x14ac:dyDescent="0.2">
      <c r="A51" s="188">
        <v>45</v>
      </c>
      <c r="B51" s="233">
        <f>ДС1!C49</f>
        <v>16</v>
      </c>
      <c r="C51" s="234" t="str">
        <f>ДС1!D49</f>
        <v>Филин Анатолий</v>
      </c>
      <c r="D51" s="234" t="str">
        <f>ДС1!E49</f>
        <v>Хохлов Юрий</v>
      </c>
      <c r="E51" s="234" t="str">
        <f>ДС1!CZ49</f>
        <v>студент</v>
      </c>
      <c r="F51" s="234" t="str">
        <f>ДС1!DA49</f>
        <v>передний</v>
      </c>
      <c r="G51" s="234">
        <f>ДС1!DB49</f>
        <v>77</v>
      </c>
      <c r="H51" s="239" t="str">
        <f>IF(ДС1!DC49="","",ДС1!DC49)</f>
        <v>Cheburators</v>
      </c>
      <c r="I51" s="235">
        <f>ДС1!DS49</f>
        <v>339</v>
      </c>
    </row>
    <row r="52" spans="1:9" x14ac:dyDescent="0.2">
      <c r="A52" s="188">
        <v>46</v>
      </c>
      <c r="B52" s="233">
        <f>ДС1!C50</f>
        <v>21</v>
      </c>
      <c r="C52" s="234" t="str">
        <f>ДС1!D50</f>
        <v>Сергеев Андрей</v>
      </c>
      <c r="D52" s="234" t="str">
        <f>ДС1!E50</f>
        <v>Захарина Алла</v>
      </c>
      <c r="E52" s="234" t="str">
        <f>ДС1!CZ50</f>
        <v>выпускник</v>
      </c>
      <c r="F52" s="234" t="str">
        <f>ДС1!DA50</f>
        <v>полный</v>
      </c>
      <c r="G52" s="234">
        <f>ДС1!DB50</f>
        <v>125</v>
      </c>
      <c r="H52" s="239" t="str">
        <f>IF(ДС1!DC50="","",ДС1!DC50)</f>
        <v>Очки</v>
      </c>
      <c r="I52" s="235">
        <f>ДС1!DS50</f>
        <v>340</v>
      </c>
    </row>
    <row r="53" spans="1:9" x14ac:dyDescent="0.2">
      <c r="A53" s="188">
        <v>47</v>
      </c>
      <c r="B53" s="233">
        <f>ДС1!C51</f>
        <v>11</v>
      </c>
      <c r="C53" s="234" t="str">
        <f>ДС1!D51</f>
        <v>Ивинский Максим</v>
      </c>
      <c r="D53" s="234" t="str">
        <f>ДС1!E51</f>
        <v>Ивинский Вячеслав</v>
      </c>
      <c r="E53" s="234" t="str">
        <f>ДС1!CZ51</f>
        <v>абсолют</v>
      </c>
      <c r="F53" s="234" t="str">
        <f>ДС1!DA51</f>
        <v>передний</v>
      </c>
      <c r="G53" s="234">
        <f>ДС1!DB51</f>
        <v>120</v>
      </c>
      <c r="H53" s="239" t="str">
        <f>IF(ДС1!DC51="","",ДС1!DC51)</f>
        <v/>
      </c>
      <c r="I53" s="235">
        <f>ДС1!DS51</f>
        <v>343.6</v>
      </c>
    </row>
    <row r="54" spans="1:9" x14ac:dyDescent="0.2">
      <c r="A54" s="188">
        <v>48</v>
      </c>
      <c r="B54" s="233">
        <f>ДС1!C52</f>
        <v>40</v>
      </c>
      <c r="C54" s="234" t="str">
        <f>ДС1!D52</f>
        <v>Рябов Павел</v>
      </c>
      <c r="D54" s="234" t="str">
        <f>ДС1!E52</f>
        <v>Ермилов Сергей</v>
      </c>
      <c r="E54" s="234" t="str">
        <f>ДС1!CZ52</f>
        <v>абсолют</v>
      </c>
      <c r="F54" s="234" t="str">
        <f>ДС1!DA52</f>
        <v>передний</v>
      </c>
      <c r="G54" s="234">
        <f>ДС1!DB52</f>
        <v>75</v>
      </c>
      <c r="H54" s="239" t="str">
        <f>IF(ДС1!DC52="","",ДС1!DC52)</f>
        <v/>
      </c>
      <c r="I54" s="235">
        <f>ДС1!DS52</f>
        <v>347.8</v>
      </c>
    </row>
    <row r="55" spans="1:9" x14ac:dyDescent="0.2">
      <c r="A55" s="188">
        <v>49</v>
      </c>
      <c r="B55" s="233">
        <f>ДС1!C53</f>
        <v>23</v>
      </c>
      <c r="C55" s="234" t="str">
        <f>ДС1!D53</f>
        <v>Дегтярёв Тимур</v>
      </c>
      <c r="D55" s="234" t="str">
        <f>ДС1!E53</f>
        <v>Зиновчук Денис</v>
      </c>
      <c r="E55" s="234" t="str">
        <f>ДС1!CZ53</f>
        <v>студент</v>
      </c>
      <c r="F55" s="234" t="str">
        <f>ДС1!DA53</f>
        <v>передний</v>
      </c>
      <c r="G55" s="234">
        <f>ДС1!DB53</f>
        <v>70</v>
      </c>
      <c r="H55" s="239" t="str">
        <f>IF(ДС1!DC53="","",ДС1!DC53)</f>
        <v>Cheburators</v>
      </c>
      <c r="I55" s="235">
        <f>ДС1!DS53</f>
        <v>349.2</v>
      </c>
    </row>
    <row r="56" spans="1:9" x14ac:dyDescent="0.2">
      <c r="A56" s="188">
        <v>50</v>
      </c>
      <c r="B56" s="233">
        <f>ДС1!C54</f>
        <v>77</v>
      </c>
      <c r="C56" s="234" t="str">
        <f>ДС1!D54</f>
        <v>Кананадзе Сергей</v>
      </c>
      <c r="D56" s="234" t="str">
        <f>ДС1!E54</f>
        <v>Егорычев Дмитрий</v>
      </c>
      <c r="E56" s="234" t="str">
        <f>ДС1!CZ54</f>
        <v>абсолют</v>
      </c>
      <c r="F56" s="234" t="str">
        <f>ДС1!DA54</f>
        <v>полный</v>
      </c>
      <c r="G56" s="234">
        <f>ДС1!DB54</f>
        <v>136</v>
      </c>
      <c r="H56" s="239" t="str">
        <f>IF(ДС1!DC54="","",ДС1!DC54)</f>
        <v/>
      </c>
      <c r="I56" s="235">
        <f>ДС1!DS54</f>
        <v>350</v>
      </c>
    </row>
    <row r="57" spans="1:9" x14ac:dyDescent="0.2">
      <c r="A57" s="188">
        <v>51</v>
      </c>
      <c r="B57" s="233">
        <f>ДС1!C55</f>
        <v>34</v>
      </c>
      <c r="C57" s="234" t="str">
        <f>ДС1!D55</f>
        <v>Филипьева Анна</v>
      </c>
      <c r="D57" s="234" t="str">
        <f>ДС1!E55</f>
        <v xml:space="preserve">Гордюшкин Максим </v>
      </c>
      <c r="E57" s="234" t="str">
        <f>ДС1!CZ55</f>
        <v>абсолют</v>
      </c>
      <c r="F57" s="234" t="str">
        <f>ДС1!DA55</f>
        <v>полный</v>
      </c>
      <c r="G57" s="234">
        <f>ДС1!DB55</f>
        <v>122</v>
      </c>
      <c r="H57" s="239" t="str">
        <f>IF(ДС1!DC55="","",ДС1!DC55)</f>
        <v>Красавцы на чудовищах</v>
      </c>
      <c r="I57" s="235">
        <f>ДС1!DS55</f>
        <v>350.4</v>
      </c>
    </row>
    <row r="58" spans="1:9" x14ac:dyDescent="0.2">
      <c r="A58" s="188">
        <v>52</v>
      </c>
      <c r="B58" s="233">
        <f>ДС1!C56</f>
        <v>60</v>
      </c>
      <c r="C58" s="234" t="str">
        <f>ДС1!D56</f>
        <v>Белов Илья</v>
      </c>
      <c r="D58" s="234" t="str">
        <f>ДС1!E56</f>
        <v>Краснов Роберт</v>
      </c>
      <c r="E58" s="234" t="str">
        <f>ДС1!CZ56</f>
        <v>выпускник</v>
      </c>
      <c r="F58" s="234" t="str">
        <f>ДС1!DA56</f>
        <v>передний</v>
      </c>
      <c r="G58" s="234">
        <f>ДС1!DB56</f>
        <v>98</v>
      </c>
      <c r="H58" s="239" t="str">
        <f>IF(ДС1!DC56="","",ДС1!DC56)</f>
        <v>Dream Team</v>
      </c>
      <c r="I58" s="235">
        <f>ДС1!DS56</f>
        <v>351.1</v>
      </c>
    </row>
    <row r="59" spans="1:9" x14ac:dyDescent="0.2">
      <c r="A59" s="188">
        <v>53</v>
      </c>
      <c r="B59" s="233">
        <f>ДС1!C57</f>
        <v>26</v>
      </c>
      <c r="C59" s="234" t="str">
        <f>ДС1!D57</f>
        <v>Жажкова Оксана</v>
      </c>
      <c r="D59" s="234" t="str">
        <f>ДС1!E57</f>
        <v>Кареева Елена</v>
      </c>
      <c r="E59" s="234" t="str">
        <f>ДС1!CZ57</f>
        <v>абсолют</v>
      </c>
      <c r="F59" s="234" t="str">
        <f>ДС1!DA57</f>
        <v>полный</v>
      </c>
      <c r="G59" s="234">
        <f>ДС1!DB57</f>
        <v>250</v>
      </c>
      <c r="H59" s="239" t="str">
        <f>IF(ДС1!DC57="","",ДС1!DC57)</f>
        <v>Ретро</v>
      </c>
      <c r="I59" s="235">
        <f>ДС1!DS57</f>
        <v>352.6</v>
      </c>
    </row>
    <row r="60" spans="1:9" x14ac:dyDescent="0.2">
      <c r="A60" s="188">
        <v>54</v>
      </c>
      <c r="B60" s="233">
        <f>ДС1!C58</f>
        <v>51</v>
      </c>
      <c r="C60" s="234" t="str">
        <f>ДС1!D58</f>
        <v>Рассказов Алексей</v>
      </c>
      <c r="D60" s="234" t="str">
        <f>ДС1!E58</f>
        <v>Быков Евгений</v>
      </c>
      <c r="E60" s="234" t="str">
        <f>ДС1!CZ58</f>
        <v>студент</v>
      </c>
      <c r="F60" s="234" t="str">
        <f>ДС1!DA58</f>
        <v>передний</v>
      </c>
      <c r="G60" s="234">
        <f>ДС1!DB58</f>
        <v>201</v>
      </c>
      <c r="H60" s="239" t="str">
        <f>IF(ДС1!DC58="","",ДС1!DC58)</f>
        <v>MITSURABOSHI-RALLY TECHNIKA</v>
      </c>
      <c r="I60" s="235">
        <f>ДС1!DS58</f>
        <v>355</v>
      </c>
    </row>
    <row r="61" spans="1:9" x14ac:dyDescent="0.2">
      <c r="A61" s="188">
        <v>55</v>
      </c>
      <c r="B61" s="233">
        <f>ДС1!C59</f>
        <v>36</v>
      </c>
      <c r="C61" s="234" t="str">
        <f>ДС1!D59</f>
        <v>Русаков Сергей</v>
      </c>
      <c r="D61" s="234" t="str">
        <f>ДС1!E59</f>
        <v>Новиков Александр</v>
      </c>
      <c r="E61" s="234" t="str">
        <f>ДС1!CZ59</f>
        <v>абсолют</v>
      </c>
      <c r="F61" s="234" t="str">
        <f>ДС1!DA59</f>
        <v>передний</v>
      </c>
      <c r="G61" s="234">
        <f>ДС1!DB59</f>
        <v>102</v>
      </c>
      <c r="H61" s="239" t="str">
        <f>IF(ДС1!DC59="","",ДС1!DC59)</f>
        <v/>
      </c>
      <c r="I61" s="235">
        <f>ДС1!DS59</f>
        <v>363.5</v>
      </c>
    </row>
    <row r="62" spans="1:9" x14ac:dyDescent="0.2">
      <c r="A62" s="188">
        <v>56</v>
      </c>
      <c r="B62" s="233">
        <f>ДС1!C60</f>
        <v>37</v>
      </c>
      <c r="C62" s="234" t="str">
        <f>ДС1!D60</f>
        <v>Денисова Анастасия</v>
      </c>
      <c r="D62" s="234" t="str">
        <f>ДС1!E60</f>
        <v>Задорожная Анна</v>
      </c>
      <c r="E62" s="234" t="str">
        <f>ДС1!CZ60</f>
        <v>студент</v>
      </c>
      <c r="F62" s="234" t="str">
        <f>ДС1!DA60</f>
        <v>передний</v>
      </c>
      <c r="G62" s="234">
        <f>ДС1!DB60</f>
        <v>70</v>
      </c>
      <c r="H62" s="239" t="str">
        <f>IF(ДС1!DC60="","",ДС1!DC60)</f>
        <v>МАДИ-RACING</v>
      </c>
      <c r="I62" s="235">
        <f>ДС1!DS60</f>
        <v>364.6</v>
      </c>
    </row>
    <row r="63" spans="1:9" x14ac:dyDescent="0.2">
      <c r="A63" s="188">
        <v>57</v>
      </c>
      <c r="B63" s="233">
        <f>ДС1!C61</f>
        <v>50</v>
      </c>
      <c r="C63" s="234" t="str">
        <f>ДС1!D61</f>
        <v>Васильев Сергей</v>
      </c>
      <c r="D63" s="234" t="str">
        <f>ДС1!E61</f>
        <v>Кузнецов Константин</v>
      </c>
      <c r="E63" s="234" t="str">
        <f>ДС1!CZ61</f>
        <v>студент</v>
      </c>
      <c r="F63" s="234" t="str">
        <f>ДС1!DA61</f>
        <v>полный</v>
      </c>
      <c r="G63" s="234">
        <f>ДС1!DB61</f>
        <v>265</v>
      </c>
      <c r="H63" s="239" t="str">
        <f>IF(ДС1!DC61="","",ДС1!DC61)</f>
        <v>MITSURABOSHI-RALLY TECHNIKA</v>
      </c>
      <c r="I63" s="235">
        <f>ДС1!DS61</f>
        <v>376.5</v>
      </c>
    </row>
    <row r="64" spans="1:9" hidden="1" x14ac:dyDescent="0.2">
      <c r="A64" s="188">
        <v>58</v>
      </c>
      <c r="B64" s="233">
        <f>ДС1!C62</f>
        <v>8</v>
      </c>
      <c r="C64" s="234" t="str">
        <f>ДС1!D62</f>
        <v xml:space="preserve">Носков Геннадий </v>
      </c>
      <c r="D64" s="234" t="str">
        <f>ДС1!E62</f>
        <v xml:space="preserve">Носков Александр </v>
      </c>
      <c r="E64" s="234" t="str">
        <f>ДС1!CZ62</f>
        <v>студент</v>
      </c>
      <c r="F64" s="234" t="str">
        <f>ДС1!DA62</f>
        <v>полный</v>
      </c>
      <c r="G64" s="234">
        <f>ДС1!DB62</f>
        <v>299</v>
      </c>
      <c r="H64" s="239" t="str">
        <f>IF(ДС1!DC62="","",ДС1!DC62)</f>
        <v/>
      </c>
      <c r="I64" s="235" t="e">
        <f>ДС1!DS62</f>
        <v>#VALUE!</v>
      </c>
    </row>
    <row r="65" spans="1:9" ht="13.5" hidden="1" thickBot="1" x14ac:dyDescent="0.25">
      <c r="A65" s="190">
        <v>59</v>
      </c>
      <c r="B65" s="236">
        <f>ДС1!C63</f>
        <v>22</v>
      </c>
      <c r="C65" s="237" t="str">
        <f>ДС1!D63</f>
        <v>Изотов Николай</v>
      </c>
      <c r="D65" s="237" t="str">
        <f>ДС1!E63</f>
        <v>Цыганов Михаил</v>
      </c>
      <c r="E65" s="237" t="str">
        <f>ДС1!CZ63</f>
        <v>студент</v>
      </c>
      <c r="F65" s="237" t="str">
        <f>ДС1!DA63</f>
        <v>передний</v>
      </c>
      <c r="G65" s="237">
        <f>ДС1!DB63</f>
        <v>88</v>
      </c>
      <c r="H65" s="240" t="str">
        <f>IF(ДС1!DC63="","",ДС1!DC63)</f>
        <v/>
      </c>
      <c r="I65" s="238" t="e">
        <f>ДС1!DS63</f>
        <v>#VALUE!</v>
      </c>
    </row>
    <row r="66" spans="1:9" x14ac:dyDescent="0.2">
      <c r="A66" s="244"/>
      <c r="B66" s="194"/>
      <c r="C66" s="195"/>
      <c r="D66" s="195"/>
      <c r="E66" s="195"/>
      <c r="F66" s="195"/>
      <c r="G66" s="195"/>
      <c r="H66" s="195"/>
      <c r="I66" s="245"/>
    </row>
    <row r="67" spans="1:9" x14ac:dyDescent="0.2">
      <c r="A67" s="244"/>
      <c r="B67" s="194"/>
      <c r="C67" s="195"/>
      <c r="D67" s="195"/>
      <c r="E67" s="195"/>
      <c r="F67" s="195"/>
      <c r="G67" s="195"/>
      <c r="H67" s="195"/>
      <c r="I67" s="245"/>
    </row>
    <row r="68" spans="1:9" x14ac:dyDescent="0.2">
      <c r="A68" s="244"/>
      <c r="B68" s="194"/>
      <c r="C68" s="195"/>
      <c r="D68" s="195"/>
      <c r="E68" s="195"/>
      <c r="F68" s="195"/>
      <c r="G68" s="195"/>
      <c r="H68" s="195"/>
      <c r="I68" s="245"/>
    </row>
    <row r="69" spans="1:9" x14ac:dyDescent="0.2">
      <c r="A69" s="246"/>
      <c r="B69" s="196"/>
      <c r="C69" s="202"/>
      <c r="D69" s="202"/>
      <c r="E69" s="196"/>
      <c r="F69" s="202"/>
      <c r="G69" s="196"/>
      <c r="H69" s="196"/>
      <c r="I69" s="247"/>
    </row>
    <row r="70" spans="1:9" ht="33" x14ac:dyDescent="0.45">
      <c r="A70" s="246"/>
      <c r="B70" s="248" t="s">
        <v>210</v>
      </c>
      <c r="C70" s="196"/>
      <c r="D70" s="196"/>
      <c r="E70" s="196"/>
      <c r="F70" s="196"/>
      <c r="G70" s="196"/>
      <c r="H70" s="196"/>
      <c r="I70" s="247"/>
    </row>
    <row r="71" spans="1:9" x14ac:dyDescent="0.2">
      <c r="A71" s="249"/>
      <c r="B71" s="250"/>
      <c r="C71" s="250"/>
      <c r="D71" s="250"/>
      <c r="E71" s="250"/>
      <c r="F71" s="250"/>
      <c r="G71" s="250"/>
      <c r="H71" s="250"/>
      <c r="I71" s="251"/>
    </row>
    <row r="72" spans="1:9" ht="13.5" thickBot="1" x14ac:dyDescent="0.25">
      <c r="A72" s="246"/>
      <c r="B72" s="196"/>
      <c r="C72" s="196"/>
      <c r="D72" s="196"/>
      <c r="E72" s="196"/>
      <c r="F72" s="196"/>
      <c r="G72" s="196"/>
      <c r="H72" s="196"/>
      <c r="I72" s="247"/>
    </row>
    <row r="73" spans="1:9" x14ac:dyDescent="0.2">
      <c r="A73" s="405" t="s">
        <v>0</v>
      </c>
      <c r="B73" s="407" t="s">
        <v>1</v>
      </c>
      <c r="C73" s="400" t="s">
        <v>3</v>
      </c>
      <c r="D73" s="400" t="s">
        <v>221</v>
      </c>
      <c r="E73" s="400" t="s">
        <v>200</v>
      </c>
      <c r="F73" s="400" t="s">
        <v>87</v>
      </c>
      <c r="G73" s="400" t="s">
        <v>179</v>
      </c>
      <c r="H73" s="400" t="s">
        <v>201</v>
      </c>
      <c r="I73" s="414" t="s">
        <v>14</v>
      </c>
    </row>
    <row r="74" spans="1:9" ht="13.5" thickBot="1" x14ac:dyDescent="0.25">
      <c r="A74" s="416"/>
      <c r="B74" s="417"/>
      <c r="C74" s="417"/>
      <c r="D74" s="417"/>
      <c r="E74" s="417"/>
      <c r="F74" s="417"/>
      <c r="G74" s="417"/>
      <c r="H74" s="417"/>
      <c r="I74" s="418"/>
    </row>
    <row r="75" spans="1:9" x14ac:dyDescent="0.2">
      <c r="A75" s="182">
        <v>1</v>
      </c>
      <c r="B75" s="230">
        <f>ДС2!C5</f>
        <v>9</v>
      </c>
      <c r="C75" s="231" t="str">
        <f>ДС2!D5</f>
        <v>Арапов Григорий</v>
      </c>
      <c r="D75" s="231" t="str">
        <f>ДС2!E5</f>
        <v>Маругина Ольга</v>
      </c>
      <c r="E75" s="231" t="str">
        <f>ДС2!CZ5</f>
        <v>выпускник</v>
      </c>
      <c r="F75" s="231" t="str">
        <f>ДС2!DA5</f>
        <v>передний</v>
      </c>
      <c r="G75" s="231">
        <f>ДС2!DB5</f>
        <v>78</v>
      </c>
      <c r="H75" s="231" t="str">
        <f>IF(ДС2!DC5="","",ДС2!DC5)</f>
        <v>Очки</v>
      </c>
      <c r="I75" s="232">
        <f>ДС2!DV5</f>
        <v>0</v>
      </c>
    </row>
    <row r="76" spans="1:9" x14ac:dyDescent="0.2">
      <c r="A76" s="188">
        <v>2</v>
      </c>
      <c r="B76" s="233">
        <f>ДС2!C6</f>
        <v>35</v>
      </c>
      <c r="C76" s="234" t="str">
        <f>ДС2!D6</f>
        <v>Тырин Дмитрий</v>
      </c>
      <c r="D76" s="234" t="str">
        <f>ДС2!E6</f>
        <v>Ермаков Роман</v>
      </c>
      <c r="E76" s="234" t="str">
        <f>ДС2!CZ6</f>
        <v>студент</v>
      </c>
      <c r="F76" s="234" t="str">
        <f>ДС2!DA6</f>
        <v>задний</v>
      </c>
      <c r="G76" s="234">
        <f>ДС2!DB6</f>
        <v>71</v>
      </c>
      <c r="H76" s="239" t="str">
        <f>IF(ДС2!DC6="","",ДС2!DC6)</f>
        <v>Сборная АТФ</v>
      </c>
      <c r="I76" s="235">
        <f>ДС2!DV6</f>
        <v>0</v>
      </c>
    </row>
    <row r="77" spans="1:9" x14ac:dyDescent="0.2">
      <c r="A77" s="188">
        <v>3</v>
      </c>
      <c r="B77" s="233">
        <f>ДС2!C7</f>
        <v>1</v>
      </c>
      <c r="C77" s="234" t="str">
        <f>ДС2!D7</f>
        <v>Скрипников Михаил</v>
      </c>
      <c r="D77" s="234" t="str">
        <f>ДС2!E7</f>
        <v>Горелов Алексей</v>
      </c>
      <c r="E77" s="234" t="str">
        <f>ДС2!CZ7</f>
        <v>выпускник</v>
      </c>
      <c r="F77" s="234" t="str">
        <f>ДС2!DA7</f>
        <v>полный</v>
      </c>
      <c r="G77" s="234">
        <f>ДС2!DB7</f>
        <v>295</v>
      </c>
      <c r="H77" s="239" t="str">
        <f>IF(ДС2!DC7="","",ДС2!DC7)</f>
        <v>Сборная АТФ</v>
      </c>
      <c r="I77" s="235">
        <f>ДС2!DV7</f>
        <v>1</v>
      </c>
    </row>
    <row r="78" spans="1:9" x14ac:dyDescent="0.2">
      <c r="A78" s="188">
        <v>4</v>
      </c>
      <c r="B78" s="233">
        <f>ДС2!C8</f>
        <v>60</v>
      </c>
      <c r="C78" s="234" t="str">
        <f>ДС2!D8</f>
        <v>Белов Илья</v>
      </c>
      <c r="D78" s="234" t="str">
        <f>ДС2!E8</f>
        <v>Краснов Роберт</v>
      </c>
      <c r="E78" s="234" t="str">
        <f>ДС2!CZ8</f>
        <v>выпускник</v>
      </c>
      <c r="F78" s="234" t="str">
        <f>ДС2!DA8</f>
        <v>передний</v>
      </c>
      <c r="G78" s="234">
        <f>ДС2!DB8</f>
        <v>98</v>
      </c>
      <c r="H78" s="239" t="str">
        <f>IF(ДС2!DC8="","",ДС2!DC8)</f>
        <v>Dream Team</v>
      </c>
      <c r="I78" s="235">
        <f>ДС2!DV8</f>
        <v>1</v>
      </c>
    </row>
    <row r="79" spans="1:9" x14ac:dyDescent="0.2">
      <c r="A79" s="188">
        <v>5</v>
      </c>
      <c r="B79" s="233">
        <f>ДС2!C9</f>
        <v>21</v>
      </c>
      <c r="C79" s="234" t="str">
        <f>ДС2!D9</f>
        <v>Сергеев Андрей</v>
      </c>
      <c r="D79" s="234" t="str">
        <f>ДС2!E9</f>
        <v>Захарина Алла</v>
      </c>
      <c r="E79" s="234" t="str">
        <f>ДС2!CZ9</f>
        <v>выпускник</v>
      </c>
      <c r="F79" s="234" t="str">
        <f>ДС2!DA9</f>
        <v>полный</v>
      </c>
      <c r="G79" s="234">
        <f>ДС2!DB9</f>
        <v>125</v>
      </c>
      <c r="H79" s="239" t="str">
        <f>IF(ДС2!DC9="","",ДС2!DC9)</f>
        <v>Очки</v>
      </c>
      <c r="I79" s="235">
        <f>ДС2!DV9</f>
        <v>2</v>
      </c>
    </row>
    <row r="80" spans="1:9" x14ac:dyDescent="0.2">
      <c r="A80" s="188">
        <v>6</v>
      </c>
      <c r="B80" s="233">
        <f>ДС2!C10</f>
        <v>47</v>
      </c>
      <c r="C80" s="234" t="str">
        <f>ДС2!D10</f>
        <v>Минаев Евгений</v>
      </c>
      <c r="D80" s="234" t="str">
        <f>ДС2!E10</f>
        <v>Суриков Иван</v>
      </c>
      <c r="E80" s="234" t="str">
        <f>ДС2!CZ10</f>
        <v>абсолют</v>
      </c>
      <c r="F80" s="234" t="str">
        <f>ДС2!DA10</f>
        <v>передний</v>
      </c>
      <c r="G80" s="234">
        <f>ДС2!DB10</f>
        <v>77</v>
      </c>
      <c r="H80" s="239" t="str">
        <f>IF(ДС2!DC10="","",ДС2!DC10)</f>
        <v/>
      </c>
      <c r="I80" s="235">
        <f>ДС2!DV10</f>
        <v>2</v>
      </c>
    </row>
    <row r="81" spans="1:9" x14ac:dyDescent="0.2">
      <c r="A81" s="188">
        <v>7</v>
      </c>
      <c r="B81" s="233">
        <f>ДС2!C11</f>
        <v>46</v>
      </c>
      <c r="C81" s="234" t="str">
        <f>ДС2!D11</f>
        <v>Вольнов Алексей</v>
      </c>
      <c r="D81" s="234" t="str">
        <f>ДС2!E11</f>
        <v>Горбунова Евгения</v>
      </c>
      <c r="E81" s="234" t="str">
        <f>ДС2!CZ11</f>
        <v>студент</v>
      </c>
      <c r="F81" s="234" t="str">
        <f>ДС2!DA11</f>
        <v>задний</v>
      </c>
      <c r="G81" s="234">
        <f>ДС2!DB11</f>
        <v>64</v>
      </c>
      <c r="H81" s="239" t="str">
        <f>IF(ДС2!DC11="","",ДС2!DC11)</f>
        <v>Новогорск-ралли</v>
      </c>
      <c r="I81" s="235">
        <f>ДС2!DV11</f>
        <v>3</v>
      </c>
    </row>
    <row r="82" spans="1:9" x14ac:dyDescent="0.2">
      <c r="A82" s="188">
        <v>8</v>
      </c>
      <c r="B82" s="233">
        <f>ДС2!C12</f>
        <v>2</v>
      </c>
      <c r="C82" s="234" t="str">
        <f>ДС2!D12</f>
        <v>Сергеев Виктор</v>
      </c>
      <c r="D82" s="234" t="str">
        <f>ДС2!E12</f>
        <v>Ушанов Сергей</v>
      </c>
      <c r="E82" s="234" t="str">
        <f>ДС2!CZ12</f>
        <v>абсолют</v>
      </c>
      <c r="F82" s="234" t="str">
        <f>ДС2!DA12</f>
        <v>полный</v>
      </c>
      <c r="G82" s="234">
        <f>ДС2!DB12</f>
        <v>150</v>
      </c>
      <c r="H82" s="239" t="str">
        <f>IF(ДС2!DC12="","",ДС2!DC12)</f>
        <v>Новогорск-ралли</v>
      </c>
      <c r="I82" s="235">
        <f>ДС2!DV12</f>
        <v>4</v>
      </c>
    </row>
    <row r="83" spans="1:9" x14ac:dyDescent="0.2">
      <c r="A83" s="188">
        <v>9</v>
      </c>
      <c r="B83" s="233">
        <f>ДС2!C13</f>
        <v>10</v>
      </c>
      <c r="C83" s="234" t="str">
        <f>ДС2!D13</f>
        <v>Козленко Евгений</v>
      </c>
      <c r="D83" s="234" t="str">
        <f>ДС2!E13</f>
        <v>Елисеева Екатерина</v>
      </c>
      <c r="E83" s="234" t="str">
        <f>ДС2!CZ13</f>
        <v>студент</v>
      </c>
      <c r="F83" s="234" t="str">
        <f>ДС2!DA13</f>
        <v>передний</v>
      </c>
      <c r="G83" s="234">
        <f>ДС2!DB13</f>
        <v>89</v>
      </c>
      <c r="H83" s="239" t="str">
        <f>IF(ДС2!DC13="","",ДС2!DC13)</f>
        <v>Очки</v>
      </c>
      <c r="I83" s="235">
        <f>ДС2!DV13</f>
        <v>4</v>
      </c>
    </row>
    <row r="84" spans="1:9" x14ac:dyDescent="0.2">
      <c r="A84" s="188">
        <v>10</v>
      </c>
      <c r="B84" s="233">
        <f>ДС2!C14</f>
        <v>16</v>
      </c>
      <c r="C84" s="234" t="str">
        <f>ДС2!D14</f>
        <v>Филин Анатолий</v>
      </c>
      <c r="D84" s="234" t="str">
        <f>ДС2!E14</f>
        <v>Хохлов Юрий</v>
      </c>
      <c r="E84" s="234" t="str">
        <f>ДС2!CZ14</f>
        <v>студент</v>
      </c>
      <c r="F84" s="234" t="str">
        <f>ДС2!DA14</f>
        <v>передний</v>
      </c>
      <c r="G84" s="234">
        <f>ДС2!DB14</f>
        <v>77</v>
      </c>
      <c r="H84" s="239" t="str">
        <f>IF(ДС2!DC14="","",ДС2!DC14)</f>
        <v>Cheburators</v>
      </c>
      <c r="I84" s="235">
        <f>ДС2!DV14</f>
        <v>4</v>
      </c>
    </row>
    <row r="85" spans="1:9" x14ac:dyDescent="0.2">
      <c r="A85" s="188">
        <v>11</v>
      </c>
      <c r="B85" s="233">
        <f>ДС2!C15</f>
        <v>19</v>
      </c>
      <c r="C85" s="234" t="str">
        <f>ДС2!D15</f>
        <v>Куричина Инна</v>
      </c>
      <c r="D85" s="234" t="str">
        <f>ДС2!E15</f>
        <v>Овчинников Андрей</v>
      </c>
      <c r="E85" s="234" t="str">
        <f>ДС2!CZ15</f>
        <v>студент</v>
      </c>
      <c r="F85" s="234" t="str">
        <f>ДС2!DA15</f>
        <v>передний</v>
      </c>
      <c r="G85" s="234">
        <f>ДС2!DB15</f>
        <v>80</v>
      </c>
      <c r="H85" s="239" t="str">
        <f>IF(ДС2!DC15="","",ДС2!DC15)</f>
        <v>Cheburators</v>
      </c>
      <c r="I85" s="235">
        <f>ДС2!DV15</f>
        <v>4</v>
      </c>
    </row>
    <row r="86" spans="1:9" x14ac:dyDescent="0.2">
      <c r="A86" s="188">
        <v>12</v>
      </c>
      <c r="B86" s="233">
        <f>ДС2!C16</f>
        <v>14</v>
      </c>
      <c r="C86" s="234" t="str">
        <f>ДС2!D16</f>
        <v>Юрин Артем</v>
      </c>
      <c r="D86" s="234" t="str">
        <f>ДС2!E16</f>
        <v>Сумин Антон</v>
      </c>
      <c r="E86" s="234" t="str">
        <f>ДС2!CZ16</f>
        <v>выпускник</v>
      </c>
      <c r="F86" s="234" t="str">
        <f>ДС2!DA16</f>
        <v>полный</v>
      </c>
      <c r="G86" s="234">
        <f>ДС2!DB16</f>
        <v>265</v>
      </c>
      <c r="H86" s="239" t="str">
        <f>IF(ДС2!DC16="","",ДС2!DC16)</f>
        <v>Dream Team</v>
      </c>
      <c r="I86" s="235">
        <f>ДС2!DV16</f>
        <v>5</v>
      </c>
    </row>
    <row r="87" spans="1:9" x14ac:dyDescent="0.2">
      <c r="A87" s="188">
        <v>13</v>
      </c>
      <c r="B87" s="233">
        <f>ДС2!C17</f>
        <v>25</v>
      </c>
      <c r="C87" s="234" t="str">
        <f>ДС2!D17</f>
        <v>Павел Егоров</v>
      </c>
      <c r="D87" s="234" t="str">
        <f>ДС2!E17</f>
        <v>Александр Михайлин</v>
      </c>
      <c r="E87" s="234" t="str">
        <f>ДС2!CZ17</f>
        <v>выпускник</v>
      </c>
      <c r="F87" s="234" t="str">
        <f>ДС2!DA17</f>
        <v>передний</v>
      </c>
      <c r="G87" s="234">
        <f>ДС2!DB17</f>
        <v>152</v>
      </c>
      <c r="H87" s="239" t="str">
        <f>IF(ДС2!DC17="","",ДС2!DC17)</f>
        <v/>
      </c>
      <c r="I87" s="235">
        <f>ДС2!DV17</f>
        <v>5</v>
      </c>
    </row>
    <row r="88" spans="1:9" x14ac:dyDescent="0.2">
      <c r="A88" s="188">
        <v>14</v>
      </c>
      <c r="B88" s="233">
        <f>ДС2!C18</f>
        <v>32</v>
      </c>
      <c r="C88" s="234" t="str">
        <f>ДС2!D18</f>
        <v>Бестужев Дмитрий</v>
      </c>
      <c r="D88" s="234" t="str">
        <f>ДС2!E18</f>
        <v>Меркушев Сергей</v>
      </c>
      <c r="E88" s="234" t="str">
        <f>ДС2!CZ18</f>
        <v>студент</v>
      </c>
      <c r="F88" s="234" t="str">
        <f>ДС2!DA18</f>
        <v>передний</v>
      </c>
      <c r="G88" s="234">
        <f>ДС2!DB18</f>
        <v>140</v>
      </c>
      <c r="H88" s="239" t="str">
        <f>IF(ДС2!DC18="","",ДС2!DC18)</f>
        <v>МАДИ-RACING</v>
      </c>
      <c r="I88" s="235">
        <f>ДС2!DV18</f>
        <v>5</v>
      </c>
    </row>
    <row r="89" spans="1:9" x14ac:dyDescent="0.2">
      <c r="A89" s="188">
        <v>15</v>
      </c>
      <c r="B89" s="233">
        <f>ДС2!C19</f>
        <v>38</v>
      </c>
      <c r="C89" s="234" t="str">
        <f>ДС2!D19</f>
        <v>Дочкин Дмитрий</v>
      </c>
      <c r="D89" s="234" t="str">
        <f>ДС2!E19</f>
        <v>Адуберг Софья</v>
      </c>
      <c r="E89" s="234" t="str">
        <f>ДС2!CZ19</f>
        <v>студент</v>
      </c>
      <c r="F89" s="234" t="str">
        <f>ДС2!DA19</f>
        <v>передний</v>
      </c>
      <c r="G89" s="234">
        <f>ДС2!DB19</f>
        <v>114</v>
      </c>
      <c r="H89" s="239" t="str">
        <f>IF(ДС2!DC19="","",ДС2!DC19)</f>
        <v>МАДИ-RACING</v>
      </c>
      <c r="I89" s="235">
        <f>ДС2!DV19</f>
        <v>5</v>
      </c>
    </row>
    <row r="90" spans="1:9" x14ac:dyDescent="0.2">
      <c r="A90" s="188">
        <v>16</v>
      </c>
      <c r="B90" s="233">
        <f>ДС2!C20</f>
        <v>13</v>
      </c>
      <c r="C90" s="234" t="str">
        <f>ДС2!D20</f>
        <v>Ершов Иван</v>
      </c>
      <c r="D90" s="234" t="str">
        <f>ДС2!E20</f>
        <v>Ермолаев Сергей</v>
      </c>
      <c r="E90" s="234" t="str">
        <f>ДС2!CZ20</f>
        <v>выпускник</v>
      </c>
      <c r="F90" s="234" t="str">
        <f>ДС2!DA20</f>
        <v>передний</v>
      </c>
      <c r="G90" s="234">
        <f>ДС2!DB20</f>
        <v>102</v>
      </c>
      <c r="H90" s="239" t="str">
        <f>IF(ДС2!DC20="","",ДС2!DC20)</f>
        <v>Новогорск-ралли</v>
      </c>
      <c r="I90" s="235">
        <f>ДС2!DV20</f>
        <v>6</v>
      </c>
    </row>
    <row r="91" spans="1:9" x14ac:dyDescent="0.2">
      <c r="A91" s="188">
        <v>17</v>
      </c>
      <c r="B91" s="233">
        <f>ДС2!C21</f>
        <v>24</v>
      </c>
      <c r="C91" s="234" t="str">
        <f>ДС2!D21</f>
        <v>Барахов Виталий</v>
      </c>
      <c r="D91" s="234" t="str">
        <f>ДС2!E21</f>
        <v>Титов Владимир</v>
      </c>
      <c r="E91" s="234" t="str">
        <f>ДС2!CZ21</f>
        <v>абсолют</v>
      </c>
      <c r="F91" s="234" t="str">
        <f>ДС2!DA21</f>
        <v>передний</v>
      </c>
      <c r="G91" s="234">
        <f>ДС2!DB21</f>
        <v>75</v>
      </c>
      <c r="H91" s="239" t="str">
        <f>IF(ДС2!DC21="","",ДС2!DC21)</f>
        <v/>
      </c>
      <c r="I91" s="235">
        <f>ДС2!DV21</f>
        <v>6</v>
      </c>
    </row>
    <row r="92" spans="1:9" x14ac:dyDescent="0.2">
      <c r="A92" s="188">
        <v>18</v>
      </c>
      <c r="B92" s="233">
        <f>ДС2!C22</f>
        <v>7</v>
      </c>
      <c r="C92" s="234" t="str">
        <f>ДС2!D22</f>
        <v>Шулимов Василий</v>
      </c>
      <c r="D92" s="234" t="str">
        <f>ДС2!E22</f>
        <v>Щукин Михаил</v>
      </c>
      <c r="E92" s="234" t="str">
        <f>ДС2!CZ22</f>
        <v>выпускник</v>
      </c>
      <c r="F92" s="234" t="str">
        <f>ДС2!DA22</f>
        <v>передний</v>
      </c>
      <c r="G92" s="234">
        <f>ДС2!DB22</f>
        <v>71</v>
      </c>
      <c r="H92" s="239" t="str">
        <f>IF(ДС2!DC22="","",ДС2!DC22)</f>
        <v>Сборная АТФ</v>
      </c>
      <c r="I92" s="235">
        <f>ДС2!DV22</f>
        <v>7</v>
      </c>
    </row>
    <row r="93" spans="1:9" x14ac:dyDescent="0.2">
      <c r="A93" s="188">
        <v>19</v>
      </c>
      <c r="B93" s="233">
        <f>ДС2!C23</f>
        <v>18</v>
      </c>
      <c r="C93" s="234" t="str">
        <f>ДС2!D23</f>
        <v>Морозкин Алексей</v>
      </c>
      <c r="D93" s="234" t="str">
        <f>ДС2!E23</f>
        <v>Морозкина Ольга</v>
      </c>
      <c r="E93" s="234" t="str">
        <f>ДС2!CZ23</f>
        <v>выпускник</v>
      </c>
      <c r="F93" s="234" t="str">
        <f>ДС2!DA23</f>
        <v>задний</v>
      </c>
      <c r="G93" s="234">
        <f>ДС2!DB23</f>
        <v>177</v>
      </c>
      <c r="H93" s="239" t="str">
        <f>IF(ДС2!DC23="","",ДС2!DC23)</f>
        <v/>
      </c>
      <c r="I93" s="235">
        <f>ДС2!DV23</f>
        <v>9</v>
      </c>
    </row>
    <row r="94" spans="1:9" x14ac:dyDescent="0.2">
      <c r="A94" s="188">
        <v>20</v>
      </c>
      <c r="B94" s="233">
        <f>ДС2!C24</f>
        <v>40</v>
      </c>
      <c r="C94" s="234" t="str">
        <f>ДС2!D24</f>
        <v>Рябов Павел</v>
      </c>
      <c r="D94" s="234" t="str">
        <f>ДС2!E24</f>
        <v>Ермилов Сергей</v>
      </c>
      <c r="E94" s="234" t="str">
        <f>ДС2!CZ24</f>
        <v>абсолют</v>
      </c>
      <c r="F94" s="234" t="str">
        <f>ДС2!DA24</f>
        <v>передний</v>
      </c>
      <c r="G94" s="234">
        <f>ДС2!DB24</f>
        <v>75</v>
      </c>
      <c r="H94" s="239" t="str">
        <f>IF(ДС2!DC24="","",ДС2!DC24)</f>
        <v/>
      </c>
      <c r="I94" s="235">
        <f>ДС2!DV24</f>
        <v>9</v>
      </c>
    </row>
    <row r="95" spans="1:9" x14ac:dyDescent="0.2">
      <c r="A95" s="188">
        <v>21</v>
      </c>
      <c r="B95" s="233">
        <f>ДС2!C25</f>
        <v>42</v>
      </c>
      <c r="C95" s="234" t="str">
        <f>ДС2!D25</f>
        <v>Тимаков Алексаендр</v>
      </c>
      <c r="D95" s="234" t="str">
        <f>ДС2!E25</f>
        <v>Титов Федор</v>
      </c>
      <c r="E95" s="234" t="str">
        <f>ДС2!CZ25</f>
        <v>выпускник</v>
      </c>
      <c r="F95" s="234" t="str">
        <f>ДС2!DA25</f>
        <v>передний</v>
      </c>
      <c r="G95" s="234">
        <f>ДС2!DB25</f>
        <v>102</v>
      </c>
      <c r="H95" s="239" t="str">
        <f>IF(ДС2!DC25="","",ДС2!DC25)</f>
        <v/>
      </c>
      <c r="I95" s="235">
        <f>ДС2!DV25</f>
        <v>10</v>
      </c>
    </row>
    <row r="96" spans="1:9" x14ac:dyDescent="0.2">
      <c r="A96" s="188">
        <v>22</v>
      </c>
      <c r="B96" s="233">
        <f>ДС2!C26</f>
        <v>45</v>
      </c>
      <c r="C96" s="234" t="str">
        <f>ДС2!D26</f>
        <v>Джиоев Сослан</v>
      </c>
      <c r="D96" s="234" t="str">
        <f>ДС2!E26</f>
        <v>Петрушин Александр</v>
      </c>
      <c r="E96" s="234" t="str">
        <f>ДС2!CZ26</f>
        <v>выпускник</v>
      </c>
      <c r="F96" s="234" t="str">
        <f>ДС2!DA26</f>
        <v>передний</v>
      </c>
      <c r="G96" s="234">
        <f>ДС2!DB26</f>
        <v>115</v>
      </c>
      <c r="H96" s="239" t="str">
        <f>IF(ДС2!DC26="","",ДС2!DC26)</f>
        <v/>
      </c>
      <c r="I96" s="235">
        <f>ДС2!DV26</f>
        <v>10</v>
      </c>
    </row>
    <row r="97" spans="1:9" x14ac:dyDescent="0.2">
      <c r="A97" s="188">
        <v>23</v>
      </c>
      <c r="B97" s="233">
        <f>ДС2!C27</f>
        <v>11</v>
      </c>
      <c r="C97" s="234" t="str">
        <f>ДС2!D27</f>
        <v>Ивинский Максим</v>
      </c>
      <c r="D97" s="234" t="str">
        <f>ДС2!E27</f>
        <v>Ивинский Вячеслав</v>
      </c>
      <c r="E97" s="234" t="str">
        <f>ДС2!CZ27</f>
        <v>абсолют</v>
      </c>
      <c r="F97" s="234" t="str">
        <f>ДС2!DA27</f>
        <v>передний</v>
      </c>
      <c r="G97" s="234">
        <f>ДС2!DB27</f>
        <v>120</v>
      </c>
      <c r="H97" s="239" t="str">
        <f>IF(ДС2!DC27="","",ДС2!DC27)</f>
        <v/>
      </c>
      <c r="I97" s="235">
        <f>ДС2!DV27</f>
        <v>11</v>
      </c>
    </row>
    <row r="98" spans="1:9" x14ac:dyDescent="0.2">
      <c r="A98" s="188">
        <v>24</v>
      </c>
      <c r="B98" s="233">
        <f>ДС2!C28</f>
        <v>33</v>
      </c>
      <c r="C98" s="234" t="str">
        <f>ДС2!D28</f>
        <v>Богословский Вадим</v>
      </c>
      <c r="D98" s="234" t="str">
        <f>ДС2!E28</f>
        <v>Князева Елена</v>
      </c>
      <c r="E98" s="234" t="str">
        <f>ДС2!CZ28</f>
        <v>абсолют</v>
      </c>
      <c r="F98" s="234" t="str">
        <f>ДС2!DA28</f>
        <v>передний</v>
      </c>
      <c r="G98" s="234">
        <f>ДС2!DB28</f>
        <v>68</v>
      </c>
      <c r="H98" s="239" t="str">
        <f>IF(ДС2!DC28="","",ДС2!DC28)</f>
        <v>Красавцы на чудовищах</v>
      </c>
      <c r="I98" s="235">
        <f>ДС2!DV28</f>
        <v>11</v>
      </c>
    </row>
    <row r="99" spans="1:9" x14ac:dyDescent="0.2">
      <c r="A99" s="188">
        <v>25</v>
      </c>
      <c r="B99" s="233">
        <f>ДС2!C29</f>
        <v>34</v>
      </c>
      <c r="C99" s="234" t="str">
        <f>ДС2!D29</f>
        <v>Филипьева Анна</v>
      </c>
      <c r="D99" s="234" t="str">
        <f>ДС2!E29</f>
        <v xml:space="preserve">Гордюшкин Максим </v>
      </c>
      <c r="E99" s="234" t="str">
        <f>ДС2!CZ29</f>
        <v>абсолют</v>
      </c>
      <c r="F99" s="234" t="str">
        <f>ДС2!DA29</f>
        <v>полный</v>
      </c>
      <c r="G99" s="234">
        <f>ДС2!DB29</f>
        <v>122</v>
      </c>
      <c r="H99" s="239" t="str">
        <f>IF(ДС2!DC29="","",ДС2!DC29)</f>
        <v>Красавцы на чудовищах</v>
      </c>
      <c r="I99" s="235">
        <f>ДС2!DV29</f>
        <v>11</v>
      </c>
    </row>
    <row r="100" spans="1:9" x14ac:dyDescent="0.2">
      <c r="A100" s="188">
        <v>26</v>
      </c>
      <c r="B100" s="233">
        <f>ДС2!C30</f>
        <v>20</v>
      </c>
      <c r="C100" s="234" t="str">
        <f>ДС2!D30</f>
        <v>Лазарко Сергей</v>
      </c>
      <c r="D100" s="234" t="str">
        <f>ДС2!E30</f>
        <v>Лазарко Анатолий</v>
      </c>
      <c r="E100" s="234" t="str">
        <f>ДС2!CZ30</f>
        <v>выпускник</v>
      </c>
      <c r="F100" s="234" t="str">
        <f>ДС2!DA30</f>
        <v>передний</v>
      </c>
      <c r="G100" s="234">
        <f>ДС2!DB30</f>
        <v>71</v>
      </c>
      <c r="H100" s="239" t="str">
        <f>IF(ДС2!DC30="","",ДС2!DC30)</f>
        <v/>
      </c>
      <c r="I100" s="235">
        <f>ДС2!DV30</f>
        <v>12</v>
      </c>
    </row>
    <row r="101" spans="1:9" x14ac:dyDescent="0.2">
      <c r="A101" s="188">
        <v>27</v>
      </c>
      <c r="B101" s="233">
        <f>ДС2!C31</f>
        <v>37</v>
      </c>
      <c r="C101" s="234" t="str">
        <f>ДС2!D31</f>
        <v>Денисова Анастасия</v>
      </c>
      <c r="D101" s="234" t="str">
        <f>ДС2!E31</f>
        <v>Задорожная Анна</v>
      </c>
      <c r="E101" s="234" t="str">
        <f>ДС2!CZ31</f>
        <v>студент</v>
      </c>
      <c r="F101" s="234" t="str">
        <f>ДС2!DA31</f>
        <v>передний</v>
      </c>
      <c r="G101" s="234">
        <f>ДС2!DB31</f>
        <v>70</v>
      </c>
      <c r="H101" s="239" t="str">
        <f>IF(ДС2!DC31="","",ДС2!DC31)</f>
        <v>МАДИ-RACING</v>
      </c>
      <c r="I101" s="235">
        <f>ДС2!DV31</f>
        <v>12</v>
      </c>
    </row>
    <row r="102" spans="1:9" x14ac:dyDescent="0.2">
      <c r="A102" s="188">
        <v>28</v>
      </c>
      <c r="B102" s="233">
        <f>ДС2!C32</f>
        <v>17</v>
      </c>
      <c r="C102" s="234" t="str">
        <f>ДС2!D32</f>
        <v>Сафонов Дмитрий</v>
      </c>
      <c r="D102" s="234" t="str">
        <f>ДС2!E32</f>
        <v>Першутин Евгений</v>
      </c>
      <c r="E102" s="234" t="str">
        <f>ДС2!CZ32</f>
        <v>выпускник</v>
      </c>
      <c r="F102" s="234" t="str">
        <f>ДС2!DA32</f>
        <v>передний</v>
      </c>
      <c r="G102" s="234">
        <f>ДС2!DB32</f>
        <v>90</v>
      </c>
      <c r="H102" s="239" t="str">
        <f>IF(ДС2!DC32="","",ДС2!DC32)</f>
        <v>Красавцы на чудовищах</v>
      </c>
      <c r="I102" s="235">
        <f>ДС2!DV32</f>
        <v>13</v>
      </c>
    </row>
    <row r="103" spans="1:9" x14ac:dyDescent="0.2">
      <c r="A103" s="188">
        <v>29</v>
      </c>
      <c r="B103" s="233">
        <f>ДС2!C33</f>
        <v>26</v>
      </c>
      <c r="C103" s="234" t="str">
        <f>ДС2!D33</f>
        <v>Жажкова Оксана</v>
      </c>
      <c r="D103" s="234" t="str">
        <f>ДС2!E33</f>
        <v>Кареева Елена</v>
      </c>
      <c r="E103" s="234" t="str">
        <f>ДС2!CZ33</f>
        <v>абсолют</v>
      </c>
      <c r="F103" s="234" t="str">
        <f>ДС2!DA33</f>
        <v>полный</v>
      </c>
      <c r="G103" s="234">
        <f>ДС2!DB33</f>
        <v>250</v>
      </c>
      <c r="H103" s="239" t="str">
        <f>IF(ДС2!DC33="","",ДС2!DC33)</f>
        <v>Ретро</v>
      </c>
      <c r="I103" s="235">
        <f>ДС2!DV33</f>
        <v>13</v>
      </c>
    </row>
    <row r="104" spans="1:9" x14ac:dyDescent="0.2">
      <c r="A104" s="188">
        <v>30</v>
      </c>
      <c r="B104" s="233">
        <f>ДС2!C34</f>
        <v>44</v>
      </c>
      <c r="C104" s="234" t="str">
        <f>ДС2!D34</f>
        <v>Касьянов Владимир</v>
      </c>
      <c r="D104" s="234" t="str">
        <f>ДС2!E34</f>
        <v>Толстая Наталья</v>
      </c>
      <c r="E104" s="234" t="str">
        <f>ДС2!CZ34</f>
        <v>абсолют</v>
      </c>
      <c r="F104" s="234" t="str">
        <f>ДС2!DA34</f>
        <v>передний</v>
      </c>
      <c r="G104" s="234">
        <f>ДС2!DB34</f>
        <v>150</v>
      </c>
      <c r="H104" s="239" t="str">
        <f>IF(ДС2!DC34="","",ДС2!DC34)</f>
        <v>Ретро</v>
      </c>
      <c r="I104" s="235">
        <f>ДС2!DV34</f>
        <v>13</v>
      </c>
    </row>
    <row r="105" spans="1:9" x14ac:dyDescent="0.2">
      <c r="A105" s="188">
        <v>31</v>
      </c>
      <c r="B105" s="233">
        <f>ДС2!C35</f>
        <v>43</v>
      </c>
      <c r="C105" s="234" t="str">
        <f>ДС2!D35</f>
        <v>Никольский Денис</v>
      </c>
      <c r="D105" s="234" t="str">
        <f>ДС2!E35</f>
        <v>Дьяков Григорий</v>
      </c>
      <c r="E105" s="234" t="str">
        <f>ДС2!CZ35</f>
        <v>студент</v>
      </c>
      <c r="F105" s="234" t="str">
        <f>ДС2!DA35</f>
        <v>передний</v>
      </c>
      <c r="G105" s="234">
        <f>ДС2!DB35</f>
        <v>140</v>
      </c>
      <c r="H105" s="239" t="str">
        <f>IF(ДС2!DC35="","",ДС2!DC35)</f>
        <v>Dream Team</v>
      </c>
      <c r="I105" s="235">
        <f>ДС2!DV35</f>
        <v>14</v>
      </c>
    </row>
    <row r="106" spans="1:9" x14ac:dyDescent="0.2">
      <c r="A106" s="188">
        <v>32</v>
      </c>
      <c r="B106" s="233">
        <f>ДС2!C36</f>
        <v>5</v>
      </c>
      <c r="C106" s="234" t="str">
        <f>ДС2!D36</f>
        <v>Фоменко Денис</v>
      </c>
      <c r="D106" s="234" t="str">
        <f>ДС2!E36</f>
        <v>Ковальчук Илья</v>
      </c>
      <c r="E106" s="234" t="str">
        <f>ДС2!CZ36</f>
        <v>студент</v>
      </c>
      <c r="F106" s="234" t="str">
        <f>ДС2!DA36</f>
        <v>полный</v>
      </c>
      <c r="G106" s="234">
        <f>ДС2!DB36</f>
        <v>230</v>
      </c>
      <c r="H106" s="239" t="str">
        <f>IF(ДС2!DC36="","",ДС2!DC36)</f>
        <v>Очки</v>
      </c>
      <c r="I106" s="235">
        <f>ДС2!DV36</f>
        <v>17</v>
      </c>
    </row>
    <row r="107" spans="1:9" x14ac:dyDescent="0.2">
      <c r="A107" s="188">
        <v>33</v>
      </c>
      <c r="B107" s="233">
        <f>ДС2!C37</f>
        <v>0</v>
      </c>
      <c r="C107" s="234" t="str">
        <f>ДС2!D37</f>
        <v>Полянский А.</v>
      </c>
      <c r="D107" s="234" t="str">
        <f>ДС2!E37</f>
        <v>Винке Елена</v>
      </c>
      <c r="E107" s="234">
        <f>ДС2!CZ37</f>
        <v>0</v>
      </c>
      <c r="F107" s="234" t="str">
        <f>ДС2!DA37</f>
        <v>вне зачета</v>
      </c>
      <c r="G107" s="234">
        <f>ДС2!DB37</f>
        <v>0</v>
      </c>
      <c r="H107" s="239" t="str">
        <f>IF(ДС2!DC37="","",ДС2!DC37)</f>
        <v/>
      </c>
      <c r="I107" s="235">
        <f>ДС2!DV37</f>
        <v>19</v>
      </c>
    </row>
    <row r="108" spans="1:9" x14ac:dyDescent="0.2">
      <c r="A108" s="188">
        <v>34</v>
      </c>
      <c r="B108" s="233">
        <f>ДС2!C38</f>
        <v>31</v>
      </c>
      <c r="C108" s="234" t="str">
        <f>ДС2!D38</f>
        <v>Журавлёв Александр</v>
      </c>
      <c r="D108" s="234" t="str">
        <f>ДС2!E38</f>
        <v>Конакчиев Игорь</v>
      </c>
      <c r="E108" s="234" t="str">
        <f>ДС2!CZ38</f>
        <v>абсолют</v>
      </c>
      <c r="F108" s="234" t="str">
        <f>ДС2!DA38</f>
        <v>передний</v>
      </c>
      <c r="G108" s="234">
        <f>ДС2!DB38</f>
        <v>98</v>
      </c>
      <c r="H108" s="239" t="str">
        <f>IF(ДС2!DC38="","",ДС2!DC38)</f>
        <v>Сборная АТФ</v>
      </c>
      <c r="I108" s="235">
        <f>ДС2!DV38</f>
        <v>19</v>
      </c>
    </row>
    <row r="109" spans="1:9" x14ac:dyDescent="0.2">
      <c r="A109" s="188">
        <v>35</v>
      </c>
      <c r="B109" s="233">
        <f>ДС2!C39</f>
        <v>39</v>
      </c>
      <c r="C109" s="234" t="str">
        <f>ДС2!D39</f>
        <v>Володин Дмитрий</v>
      </c>
      <c r="D109" s="234" t="str">
        <f>ДС2!E39</f>
        <v>Топорков Максим</v>
      </c>
      <c r="E109" s="234" t="str">
        <f>ДС2!CZ39</f>
        <v>студент</v>
      </c>
      <c r="F109" s="234" t="str">
        <f>ДС2!DA39</f>
        <v>передний</v>
      </c>
      <c r="G109" s="234">
        <f>ДС2!DB39</f>
        <v>75</v>
      </c>
      <c r="H109" s="239" t="str">
        <f>IF(ДС2!DC39="","",ДС2!DC39)</f>
        <v>МАДИ-RACING</v>
      </c>
      <c r="I109" s="235">
        <f>ДС2!DV39</f>
        <v>19</v>
      </c>
    </row>
    <row r="110" spans="1:9" x14ac:dyDescent="0.2">
      <c r="A110" s="188">
        <v>36</v>
      </c>
      <c r="B110" s="233">
        <f>ДС2!C40</f>
        <v>56</v>
      </c>
      <c r="C110" s="234" t="str">
        <f>ДС2!D40</f>
        <v>Рудык Тимофей</v>
      </c>
      <c r="D110" s="234" t="str">
        <f>ДС2!E40</f>
        <v>Теплухин Николай</v>
      </c>
      <c r="E110" s="234" t="str">
        <f>ДС2!CZ40</f>
        <v>студент</v>
      </c>
      <c r="F110" s="234" t="str">
        <f>ДС2!DA40</f>
        <v>передний</v>
      </c>
      <c r="G110" s="234">
        <f>ДС2!DB40</f>
        <v>89</v>
      </c>
      <c r="H110" s="239" t="str">
        <f>IF(ДС2!DC40="","",ДС2!DC40)</f>
        <v>МАДИ-RACING</v>
      </c>
      <c r="I110" s="235">
        <f>ДС2!DV40</f>
        <v>19</v>
      </c>
    </row>
    <row r="111" spans="1:9" x14ac:dyDescent="0.2">
      <c r="A111" s="188">
        <v>37</v>
      </c>
      <c r="B111" s="233">
        <f>ДС2!C41</f>
        <v>29</v>
      </c>
      <c r="C111" s="234" t="str">
        <f>ДС2!D41</f>
        <v>Мартынов Максим</v>
      </c>
      <c r="D111" s="234" t="str">
        <f>ДС2!E41</f>
        <v>Силин Александр</v>
      </c>
      <c r="E111" s="234" t="str">
        <f>ДС2!CZ41</f>
        <v>выпускник</v>
      </c>
      <c r="F111" s="234" t="str">
        <f>ДС2!DA41</f>
        <v>передний</v>
      </c>
      <c r="G111" s="234">
        <f>ДС2!DB41</f>
        <v>75</v>
      </c>
      <c r="H111" s="239" t="str">
        <f>IF(ДС2!DC41="","",ДС2!DC41)</f>
        <v/>
      </c>
      <c r="I111" s="235">
        <f>ДС2!DV41</f>
        <v>20</v>
      </c>
    </row>
    <row r="112" spans="1:9" x14ac:dyDescent="0.2">
      <c r="A112" s="188">
        <v>38</v>
      </c>
      <c r="B112" s="233">
        <f>ДС2!C42</f>
        <v>58</v>
      </c>
      <c r="C112" s="234" t="str">
        <f>ДС2!D42</f>
        <v>Поселов Алексей</v>
      </c>
      <c r="D112" s="234" t="str">
        <f>ДС2!E42</f>
        <v>Фадеева Дарья</v>
      </c>
      <c r="E112" s="234" t="str">
        <f>ДС2!CZ42</f>
        <v>студент</v>
      </c>
      <c r="F112" s="234" t="str">
        <f>ДС2!DA42</f>
        <v>полный</v>
      </c>
      <c r="G112" s="234">
        <f>ДС2!DB42</f>
        <v>127</v>
      </c>
      <c r="H112" s="239" t="str">
        <f>IF(ДС2!DC42="","",ДС2!DC42)</f>
        <v/>
      </c>
      <c r="I112" s="235">
        <f>ДС2!DV42</f>
        <v>20</v>
      </c>
    </row>
    <row r="113" spans="1:9" x14ac:dyDescent="0.2">
      <c r="A113" s="188">
        <v>39</v>
      </c>
      <c r="B113" s="233">
        <f>ДС2!C43</f>
        <v>3</v>
      </c>
      <c r="C113" s="234" t="str">
        <f>ДС2!D43</f>
        <v>Шашлов Борис</v>
      </c>
      <c r="D113" s="234" t="str">
        <f>ДС2!E43</f>
        <v>Студеникин Владимир</v>
      </c>
      <c r="E113" s="234" t="str">
        <f>ДС2!CZ43</f>
        <v>абсолют</v>
      </c>
      <c r="F113" s="234" t="str">
        <f>ДС2!DA43</f>
        <v>передний</v>
      </c>
      <c r="G113" s="234">
        <f>ДС2!DB43</f>
        <v>140</v>
      </c>
      <c r="H113" s="239" t="str">
        <f>IF(ДС2!DC43="","",ДС2!DC43)</f>
        <v>Новогорск-ралли</v>
      </c>
      <c r="I113" s="235">
        <f>ДС2!DV43</f>
        <v>21</v>
      </c>
    </row>
    <row r="114" spans="1:9" x14ac:dyDescent="0.2">
      <c r="A114" s="188">
        <v>40</v>
      </c>
      <c r="B114" s="233">
        <f>ДС2!C44</f>
        <v>4</v>
      </c>
      <c r="C114" s="234" t="str">
        <f>ДС2!D44</f>
        <v>Милявский Дмитрий</v>
      </c>
      <c r="D114" s="234" t="str">
        <f>ДС2!E44</f>
        <v>Баклашова Василиса</v>
      </c>
      <c r="E114" s="234" t="str">
        <f>ДС2!CZ44</f>
        <v>выпускник</v>
      </c>
      <c r="F114" s="234" t="str">
        <f>ДС2!DA44</f>
        <v>передний</v>
      </c>
      <c r="G114" s="234">
        <f>ДС2!DB44</f>
        <v>140</v>
      </c>
      <c r="H114" s="239" t="str">
        <f>IF(ДС2!DC44="","",ДС2!DC44)</f>
        <v>Сборная АТФ</v>
      </c>
      <c r="I114" s="235">
        <f>ДС2!DV44</f>
        <v>21</v>
      </c>
    </row>
    <row r="115" spans="1:9" x14ac:dyDescent="0.2">
      <c r="A115" s="188">
        <v>41</v>
      </c>
      <c r="B115" s="233">
        <f>ДС2!C45</f>
        <v>12</v>
      </c>
      <c r="C115" s="234" t="str">
        <f>ДС2!D45</f>
        <v>Воронов Александр</v>
      </c>
      <c r="D115" s="234" t="str">
        <f>ДС2!E45</f>
        <v>Балденков Дмитрий</v>
      </c>
      <c r="E115" s="234" t="str">
        <f>ДС2!CZ45</f>
        <v>выпускник</v>
      </c>
      <c r="F115" s="234" t="str">
        <f>ДС2!DA45</f>
        <v>передний</v>
      </c>
      <c r="G115" s="234">
        <f>ДС2!DB45</f>
        <v>77</v>
      </c>
      <c r="H115" s="239" t="str">
        <f>IF(ДС2!DC45="","",ДС2!DC45)</f>
        <v>Очки</v>
      </c>
      <c r="I115" s="235">
        <f>ДС2!DV45</f>
        <v>22</v>
      </c>
    </row>
    <row r="116" spans="1:9" x14ac:dyDescent="0.2">
      <c r="A116" s="188">
        <v>42</v>
      </c>
      <c r="B116" s="233">
        <f>ДС2!C46</f>
        <v>28</v>
      </c>
      <c r="C116" s="234" t="str">
        <f>ДС2!D46</f>
        <v>Фомин Дмитрий</v>
      </c>
      <c r="D116" s="234" t="str">
        <f>ДС2!E46</f>
        <v>Зеленин Алексей</v>
      </c>
      <c r="E116" s="234" t="str">
        <f>ДС2!CZ46</f>
        <v>выпускник</v>
      </c>
      <c r="F116" s="234" t="str">
        <f>ДС2!DA46</f>
        <v>полный</v>
      </c>
      <c r="G116" s="234">
        <f>ДС2!DB46</f>
        <v>79</v>
      </c>
      <c r="H116" s="239" t="str">
        <f>IF(ДС2!DC46="","",ДС2!DC46)</f>
        <v>Очки</v>
      </c>
      <c r="I116" s="235">
        <f>ДС2!DV46</f>
        <v>22</v>
      </c>
    </row>
    <row r="117" spans="1:9" x14ac:dyDescent="0.2">
      <c r="A117" s="188">
        <v>43</v>
      </c>
      <c r="B117" s="233">
        <f>ДС2!C47</f>
        <v>6</v>
      </c>
      <c r="C117" s="234" t="str">
        <f>ДС2!D47</f>
        <v>Дудинов Денис</v>
      </c>
      <c r="D117" s="234" t="str">
        <f>ДС2!E47</f>
        <v>Данилов Роман</v>
      </c>
      <c r="E117" s="234" t="str">
        <f>ДС2!CZ47</f>
        <v>абсолют</v>
      </c>
      <c r="F117" s="234" t="str">
        <f>ДС2!DA47</f>
        <v>передний</v>
      </c>
      <c r="G117" s="234">
        <f>ДС2!DB47</f>
        <v>75</v>
      </c>
      <c r="H117" s="239" t="str">
        <f>IF(ДС2!DC47="","",ДС2!DC47)</f>
        <v>Новогорск-ралли</v>
      </c>
      <c r="I117" s="235">
        <f>ДС2!DV47</f>
        <v>24</v>
      </c>
    </row>
    <row r="118" spans="1:9" x14ac:dyDescent="0.2">
      <c r="A118" s="188">
        <v>44</v>
      </c>
      <c r="B118" s="233">
        <f>ДС2!C48</f>
        <v>15</v>
      </c>
      <c r="C118" s="234" t="str">
        <f>ДС2!D48</f>
        <v>Чубаров Олег</v>
      </c>
      <c r="D118" s="234" t="str">
        <f>ДС2!E48</f>
        <v>Васильева Елена</v>
      </c>
      <c r="E118" s="234" t="str">
        <f>ДС2!CZ48</f>
        <v>абсолют</v>
      </c>
      <c r="F118" s="234" t="str">
        <f>ДС2!DA48</f>
        <v>передний</v>
      </c>
      <c r="G118" s="234">
        <f>ДС2!DB48</f>
        <v>105</v>
      </c>
      <c r="H118" s="239" t="str">
        <f>IF(ДС2!DC48="","",ДС2!DC48)</f>
        <v/>
      </c>
      <c r="I118" s="235">
        <f>ДС2!DV48</f>
        <v>26</v>
      </c>
    </row>
    <row r="119" spans="1:9" x14ac:dyDescent="0.2">
      <c r="A119" s="188">
        <v>45</v>
      </c>
      <c r="B119" s="233">
        <f>ДС2!C49</f>
        <v>41</v>
      </c>
      <c r="C119" s="234" t="str">
        <f>ДС2!D49</f>
        <v>Шеврекуко Григорий</v>
      </c>
      <c r="D119" s="234" t="str">
        <f>ДС2!E49</f>
        <v>Шкурлаков Сергей</v>
      </c>
      <c r="E119" s="234" t="str">
        <f>ДС2!CZ49</f>
        <v>абсолют</v>
      </c>
      <c r="F119" s="234" t="str">
        <f>ДС2!DA49</f>
        <v>полный</v>
      </c>
      <c r="G119" s="234">
        <f>ДС2!DB49</f>
        <v>160</v>
      </c>
      <c r="H119" s="239" t="str">
        <f>IF(ДС2!DC49="","",ДС2!DC49)</f>
        <v/>
      </c>
      <c r="I119" s="235">
        <f>ДС2!DV49</f>
        <v>39</v>
      </c>
    </row>
    <row r="120" spans="1:9" x14ac:dyDescent="0.2">
      <c r="A120" s="188">
        <v>46</v>
      </c>
      <c r="B120" s="233">
        <f>ДС2!C50</f>
        <v>54</v>
      </c>
      <c r="C120" s="234" t="str">
        <f>ДС2!D50</f>
        <v>Баданин Александр</v>
      </c>
      <c r="D120" s="234" t="str">
        <f>ДС2!E50</f>
        <v>Волков Сергей</v>
      </c>
      <c r="E120" s="234" t="str">
        <f>ДС2!CZ50</f>
        <v>студент</v>
      </c>
      <c r="F120" s="234" t="str">
        <f>ДС2!DA50</f>
        <v>передний</v>
      </c>
      <c r="G120" s="234">
        <f>ДС2!DB50</f>
        <v>80</v>
      </c>
      <c r="H120" s="239" t="str">
        <f>IF(ДС2!DC50="","",ДС2!DC50)</f>
        <v>Новогорск-ралли</v>
      </c>
      <c r="I120" s="235">
        <f>ДС2!DV50</f>
        <v>42</v>
      </c>
    </row>
    <row r="121" spans="1:9" x14ac:dyDescent="0.2">
      <c r="A121" s="188">
        <v>47</v>
      </c>
      <c r="B121" s="233">
        <f>ДС2!C51</f>
        <v>36</v>
      </c>
      <c r="C121" s="234" t="str">
        <f>ДС2!D51</f>
        <v>Русаков Сергей</v>
      </c>
      <c r="D121" s="234" t="str">
        <f>ДС2!E51</f>
        <v>Новиков Александр</v>
      </c>
      <c r="E121" s="234" t="str">
        <f>ДС2!CZ51</f>
        <v>абсолют</v>
      </c>
      <c r="F121" s="234" t="str">
        <f>ДС2!DA51</f>
        <v>передний</v>
      </c>
      <c r="G121" s="234">
        <f>ДС2!DB51</f>
        <v>102</v>
      </c>
      <c r="H121" s="239" t="str">
        <f>IF(ДС2!DC51="","",ДС2!DC51)</f>
        <v/>
      </c>
      <c r="I121" s="235">
        <f>ДС2!DV51</f>
        <v>43</v>
      </c>
    </row>
    <row r="122" spans="1:9" x14ac:dyDescent="0.2">
      <c r="A122" s="188">
        <v>48</v>
      </c>
      <c r="B122" s="233">
        <f>ДС2!C52</f>
        <v>23</v>
      </c>
      <c r="C122" s="234" t="str">
        <f>ДС2!D52</f>
        <v>Дегтярёв Тимур</v>
      </c>
      <c r="D122" s="234" t="str">
        <f>ДС2!E52</f>
        <v>Зиновчук Денис</v>
      </c>
      <c r="E122" s="234" t="str">
        <f>ДС2!CZ52</f>
        <v>студент</v>
      </c>
      <c r="F122" s="234" t="str">
        <f>ДС2!DA52</f>
        <v>передний</v>
      </c>
      <c r="G122" s="234">
        <f>ДС2!DB52</f>
        <v>70</v>
      </c>
      <c r="H122" s="239" t="str">
        <f>IF(ДС2!DC52="","",ДС2!DC52)</f>
        <v>Cheburators</v>
      </c>
      <c r="I122" s="235">
        <f>ДС2!DV52</f>
        <v>44</v>
      </c>
    </row>
    <row r="123" spans="1:9" x14ac:dyDescent="0.2">
      <c r="A123" s="188">
        <v>49</v>
      </c>
      <c r="B123" s="233">
        <f>ДС2!C53</f>
        <v>49</v>
      </c>
      <c r="C123" s="234" t="str">
        <f>ДС2!D53</f>
        <v>Шевченко Александр</v>
      </c>
      <c r="D123" s="234" t="str">
        <f>ДС2!E53</f>
        <v>Малахов Роман</v>
      </c>
      <c r="E123" s="234" t="str">
        <f>ДС2!CZ53</f>
        <v>студент</v>
      </c>
      <c r="F123" s="234" t="str">
        <f>ДС2!DA53</f>
        <v>задний</v>
      </c>
      <c r="G123" s="234">
        <f>ДС2!DB53</f>
        <v>136</v>
      </c>
      <c r="H123" s="239" t="str">
        <f>IF(ДС2!DC53="","",ДС2!DC53)</f>
        <v>MITSURABOSHI-RALLY TECHNIKA</v>
      </c>
      <c r="I123" s="235">
        <f>ДС2!DV53</f>
        <v>52</v>
      </c>
    </row>
    <row r="124" spans="1:9" x14ac:dyDescent="0.2">
      <c r="A124" s="188">
        <v>50</v>
      </c>
      <c r="B124" s="233">
        <f>ДС2!C54</f>
        <v>53</v>
      </c>
      <c r="C124" s="234" t="str">
        <f>ДС2!D54</f>
        <v>Суховеев Денис</v>
      </c>
      <c r="D124" s="234" t="str">
        <f>ДС2!E54</f>
        <v>Мохонов Никита</v>
      </c>
      <c r="E124" s="234" t="str">
        <f>ДС2!CZ54</f>
        <v>студент</v>
      </c>
      <c r="F124" s="234" t="str">
        <f>ДС2!DA54</f>
        <v>задний</v>
      </c>
      <c r="G124" s="234">
        <f>ДС2!DB54</f>
        <v>71</v>
      </c>
      <c r="H124" s="239" t="str">
        <f>IF(ДС2!DC54="","",ДС2!DC54)</f>
        <v>MITSURABOSHI-RALLY TECHNIKA</v>
      </c>
      <c r="I124" s="235">
        <f>ДС2!DV54</f>
        <v>56</v>
      </c>
    </row>
    <row r="125" spans="1:9" x14ac:dyDescent="0.2">
      <c r="A125" s="188">
        <v>51</v>
      </c>
      <c r="B125" s="233">
        <f>ДС2!C55</f>
        <v>55</v>
      </c>
      <c r="C125" s="234" t="str">
        <f>ДС2!D55</f>
        <v>Герасимов Андрей</v>
      </c>
      <c r="D125" s="234" t="str">
        <f>ДС2!E55</f>
        <v>Фарбирович Анна</v>
      </c>
      <c r="E125" s="234" t="str">
        <f>ДС2!CZ55</f>
        <v>студент</v>
      </c>
      <c r="F125" s="234" t="str">
        <f>ДС2!DA55</f>
        <v>передний</v>
      </c>
      <c r="G125" s="234">
        <f>ДС2!DB55</f>
        <v>109</v>
      </c>
      <c r="H125" s="239" t="str">
        <f>IF(ДС2!DC55="","",ДС2!DC55)</f>
        <v>Cheburators</v>
      </c>
      <c r="I125" s="235">
        <f>ДС2!DV55</f>
        <v>56</v>
      </c>
    </row>
    <row r="126" spans="1:9" x14ac:dyDescent="0.2">
      <c r="A126" s="188">
        <v>52</v>
      </c>
      <c r="B126" s="233">
        <f>ДС2!C56</f>
        <v>77</v>
      </c>
      <c r="C126" s="234" t="str">
        <f>ДС2!D56</f>
        <v>Кананадзе Сергей</v>
      </c>
      <c r="D126" s="234" t="str">
        <f>ДС2!E56</f>
        <v>Егорычев Дмитрий</v>
      </c>
      <c r="E126" s="234" t="str">
        <f>ДС2!CZ56</f>
        <v>абсолют</v>
      </c>
      <c r="F126" s="234" t="str">
        <f>ДС2!DA56</f>
        <v>полный</v>
      </c>
      <c r="G126" s="234">
        <f>ДС2!DB56</f>
        <v>136</v>
      </c>
      <c r="H126" s="239" t="str">
        <f>IF(ДС2!DC56="","",ДС2!DC56)</f>
        <v/>
      </c>
      <c r="I126" s="235">
        <f>ДС2!DV56</f>
        <v>56</v>
      </c>
    </row>
    <row r="127" spans="1:9" x14ac:dyDescent="0.2">
      <c r="A127" s="188">
        <v>53</v>
      </c>
      <c r="B127" s="233">
        <f>ДС2!C57</f>
        <v>59</v>
      </c>
      <c r="C127" s="234" t="str">
        <f>ДС2!D57</f>
        <v>Коротин Константин</v>
      </c>
      <c r="D127" s="234" t="str">
        <f>ДС2!E57</f>
        <v xml:space="preserve">Гусельников Максим </v>
      </c>
      <c r="E127" s="234" t="str">
        <f>ДС2!CZ57</f>
        <v>студент</v>
      </c>
      <c r="F127" s="234" t="str">
        <f>ДС2!DA57</f>
        <v>передний</v>
      </c>
      <c r="G127" s="234">
        <f>ДС2!DB57</f>
        <v>141</v>
      </c>
      <c r="H127" s="239" t="str">
        <f>IF(ДС2!DC57="","",ДС2!DC57)</f>
        <v>MITSURABOSHI-RALLY TECHNIKA</v>
      </c>
      <c r="I127" s="235">
        <f>ДС2!DV57</f>
        <v>58</v>
      </c>
    </row>
    <row r="128" spans="1:9" x14ac:dyDescent="0.2">
      <c r="A128" s="188">
        <v>54</v>
      </c>
      <c r="B128" s="233">
        <f>ДС2!C58</f>
        <v>50</v>
      </c>
      <c r="C128" s="234" t="str">
        <f>ДС2!D58</f>
        <v>Васильев Сергей</v>
      </c>
      <c r="D128" s="234" t="str">
        <f>ДС2!E58</f>
        <v>Кузнецов Константин</v>
      </c>
      <c r="E128" s="234" t="str">
        <f>ДС2!CZ58</f>
        <v>студент</v>
      </c>
      <c r="F128" s="234" t="str">
        <f>ДС2!DA58</f>
        <v>полный</v>
      </c>
      <c r="G128" s="234">
        <f>ДС2!DB58</f>
        <v>265</v>
      </c>
      <c r="H128" s="239" t="str">
        <f>IF(ДС2!DC58="","",ДС2!DC58)</f>
        <v>MITSURABOSHI-RALLY TECHNIKA</v>
      </c>
      <c r="I128" s="235">
        <f>ДС2!DV58</f>
        <v>82</v>
      </c>
    </row>
    <row r="129" spans="1:9" x14ac:dyDescent="0.2">
      <c r="A129" s="188">
        <v>55</v>
      </c>
      <c r="B129" s="233">
        <f>ДС2!C59</f>
        <v>27</v>
      </c>
      <c r="C129" s="234" t="str">
        <f>ДС2!D59</f>
        <v>Жажков Борис</v>
      </c>
      <c r="D129" s="234" t="str">
        <f>ДС2!E59</f>
        <v>Сазонов Олег</v>
      </c>
      <c r="E129" s="234" t="str">
        <f>ДС2!CZ59</f>
        <v>абсолют</v>
      </c>
      <c r="F129" s="234" t="str">
        <f>ДС2!DA59</f>
        <v>полный</v>
      </c>
      <c r="G129" s="234">
        <f>ДС2!DB59</f>
        <v>238</v>
      </c>
      <c r="H129" s="239" t="str">
        <f>IF(ДС2!DC59="","",ДС2!DC59)</f>
        <v>Ретро</v>
      </c>
      <c r="I129" s="235">
        <f>ДС2!DV59</f>
        <v>139</v>
      </c>
    </row>
    <row r="130" spans="1:9" x14ac:dyDescent="0.2">
      <c r="A130" s="188">
        <v>56</v>
      </c>
      <c r="B130" s="233">
        <f>ДС2!C60</f>
        <v>51</v>
      </c>
      <c r="C130" s="234" t="str">
        <f>ДС2!D60</f>
        <v>Рассказов Алексей</v>
      </c>
      <c r="D130" s="234" t="str">
        <f>ДС2!E60</f>
        <v>Быков Евгений</v>
      </c>
      <c r="E130" s="234" t="str">
        <f>ДС2!CZ60</f>
        <v>студент</v>
      </c>
      <c r="F130" s="234" t="str">
        <f>ДС2!DA60</f>
        <v>передний</v>
      </c>
      <c r="G130" s="234">
        <f>ДС2!DB60</f>
        <v>201</v>
      </c>
      <c r="H130" s="239" t="str">
        <f>IF(ДС2!DC60="","",ДС2!DC60)</f>
        <v>MITSURABOSHI-RALLY TECHNIKA</v>
      </c>
      <c r="I130" s="235">
        <f>ДС2!DV60</f>
        <v>196</v>
      </c>
    </row>
    <row r="131" spans="1:9" x14ac:dyDescent="0.2">
      <c r="A131" s="188">
        <v>57</v>
      </c>
      <c r="B131" s="233">
        <f>ДС2!C61</f>
        <v>30</v>
      </c>
      <c r="C131" s="234" t="str">
        <f>ДС2!D61</f>
        <v>Лёвин Петр</v>
      </c>
      <c r="D131" s="234" t="str">
        <f>ДС2!E61</f>
        <v>Путилин Алексей</v>
      </c>
      <c r="E131" s="234" t="str">
        <f>ДС2!CZ61</f>
        <v>абсолют</v>
      </c>
      <c r="F131" s="234" t="str">
        <f>ДС2!DA61</f>
        <v>полный</v>
      </c>
      <c r="G131" s="234">
        <f>ДС2!DB61</f>
        <v>129</v>
      </c>
      <c r="H131" s="239" t="str">
        <f>IF(ДС2!DC61="","",ДС2!DC61)</f>
        <v/>
      </c>
      <c r="I131" s="235">
        <f>ДС2!DV61</f>
        <v>635</v>
      </c>
    </row>
    <row r="132" spans="1:9" hidden="1" x14ac:dyDescent="0.2">
      <c r="A132" s="188">
        <v>58</v>
      </c>
      <c r="B132" s="233">
        <f>ДС2!C62</f>
        <v>8</v>
      </c>
      <c r="C132" s="234" t="str">
        <f>ДС2!D62</f>
        <v xml:space="preserve">Носков Геннадий </v>
      </c>
      <c r="D132" s="234" t="str">
        <f>ДС2!E62</f>
        <v xml:space="preserve">Носков Александр </v>
      </c>
      <c r="E132" s="234" t="str">
        <f>ДС2!CZ62</f>
        <v>студент</v>
      </c>
      <c r="F132" s="234" t="str">
        <f>ДС2!DA62</f>
        <v>полный</v>
      </c>
      <c r="G132" s="234">
        <f>ДС2!DB62</f>
        <v>299</v>
      </c>
      <c r="H132" s="239" t="str">
        <f>IF(ДС2!DC62="","",ДС2!DC62)</f>
        <v/>
      </c>
      <c r="I132" s="235" t="e">
        <f>ДС2!DV62</f>
        <v>#VALUE!</v>
      </c>
    </row>
    <row r="133" spans="1:9" ht="13.5" hidden="1" thickBot="1" x14ac:dyDescent="0.25">
      <c r="A133" s="190">
        <v>59</v>
      </c>
      <c r="B133" s="236">
        <f>ДС2!C63</f>
        <v>22</v>
      </c>
      <c r="C133" s="237" t="str">
        <f>ДС2!D63</f>
        <v>Изотов Николай</v>
      </c>
      <c r="D133" s="237" t="str">
        <f>ДС2!E63</f>
        <v>Цыганов Михаил</v>
      </c>
      <c r="E133" s="237" t="str">
        <f>ДС2!CZ63</f>
        <v>студент</v>
      </c>
      <c r="F133" s="237" t="str">
        <f>ДС2!DA63</f>
        <v>передний</v>
      </c>
      <c r="G133" s="237">
        <f>ДС2!DB63</f>
        <v>88</v>
      </c>
      <c r="H133" s="240" t="str">
        <f>IF(ДС2!DC63="","",ДС2!DC63)</f>
        <v/>
      </c>
      <c r="I133" s="238" t="e">
        <f>ДС2!DV63</f>
        <v>#VALUE!</v>
      </c>
    </row>
    <row r="139" spans="1:9" ht="33" x14ac:dyDescent="0.45">
      <c r="B139" s="160" t="s">
        <v>211</v>
      </c>
    </row>
    <row r="140" spans="1:9" x14ac:dyDescent="0.2">
      <c r="A140" s="163"/>
      <c r="B140" s="163"/>
      <c r="C140" s="163"/>
      <c r="D140" s="163"/>
      <c r="E140" s="163"/>
      <c r="F140" s="163"/>
      <c r="G140" s="163"/>
      <c r="H140" s="163"/>
      <c r="I140" s="163"/>
    </row>
    <row r="141" spans="1:9" ht="13.5" thickBot="1" x14ac:dyDescent="0.25"/>
    <row r="142" spans="1:9" x14ac:dyDescent="0.2">
      <c r="A142" s="405" t="s">
        <v>0</v>
      </c>
      <c r="B142" s="407" t="s">
        <v>1</v>
      </c>
      <c r="C142" s="400" t="s">
        <v>3</v>
      </c>
      <c r="D142" s="400" t="s">
        <v>221</v>
      </c>
      <c r="E142" s="400" t="s">
        <v>200</v>
      </c>
      <c r="F142" s="400" t="s">
        <v>87</v>
      </c>
      <c r="G142" s="400" t="s">
        <v>179</v>
      </c>
      <c r="H142" s="400" t="s">
        <v>201</v>
      </c>
      <c r="I142" s="414" t="s">
        <v>14</v>
      </c>
    </row>
    <row r="143" spans="1:9" ht="13.5" thickBot="1" x14ac:dyDescent="0.25">
      <c r="A143" s="416"/>
      <c r="B143" s="417"/>
      <c r="C143" s="417"/>
      <c r="D143" s="417"/>
      <c r="E143" s="417"/>
      <c r="F143" s="417"/>
      <c r="G143" s="417"/>
      <c r="H143" s="417"/>
      <c r="I143" s="418"/>
    </row>
    <row r="144" spans="1:9" x14ac:dyDescent="0.2">
      <c r="A144" s="182">
        <v>1</v>
      </c>
      <c r="B144" s="230">
        <f>ДС4!C5</f>
        <v>21</v>
      </c>
      <c r="C144" s="231" t="str">
        <f>ДС4!D5</f>
        <v>Сергеев Андрей</v>
      </c>
      <c r="D144" s="231" t="str">
        <f>ДС4!E5</f>
        <v>Захарина Алла</v>
      </c>
      <c r="E144" s="231" t="str">
        <f>ДС4!CZ5</f>
        <v>выпускник</v>
      </c>
      <c r="F144" s="231" t="str">
        <f>ДС4!DA5</f>
        <v>полный</v>
      </c>
      <c r="G144" s="231">
        <f>ДС4!DB5</f>
        <v>125</v>
      </c>
      <c r="H144" s="231" t="str">
        <f>IF(ДС4!DC5="","",ДС4!DC5)</f>
        <v>Очки</v>
      </c>
      <c r="I144" s="232">
        <f>ДС4!DY5</f>
        <v>0</v>
      </c>
    </row>
    <row r="145" spans="1:9" x14ac:dyDescent="0.2">
      <c r="A145" s="188">
        <v>2</v>
      </c>
      <c r="B145" s="233">
        <f>ДС4!C6</f>
        <v>5</v>
      </c>
      <c r="C145" s="234" t="str">
        <f>ДС4!D6</f>
        <v>Фоменко Денис</v>
      </c>
      <c r="D145" s="234" t="str">
        <f>ДС4!E6</f>
        <v>Ковальчук Илья</v>
      </c>
      <c r="E145" s="234" t="str">
        <f>ДС4!CZ6</f>
        <v>студент</v>
      </c>
      <c r="F145" s="234" t="str">
        <f>ДС4!DA6</f>
        <v>полный</v>
      </c>
      <c r="G145" s="234">
        <f>ДС4!DB6</f>
        <v>230</v>
      </c>
      <c r="H145" s="234" t="str">
        <f>IF(ДС4!DC6="","",ДС4!DC6)</f>
        <v>Очки</v>
      </c>
      <c r="I145" s="235">
        <f>ДС4!DY6</f>
        <v>1</v>
      </c>
    </row>
    <row r="146" spans="1:9" x14ac:dyDescent="0.2">
      <c r="A146" s="188">
        <v>3</v>
      </c>
      <c r="B146" s="233">
        <f>ДС4!C7</f>
        <v>14</v>
      </c>
      <c r="C146" s="234" t="str">
        <f>ДС4!D7</f>
        <v>Юрин Артем</v>
      </c>
      <c r="D146" s="234" t="str">
        <f>ДС4!E7</f>
        <v>Сумин Антон</v>
      </c>
      <c r="E146" s="234" t="str">
        <f>ДС4!CZ7</f>
        <v>выпускник</v>
      </c>
      <c r="F146" s="234" t="str">
        <f>ДС4!DA7</f>
        <v>полный</v>
      </c>
      <c r="G146" s="234">
        <f>ДС4!DB7</f>
        <v>265</v>
      </c>
      <c r="H146" s="234" t="str">
        <f>IF(ДС4!DC7="","",ДС4!DC7)</f>
        <v>Dream Team</v>
      </c>
      <c r="I146" s="235">
        <f>ДС4!DY7</f>
        <v>1</v>
      </c>
    </row>
    <row r="147" spans="1:9" x14ac:dyDescent="0.2">
      <c r="A147" s="188">
        <v>4</v>
      </c>
      <c r="B147" s="233">
        <f>ДС4!C8</f>
        <v>32</v>
      </c>
      <c r="C147" s="234" t="str">
        <f>ДС4!D8</f>
        <v>Бестужев Дмитрий</v>
      </c>
      <c r="D147" s="234" t="str">
        <f>ДС4!E8</f>
        <v>Меркушев Сергей</v>
      </c>
      <c r="E147" s="234" t="str">
        <f>ДС4!CZ8</f>
        <v>студент</v>
      </c>
      <c r="F147" s="234" t="str">
        <f>ДС4!DA8</f>
        <v>передний</v>
      </c>
      <c r="G147" s="234">
        <f>ДС4!DB8</f>
        <v>140</v>
      </c>
      <c r="H147" s="234" t="str">
        <f>IF(ДС4!DC8="","",ДС4!DC8)</f>
        <v>МАДИ-RACING</v>
      </c>
      <c r="I147" s="235">
        <f>ДС4!DY8</f>
        <v>1</v>
      </c>
    </row>
    <row r="148" spans="1:9" x14ac:dyDescent="0.2">
      <c r="A148" s="188">
        <v>5</v>
      </c>
      <c r="B148" s="233">
        <f>ДС4!C9</f>
        <v>49</v>
      </c>
      <c r="C148" s="234" t="str">
        <f>ДС4!D9</f>
        <v>Шевченко Александр</v>
      </c>
      <c r="D148" s="234" t="str">
        <f>ДС4!E9</f>
        <v>Малахов Роман</v>
      </c>
      <c r="E148" s="234" t="str">
        <f>ДС4!CZ9</f>
        <v>студент</v>
      </c>
      <c r="F148" s="234" t="str">
        <f>ДС4!DA9</f>
        <v>задний</v>
      </c>
      <c r="G148" s="234">
        <f>ДС4!DB9</f>
        <v>136</v>
      </c>
      <c r="H148" s="234" t="str">
        <f>IF(ДС4!DC9="","",ДС4!DC9)</f>
        <v>MITSURABOSHI-RALLY TECHNIKA</v>
      </c>
      <c r="I148" s="235">
        <f>ДС4!DY9</f>
        <v>1</v>
      </c>
    </row>
    <row r="149" spans="1:9" x14ac:dyDescent="0.2">
      <c r="A149" s="188">
        <v>6</v>
      </c>
      <c r="B149" s="233">
        <f>ДС4!C10</f>
        <v>1</v>
      </c>
      <c r="C149" s="234" t="str">
        <f>ДС4!D10</f>
        <v>Скрипников Михаил</v>
      </c>
      <c r="D149" s="234" t="str">
        <f>ДС4!E10</f>
        <v>Горелов Алексей</v>
      </c>
      <c r="E149" s="234" t="str">
        <f>ДС4!CZ10</f>
        <v>выпускник</v>
      </c>
      <c r="F149" s="234" t="str">
        <f>ДС4!DA10</f>
        <v>полный</v>
      </c>
      <c r="G149" s="234">
        <f>ДС4!DB10</f>
        <v>295</v>
      </c>
      <c r="H149" s="234" t="str">
        <f>IF(ДС4!DC10="","",ДС4!DC10)</f>
        <v>Сборная АТФ</v>
      </c>
      <c r="I149" s="235">
        <f>ДС4!DY10</f>
        <v>2</v>
      </c>
    </row>
    <row r="150" spans="1:9" x14ac:dyDescent="0.2">
      <c r="A150" s="188">
        <v>7</v>
      </c>
      <c r="B150" s="233">
        <f>ДС4!C11</f>
        <v>2</v>
      </c>
      <c r="C150" s="234" t="str">
        <f>ДС4!D11</f>
        <v>Сергеев Виктор</v>
      </c>
      <c r="D150" s="234" t="str">
        <f>ДС4!E11</f>
        <v>Ушанов Сергей</v>
      </c>
      <c r="E150" s="234" t="str">
        <f>ДС4!CZ11</f>
        <v>абсолют</v>
      </c>
      <c r="F150" s="234" t="str">
        <f>ДС4!DA11</f>
        <v>полный</v>
      </c>
      <c r="G150" s="234">
        <f>ДС4!DB11</f>
        <v>150</v>
      </c>
      <c r="H150" s="234" t="str">
        <f>IF(ДС4!DC11="","",ДС4!DC11)</f>
        <v>Новогорск-ралли</v>
      </c>
      <c r="I150" s="235">
        <f>ДС4!DY11</f>
        <v>2</v>
      </c>
    </row>
    <row r="151" spans="1:9" x14ac:dyDescent="0.2">
      <c r="A151" s="188">
        <v>8</v>
      </c>
      <c r="B151" s="233">
        <f>ДС4!C12</f>
        <v>33</v>
      </c>
      <c r="C151" s="234" t="str">
        <f>ДС4!D12</f>
        <v>Богословский Вадим</v>
      </c>
      <c r="D151" s="234" t="str">
        <f>ДС4!E12</f>
        <v>Князева Елена</v>
      </c>
      <c r="E151" s="234" t="str">
        <f>ДС4!CZ12</f>
        <v>абсолют</v>
      </c>
      <c r="F151" s="234" t="str">
        <f>ДС4!DA12</f>
        <v>передний</v>
      </c>
      <c r="G151" s="234">
        <f>ДС4!DB12</f>
        <v>68</v>
      </c>
      <c r="H151" s="234" t="str">
        <f>IF(ДС4!DC12="","",ДС4!DC12)</f>
        <v>Красавцы на чудовищах</v>
      </c>
      <c r="I151" s="235">
        <f>ДС4!DY12</f>
        <v>2</v>
      </c>
    </row>
    <row r="152" spans="1:9" x14ac:dyDescent="0.2">
      <c r="A152" s="188">
        <v>9</v>
      </c>
      <c r="B152" s="233">
        <f>ДС4!C13</f>
        <v>47</v>
      </c>
      <c r="C152" s="234" t="str">
        <f>ДС4!D13</f>
        <v>Минаев Евгений</v>
      </c>
      <c r="D152" s="234" t="str">
        <f>ДС4!E13</f>
        <v>Суриков Иван</v>
      </c>
      <c r="E152" s="234" t="str">
        <f>ДС4!CZ13</f>
        <v>абсолют</v>
      </c>
      <c r="F152" s="234" t="str">
        <f>ДС4!DA13</f>
        <v>передний</v>
      </c>
      <c r="G152" s="234">
        <f>ДС4!DB13</f>
        <v>77</v>
      </c>
      <c r="H152" s="234" t="str">
        <f>IF(ДС4!DC13="","",ДС4!DC13)</f>
        <v/>
      </c>
      <c r="I152" s="235">
        <f>ДС4!DY13</f>
        <v>2</v>
      </c>
    </row>
    <row r="153" spans="1:9" x14ac:dyDescent="0.2">
      <c r="A153" s="188">
        <v>10</v>
      </c>
      <c r="B153" s="233">
        <f>ДС4!C14</f>
        <v>7</v>
      </c>
      <c r="C153" s="234" t="str">
        <f>ДС4!D14</f>
        <v>Шулимов Василий</v>
      </c>
      <c r="D153" s="234" t="str">
        <f>ДС4!E14</f>
        <v>Щукин Михаил</v>
      </c>
      <c r="E153" s="234" t="str">
        <f>ДС4!CZ14</f>
        <v>выпускник</v>
      </c>
      <c r="F153" s="234" t="str">
        <f>ДС4!DA14</f>
        <v>передний</v>
      </c>
      <c r="G153" s="234">
        <f>ДС4!DB14</f>
        <v>71</v>
      </c>
      <c r="H153" s="234" t="str">
        <f>IF(ДС4!DC14="","",ДС4!DC14)</f>
        <v>Сборная АТФ</v>
      </c>
      <c r="I153" s="235">
        <f>ДС4!DY14</f>
        <v>3</v>
      </c>
    </row>
    <row r="154" spans="1:9" x14ac:dyDescent="0.2">
      <c r="A154" s="188">
        <v>11</v>
      </c>
      <c r="B154" s="233">
        <f>ДС4!C15</f>
        <v>56</v>
      </c>
      <c r="C154" s="234" t="str">
        <f>ДС4!D15</f>
        <v>Рудык Тимофей</v>
      </c>
      <c r="D154" s="234" t="str">
        <f>ДС4!E15</f>
        <v>Теплухин Николай</v>
      </c>
      <c r="E154" s="234" t="str">
        <f>ДС4!CZ15</f>
        <v>студент</v>
      </c>
      <c r="F154" s="234" t="str">
        <f>ДС4!DA15</f>
        <v>передний</v>
      </c>
      <c r="G154" s="234">
        <f>ДС4!DB15</f>
        <v>89</v>
      </c>
      <c r="H154" s="234" t="str">
        <f>IF(ДС4!DC15="","",ДС4!DC15)</f>
        <v>МАДИ-RACING</v>
      </c>
      <c r="I154" s="235">
        <f>ДС4!DY15</f>
        <v>4</v>
      </c>
    </row>
    <row r="155" spans="1:9" x14ac:dyDescent="0.2">
      <c r="A155" s="188">
        <v>12</v>
      </c>
      <c r="B155" s="233">
        <f>ДС4!C16</f>
        <v>40</v>
      </c>
      <c r="C155" s="234" t="str">
        <f>ДС4!D16</f>
        <v>Рябов Павел</v>
      </c>
      <c r="D155" s="234" t="str">
        <f>ДС4!E16</f>
        <v>Ермилов Сергей</v>
      </c>
      <c r="E155" s="234" t="str">
        <f>ДС4!CZ16</f>
        <v>абсолют</v>
      </c>
      <c r="F155" s="234" t="str">
        <f>ДС4!DA16</f>
        <v>передний</v>
      </c>
      <c r="G155" s="234">
        <f>ДС4!DB16</f>
        <v>75</v>
      </c>
      <c r="H155" s="234" t="str">
        <f>IF(ДС4!DC16="","",ДС4!DC16)</f>
        <v/>
      </c>
      <c r="I155" s="235">
        <f>ДС4!DY16</f>
        <v>5</v>
      </c>
    </row>
    <row r="156" spans="1:9" x14ac:dyDescent="0.2">
      <c r="A156" s="188">
        <v>13</v>
      </c>
      <c r="B156" s="233">
        <f>ДС4!C17</f>
        <v>0</v>
      </c>
      <c r="C156" s="234" t="str">
        <f>ДС4!D17</f>
        <v>Полянский А.</v>
      </c>
      <c r="D156" s="234" t="str">
        <f>ДС4!E17</f>
        <v>Винке Елена</v>
      </c>
      <c r="E156" s="234">
        <f>ДС4!CZ17</f>
        <v>0</v>
      </c>
      <c r="F156" s="234" t="str">
        <f>ДС4!DA17</f>
        <v>вне зачета</v>
      </c>
      <c r="G156" s="234">
        <f>ДС4!DB17</f>
        <v>0</v>
      </c>
      <c r="H156" s="234" t="str">
        <f>IF(ДС4!DC17="","",ДС4!DC17)</f>
        <v/>
      </c>
      <c r="I156" s="235">
        <f>ДС4!DY17</f>
        <v>6</v>
      </c>
    </row>
    <row r="157" spans="1:9" x14ac:dyDescent="0.2">
      <c r="A157" s="188">
        <v>14</v>
      </c>
      <c r="B157" s="233">
        <f>ДС4!C18</f>
        <v>18</v>
      </c>
      <c r="C157" s="234" t="str">
        <f>ДС4!D18</f>
        <v>Морозкин Алексей</v>
      </c>
      <c r="D157" s="234" t="str">
        <f>ДС4!E18</f>
        <v>Морозкина Ольга</v>
      </c>
      <c r="E157" s="234" t="str">
        <f>ДС4!CZ18</f>
        <v>выпускник</v>
      </c>
      <c r="F157" s="234" t="str">
        <f>ДС4!DA18</f>
        <v>задний</v>
      </c>
      <c r="G157" s="234">
        <f>ДС4!DB18</f>
        <v>177</v>
      </c>
      <c r="H157" s="234" t="str">
        <f>IF(ДС4!DC18="","",ДС4!DC18)</f>
        <v/>
      </c>
      <c r="I157" s="235">
        <f>ДС4!DY18</f>
        <v>7</v>
      </c>
    </row>
    <row r="158" spans="1:9" x14ac:dyDescent="0.2">
      <c r="A158" s="188">
        <v>15</v>
      </c>
      <c r="B158" s="233">
        <f>ДС4!C19</f>
        <v>29</v>
      </c>
      <c r="C158" s="234" t="str">
        <f>ДС4!D19</f>
        <v>Мартынов Максим</v>
      </c>
      <c r="D158" s="234" t="str">
        <f>ДС4!E19</f>
        <v>Силин Александр</v>
      </c>
      <c r="E158" s="234" t="str">
        <f>ДС4!CZ19</f>
        <v>выпускник</v>
      </c>
      <c r="F158" s="234" t="str">
        <f>ДС4!DA19</f>
        <v>передний</v>
      </c>
      <c r="G158" s="234">
        <f>ДС4!DB19</f>
        <v>75</v>
      </c>
      <c r="H158" s="234" t="str">
        <f>IF(ДС4!DC19="","",ДС4!DC19)</f>
        <v/>
      </c>
      <c r="I158" s="235">
        <f>ДС4!DY19</f>
        <v>7</v>
      </c>
    </row>
    <row r="159" spans="1:9" x14ac:dyDescent="0.2">
      <c r="A159" s="188">
        <v>16</v>
      </c>
      <c r="B159" s="233">
        <f>ДС4!C20</f>
        <v>38</v>
      </c>
      <c r="C159" s="234" t="str">
        <f>ДС4!D20</f>
        <v>Дочкин Дмитрий</v>
      </c>
      <c r="D159" s="234" t="str">
        <f>ДС4!E20</f>
        <v>Адуберг Софья</v>
      </c>
      <c r="E159" s="234" t="str">
        <f>ДС4!CZ20</f>
        <v>студент</v>
      </c>
      <c r="F159" s="234" t="str">
        <f>ДС4!DA20</f>
        <v>передний</v>
      </c>
      <c r="G159" s="234">
        <f>ДС4!DB20</f>
        <v>114</v>
      </c>
      <c r="H159" s="234" t="str">
        <f>IF(ДС4!DC20="","",ДС4!DC20)</f>
        <v>МАДИ-RACING</v>
      </c>
      <c r="I159" s="235">
        <f>ДС4!DY20</f>
        <v>7</v>
      </c>
    </row>
    <row r="160" spans="1:9" x14ac:dyDescent="0.2">
      <c r="A160" s="188">
        <v>17</v>
      </c>
      <c r="B160" s="233">
        <f>ДС4!C21</f>
        <v>46</v>
      </c>
      <c r="C160" s="234" t="str">
        <f>ДС4!D21</f>
        <v>Вольнов Алексей</v>
      </c>
      <c r="D160" s="234" t="str">
        <f>ДС4!E21</f>
        <v>Горбунова Евгения</v>
      </c>
      <c r="E160" s="234" t="str">
        <f>ДС4!CZ21</f>
        <v>студент</v>
      </c>
      <c r="F160" s="234" t="str">
        <f>ДС4!DA21</f>
        <v>задний</v>
      </c>
      <c r="G160" s="234">
        <f>ДС4!DB21</f>
        <v>64</v>
      </c>
      <c r="H160" s="234" t="str">
        <f>IF(ДС4!DC21="","",ДС4!DC21)</f>
        <v>Новогорск-ралли</v>
      </c>
      <c r="I160" s="235">
        <f>ДС4!DY21</f>
        <v>9</v>
      </c>
    </row>
    <row r="161" spans="1:9" x14ac:dyDescent="0.2">
      <c r="A161" s="188">
        <v>18</v>
      </c>
      <c r="B161" s="233">
        <f>ДС4!C22</f>
        <v>6</v>
      </c>
      <c r="C161" s="234" t="str">
        <f>ДС4!D22</f>
        <v>Дудинов Денис</v>
      </c>
      <c r="D161" s="234" t="str">
        <f>ДС4!E22</f>
        <v>Данилов Роман</v>
      </c>
      <c r="E161" s="234" t="str">
        <f>ДС4!CZ22</f>
        <v>абсолют</v>
      </c>
      <c r="F161" s="234" t="str">
        <f>ДС4!DA22</f>
        <v>передний</v>
      </c>
      <c r="G161" s="234">
        <f>ДС4!DB22</f>
        <v>75</v>
      </c>
      <c r="H161" s="234" t="str">
        <f>IF(ДС4!DC22="","",ДС4!DC22)</f>
        <v>Новогорск-ралли</v>
      </c>
      <c r="I161" s="235">
        <f>ДС4!DY22</f>
        <v>11</v>
      </c>
    </row>
    <row r="162" spans="1:9" x14ac:dyDescent="0.2">
      <c r="A162" s="188">
        <v>19</v>
      </c>
      <c r="B162" s="233">
        <f>ДС4!C23</f>
        <v>16</v>
      </c>
      <c r="C162" s="234" t="str">
        <f>ДС4!D23</f>
        <v>Филин Анатолий</v>
      </c>
      <c r="D162" s="234" t="str">
        <f>ДС4!E23</f>
        <v>Хохлов Юрий</v>
      </c>
      <c r="E162" s="234" t="str">
        <f>ДС4!CZ23</f>
        <v>студент</v>
      </c>
      <c r="F162" s="234" t="str">
        <f>ДС4!DA23</f>
        <v>передний</v>
      </c>
      <c r="G162" s="234">
        <f>ДС4!DB23</f>
        <v>77</v>
      </c>
      <c r="H162" s="234" t="str">
        <f>IF(ДС4!DC23="","",ДС4!DC23)</f>
        <v>Cheburators</v>
      </c>
      <c r="I162" s="235">
        <f>ДС4!DY23</f>
        <v>11</v>
      </c>
    </row>
    <row r="163" spans="1:9" x14ac:dyDescent="0.2">
      <c r="A163" s="188">
        <v>20</v>
      </c>
      <c r="B163" s="233">
        <f>ДС4!C24</f>
        <v>28</v>
      </c>
      <c r="C163" s="234" t="str">
        <f>ДС4!D24</f>
        <v>Фомин Дмитрий</v>
      </c>
      <c r="D163" s="234" t="str">
        <f>ДС4!E24</f>
        <v>Зеленин Алексей</v>
      </c>
      <c r="E163" s="234" t="str">
        <f>ДС4!CZ24</f>
        <v>выпускник</v>
      </c>
      <c r="F163" s="234" t="str">
        <f>ДС4!DA24</f>
        <v>полный</v>
      </c>
      <c r="G163" s="234">
        <f>ДС4!DB24</f>
        <v>79</v>
      </c>
      <c r="H163" s="234" t="str">
        <f>IF(ДС4!DC24="","",ДС4!DC24)</f>
        <v>Очки</v>
      </c>
      <c r="I163" s="235">
        <f>ДС4!DY24</f>
        <v>11</v>
      </c>
    </row>
    <row r="164" spans="1:9" x14ac:dyDescent="0.2">
      <c r="A164" s="188">
        <v>21</v>
      </c>
      <c r="B164" s="233">
        <f>ДС4!C25</f>
        <v>34</v>
      </c>
      <c r="C164" s="234" t="str">
        <f>ДС4!D25</f>
        <v>Филипьева Анна</v>
      </c>
      <c r="D164" s="234" t="str">
        <f>ДС4!E25</f>
        <v xml:space="preserve">Гордюшкин Максим </v>
      </c>
      <c r="E164" s="234" t="str">
        <f>ДС4!CZ25</f>
        <v>абсолют</v>
      </c>
      <c r="F164" s="234" t="str">
        <f>ДС4!DA25</f>
        <v>полный</v>
      </c>
      <c r="G164" s="234">
        <f>ДС4!DB25</f>
        <v>122</v>
      </c>
      <c r="H164" s="234" t="str">
        <f>IF(ДС4!DC25="","",ДС4!DC25)</f>
        <v>Красавцы на чудовищах</v>
      </c>
      <c r="I164" s="235">
        <f>ДС4!DY25</f>
        <v>11</v>
      </c>
    </row>
    <row r="165" spans="1:9" x14ac:dyDescent="0.2">
      <c r="A165" s="188">
        <v>22</v>
      </c>
      <c r="B165" s="233">
        <f>ДС4!C26</f>
        <v>11</v>
      </c>
      <c r="C165" s="234" t="str">
        <f>ДС4!D26</f>
        <v>Ивинский Максим</v>
      </c>
      <c r="D165" s="234" t="str">
        <f>ДС4!E26</f>
        <v>Ивинский Вячеслав</v>
      </c>
      <c r="E165" s="234" t="str">
        <f>ДС4!CZ26</f>
        <v>абсолют</v>
      </c>
      <c r="F165" s="234" t="str">
        <f>ДС4!DA26</f>
        <v>передний</v>
      </c>
      <c r="G165" s="234">
        <f>ДС4!DB26</f>
        <v>120</v>
      </c>
      <c r="H165" s="234" t="str">
        <f>IF(ДС4!DC26="","",ДС4!DC26)</f>
        <v/>
      </c>
      <c r="I165" s="235">
        <f>ДС4!DY26</f>
        <v>14</v>
      </c>
    </row>
    <row r="166" spans="1:9" x14ac:dyDescent="0.2">
      <c r="A166" s="188">
        <v>23</v>
      </c>
      <c r="B166" s="233">
        <f>ДС4!C27</f>
        <v>39</v>
      </c>
      <c r="C166" s="234" t="str">
        <f>ДС4!D27</f>
        <v>Володин Дмитрий</v>
      </c>
      <c r="D166" s="234" t="str">
        <f>ДС4!E27</f>
        <v>Топорков Максим</v>
      </c>
      <c r="E166" s="234" t="str">
        <f>ДС4!CZ27</f>
        <v>студент</v>
      </c>
      <c r="F166" s="234" t="str">
        <f>ДС4!DA27</f>
        <v>передний</v>
      </c>
      <c r="G166" s="234">
        <f>ДС4!DB27</f>
        <v>75</v>
      </c>
      <c r="H166" s="234" t="str">
        <f>IF(ДС4!DC27="","",ДС4!DC27)</f>
        <v>МАДИ-RACING</v>
      </c>
      <c r="I166" s="235">
        <f>ДС4!DY27</f>
        <v>14</v>
      </c>
    </row>
    <row r="167" spans="1:9" x14ac:dyDescent="0.2">
      <c r="A167" s="188">
        <v>24</v>
      </c>
      <c r="B167" s="233">
        <f>ДС4!C28</f>
        <v>20</v>
      </c>
      <c r="C167" s="234" t="str">
        <f>ДС4!D28</f>
        <v>Лазарко Сергей</v>
      </c>
      <c r="D167" s="234" t="str">
        <f>ДС4!E28</f>
        <v>Лазарко Анатолий</v>
      </c>
      <c r="E167" s="234" t="str">
        <f>ДС4!CZ28</f>
        <v>выпускник</v>
      </c>
      <c r="F167" s="234" t="str">
        <f>ДС4!DA28</f>
        <v>передний</v>
      </c>
      <c r="G167" s="234">
        <f>ДС4!DB28</f>
        <v>71</v>
      </c>
      <c r="H167" s="234" t="str">
        <f>IF(ДС4!DC28="","",ДС4!DC28)</f>
        <v/>
      </c>
      <c r="I167" s="235">
        <f>ДС4!DY28</f>
        <v>15</v>
      </c>
    </row>
    <row r="168" spans="1:9" x14ac:dyDescent="0.2">
      <c r="A168" s="188">
        <v>25</v>
      </c>
      <c r="B168" s="233">
        <f>ДС4!C29</f>
        <v>43</v>
      </c>
      <c r="C168" s="234" t="str">
        <f>ДС4!D29</f>
        <v>Никольский Денис</v>
      </c>
      <c r="D168" s="234" t="str">
        <f>ДС4!E29</f>
        <v>Дьяков Григорий</v>
      </c>
      <c r="E168" s="234" t="str">
        <f>ДС4!CZ29</f>
        <v>студент</v>
      </c>
      <c r="F168" s="234" t="str">
        <f>ДС4!DA29</f>
        <v>передний</v>
      </c>
      <c r="G168" s="234">
        <f>ДС4!DB29</f>
        <v>140</v>
      </c>
      <c r="H168" s="234" t="str">
        <f>IF(ДС4!DC29="","",ДС4!DC29)</f>
        <v>Dream Team</v>
      </c>
      <c r="I168" s="235">
        <f>ДС4!DY29</f>
        <v>15</v>
      </c>
    </row>
    <row r="169" spans="1:9" x14ac:dyDescent="0.2">
      <c r="A169" s="188">
        <v>26</v>
      </c>
      <c r="B169" s="233">
        <f>ДС4!C30</f>
        <v>4</v>
      </c>
      <c r="C169" s="234" t="str">
        <f>ДС4!D30</f>
        <v>Милявский Дмитрий</v>
      </c>
      <c r="D169" s="234" t="str">
        <f>ДС4!E30</f>
        <v>Баклашова Василиса</v>
      </c>
      <c r="E169" s="234" t="str">
        <f>ДС4!CZ30</f>
        <v>выпускник</v>
      </c>
      <c r="F169" s="234" t="str">
        <f>ДС4!DA30</f>
        <v>передний</v>
      </c>
      <c r="G169" s="234">
        <f>ДС4!DB30</f>
        <v>140</v>
      </c>
      <c r="H169" s="234" t="str">
        <f>IF(ДС4!DC30="","",ДС4!DC30)</f>
        <v>Сборная АТФ</v>
      </c>
      <c r="I169" s="235">
        <f>ДС4!DY30</f>
        <v>16</v>
      </c>
    </row>
    <row r="170" spans="1:9" x14ac:dyDescent="0.2">
      <c r="A170" s="188">
        <v>27</v>
      </c>
      <c r="B170" s="233">
        <f>ДС4!C31</f>
        <v>53</v>
      </c>
      <c r="C170" s="234" t="str">
        <f>ДС4!D31</f>
        <v>Суховеев Денис</v>
      </c>
      <c r="D170" s="234" t="str">
        <f>ДС4!E31</f>
        <v>Мохонов Никита</v>
      </c>
      <c r="E170" s="234" t="str">
        <f>ДС4!CZ31</f>
        <v>студент</v>
      </c>
      <c r="F170" s="234" t="str">
        <f>ДС4!DA31</f>
        <v>задний</v>
      </c>
      <c r="G170" s="234">
        <f>ДС4!DB31</f>
        <v>71</v>
      </c>
      <c r="H170" s="234" t="str">
        <f>IF(ДС4!DC31="","",ДС4!DC31)</f>
        <v>MITSURABOSHI-RALLY TECHNIKA</v>
      </c>
      <c r="I170" s="235">
        <f>ДС4!DY31</f>
        <v>21</v>
      </c>
    </row>
    <row r="171" spans="1:9" x14ac:dyDescent="0.2">
      <c r="A171" s="188">
        <v>28</v>
      </c>
      <c r="B171" s="233">
        <f>ДС4!C32</f>
        <v>12</v>
      </c>
      <c r="C171" s="234" t="str">
        <f>ДС4!D32</f>
        <v>Воронов Александр</v>
      </c>
      <c r="D171" s="234" t="str">
        <f>ДС4!E32</f>
        <v>Балденков Дмитрий</v>
      </c>
      <c r="E171" s="234" t="str">
        <f>ДС4!CZ32</f>
        <v>выпускник</v>
      </c>
      <c r="F171" s="234" t="str">
        <f>ДС4!DA32</f>
        <v>передний</v>
      </c>
      <c r="G171" s="234">
        <f>ДС4!DB32</f>
        <v>77</v>
      </c>
      <c r="H171" s="234" t="str">
        <f>IF(ДС4!DC32="","",ДС4!DC32)</f>
        <v>Очки</v>
      </c>
      <c r="I171" s="235">
        <f>ДС4!DY32</f>
        <v>22</v>
      </c>
    </row>
    <row r="172" spans="1:9" x14ac:dyDescent="0.2">
      <c r="A172" s="188">
        <v>29</v>
      </c>
      <c r="B172" s="233">
        <f>ДС4!C33</f>
        <v>55</v>
      </c>
      <c r="C172" s="234" t="str">
        <f>ДС4!D33</f>
        <v>Герасимов Андрей</v>
      </c>
      <c r="D172" s="234" t="str">
        <f>ДС4!E33</f>
        <v>Фарбирович Анна</v>
      </c>
      <c r="E172" s="234" t="str">
        <f>ДС4!CZ33</f>
        <v>студент</v>
      </c>
      <c r="F172" s="234" t="str">
        <f>ДС4!DA33</f>
        <v>передний</v>
      </c>
      <c r="G172" s="234">
        <f>ДС4!DB33</f>
        <v>109</v>
      </c>
      <c r="H172" s="234" t="str">
        <f>IF(ДС4!DC33="","",ДС4!DC33)</f>
        <v>Cheburators</v>
      </c>
      <c r="I172" s="235">
        <f>ДС4!DY33</f>
        <v>30</v>
      </c>
    </row>
    <row r="173" spans="1:9" x14ac:dyDescent="0.2">
      <c r="A173" s="188">
        <v>30</v>
      </c>
      <c r="B173" s="233">
        <f>ДС4!C34</f>
        <v>25</v>
      </c>
      <c r="C173" s="234" t="str">
        <f>ДС4!D34</f>
        <v>Павел Егоров</v>
      </c>
      <c r="D173" s="234" t="str">
        <f>ДС4!E34</f>
        <v>Александр Михайлин</v>
      </c>
      <c r="E173" s="234" t="str">
        <f>ДС4!CZ34</f>
        <v>выпускник</v>
      </c>
      <c r="F173" s="234" t="str">
        <f>ДС4!DA34</f>
        <v>передний</v>
      </c>
      <c r="G173" s="234">
        <f>ДС4!DB34</f>
        <v>152</v>
      </c>
      <c r="H173" s="234" t="str">
        <f>IF(ДС4!DC34="","",ДС4!DC34)</f>
        <v/>
      </c>
      <c r="I173" s="235">
        <f>ДС4!DY34</f>
        <v>31</v>
      </c>
    </row>
    <row r="174" spans="1:9" x14ac:dyDescent="0.2">
      <c r="A174" s="188">
        <v>31</v>
      </c>
      <c r="B174" s="233">
        <f>ДС4!C35</f>
        <v>77</v>
      </c>
      <c r="C174" s="234" t="str">
        <f>ДС4!D35</f>
        <v>Кананадзе Сергей</v>
      </c>
      <c r="D174" s="234" t="str">
        <f>ДС4!E35</f>
        <v>Егорычев Дмитрий</v>
      </c>
      <c r="E174" s="234" t="str">
        <f>ДС4!CZ35</f>
        <v>абсолют</v>
      </c>
      <c r="F174" s="234" t="str">
        <f>ДС4!DA35</f>
        <v>полный</v>
      </c>
      <c r="G174" s="234">
        <f>ДС4!DB35</f>
        <v>136</v>
      </c>
      <c r="H174" s="234" t="str">
        <f>IF(ДС4!DC35="","",ДС4!DC35)</f>
        <v/>
      </c>
      <c r="I174" s="235">
        <f>ДС4!DY35</f>
        <v>31</v>
      </c>
    </row>
    <row r="175" spans="1:9" x14ac:dyDescent="0.2">
      <c r="A175" s="188">
        <v>32</v>
      </c>
      <c r="B175" s="233">
        <f>ДС4!C36</f>
        <v>37</v>
      </c>
      <c r="C175" s="234" t="str">
        <f>ДС4!D36</f>
        <v>Денисова Анастасия</v>
      </c>
      <c r="D175" s="234" t="str">
        <f>ДС4!E36</f>
        <v>Задорожная Анна</v>
      </c>
      <c r="E175" s="234" t="str">
        <f>ДС4!CZ36</f>
        <v>студент</v>
      </c>
      <c r="F175" s="234" t="str">
        <f>ДС4!DA36</f>
        <v>передний</v>
      </c>
      <c r="G175" s="234">
        <f>ДС4!DB36</f>
        <v>70</v>
      </c>
      <c r="H175" s="234" t="str">
        <f>IF(ДС4!DC36="","",ДС4!DC36)</f>
        <v>МАДИ-RACING</v>
      </c>
      <c r="I175" s="235">
        <f>ДС4!DY36</f>
        <v>34</v>
      </c>
    </row>
    <row r="176" spans="1:9" x14ac:dyDescent="0.2">
      <c r="A176" s="188">
        <v>33</v>
      </c>
      <c r="B176" s="233">
        <f>ДС4!C37</f>
        <v>54</v>
      </c>
      <c r="C176" s="234" t="str">
        <f>ДС4!D37</f>
        <v>Баданин Александр</v>
      </c>
      <c r="D176" s="234" t="str">
        <f>ДС4!E37</f>
        <v>Волков Сергей</v>
      </c>
      <c r="E176" s="234" t="str">
        <f>ДС4!CZ37</f>
        <v>студент</v>
      </c>
      <c r="F176" s="234" t="str">
        <f>ДС4!DA37</f>
        <v>передний</v>
      </c>
      <c r="G176" s="234">
        <f>ДС4!DB37</f>
        <v>80</v>
      </c>
      <c r="H176" s="234" t="str">
        <f>IF(ДС4!DC37="","",ДС4!DC37)</f>
        <v>Новогорск-ралли</v>
      </c>
      <c r="I176" s="235">
        <f>ДС4!DY37</f>
        <v>35</v>
      </c>
    </row>
    <row r="177" spans="1:9" x14ac:dyDescent="0.2">
      <c r="A177" s="188">
        <v>34</v>
      </c>
      <c r="B177" s="233">
        <f>ДС4!C38</f>
        <v>31</v>
      </c>
      <c r="C177" s="234" t="str">
        <f>ДС4!D38</f>
        <v>Журавлёв Александр</v>
      </c>
      <c r="D177" s="234" t="str">
        <f>ДС4!E38</f>
        <v>Конакчиев Игорь</v>
      </c>
      <c r="E177" s="234" t="str">
        <f>ДС4!CZ38</f>
        <v>абсолют</v>
      </c>
      <c r="F177" s="234" t="str">
        <f>ДС4!DA38</f>
        <v>передний</v>
      </c>
      <c r="G177" s="234">
        <f>ДС4!DB38</f>
        <v>98</v>
      </c>
      <c r="H177" s="234" t="str">
        <f>IF(ДС4!DC38="","",ДС4!DC38)</f>
        <v>Сборная АТФ</v>
      </c>
      <c r="I177" s="235">
        <f>ДС4!DY38</f>
        <v>40</v>
      </c>
    </row>
    <row r="178" spans="1:9" x14ac:dyDescent="0.2">
      <c r="A178" s="188">
        <v>35</v>
      </c>
      <c r="B178" s="233">
        <f>ДС4!C39</f>
        <v>58</v>
      </c>
      <c r="C178" s="234" t="str">
        <f>ДС4!D39</f>
        <v>Поселов Алексей</v>
      </c>
      <c r="D178" s="234" t="str">
        <f>ДС4!E39</f>
        <v>Фадеева Дарья</v>
      </c>
      <c r="E178" s="234" t="str">
        <f>ДС4!CZ39</f>
        <v>студент</v>
      </c>
      <c r="F178" s="234" t="str">
        <f>ДС4!DA39</f>
        <v>полный</v>
      </c>
      <c r="G178" s="234">
        <f>ДС4!DB39</f>
        <v>127</v>
      </c>
      <c r="H178" s="234" t="str">
        <f>IF(ДС4!DC39="","",ДС4!DC39)</f>
        <v/>
      </c>
      <c r="I178" s="235">
        <f>ДС4!DY39</f>
        <v>47</v>
      </c>
    </row>
    <row r="179" spans="1:9" x14ac:dyDescent="0.2">
      <c r="A179" s="188">
        <v>36</v>
      </c>
      <c r="B179" s="233">
        <f>ДС4!C40</f>
        <v>60</v>
      </c>
      <c r="C179" s="234" t="str">
        <f>ДС4!D40</f>
        <v>Белов Илья</v>
      </c>
      <c r="D179" s="234" t="str">
        <f>ДС4!E40</f>
        <v>Краснов Роберт</v>
      </c>
      <c r="E179" s="234" t="str">
        <f>ДС4!CZ40</f>
        <v>выпускник</v>
      </c>
      <c r="F179" s="234" t="str">
        <f>ДС4!DA40</f>
        <v>передний</v>
      </c>
      <c r="G179" s="234">
        <f>ДС4!DB40</f>
        <v>98</v>
      </c>
      <c r="H179" s="234" t="str">
        <f>IF(ДС4!DC40="","",ДС4!DC40)</f>
        <v>Dream Team</v>
      </c>
      <c r="I179" s="235">
        <f>ДС4!DY40</f>
        <v>47</v>
      </c>
    </row>
    <row r="180" spans="1:9" x14ac:dyDescent="0.2">
      <c r="A180" s="188">
        <v>37</v>
      </c>
      <c r="B180" s="233">
        <f>ДС4!C41</f>
        <v>3</v>
      </c>
      <c r="C180" s="234" t="str">
        <f>ДС4!D41</f>
        <v>Шашлов Борис</v>
      </c>
      <c r="D180" s="234" t="str">
        <f>ДС4!E41</f>
        <v>Студеникин Владимир</v>
      </c>
      <c r="E180" s="234" t="str">
        <f>ДС4!CZ41</f>
        <v>абсолют</v>
      </c>
      <c r="F180" s="234" t="str">
        <f>ДС4!DA41</f>
        <v>передний</v>
      </c>
      <c r="G180" s="234">
        <f>ДС4!DB41</f>
        <v>140</v>
      </c>
      <c r="H180" s="234" t="str">
        <f>IF(ДС4!DC41="","",ДС4!DC41)</f>
        <v>Новогорск-ралли</v>
      </c>
      <c r="I180" s="235">
        <f>ДС4!DY41</f>
        <v>50</v>
      </c>
    </row>
    <row r="181" spans="1:9" x14ac:dyDescent="0.2">
      <c r="A181" s="188">
        <v>38</v>
      </c>
      <c r="B181" s="233">
        <f>ДС4!C42</f>
        <v>17</v>
      </c>
      <c r="C181" s="234" t="str">
        <f>ДС4!D42</f>
        <v>Сафонов Дмитрий</v>
      </c>
      <c r="D181" s="234" t="str">
        <f>ДС4!E42</f>
        <v>Першутин Евгений</v>
      </c>
      <c r="E181" s="234" t="str">
        <f>ДС4!CZ42</f>
        <v>выпускник</v>
      </c>
      <c r="F181" s="234" t="str">
        <f>ДС4!DA42</f>
        <v>передний</v>
      </c>
      <c r="G181" s="234">
        <f>ДС4!DB42</f>
        <v>90</v>
      </c>
      <c r="H181" s="234" t="str">
        <f>IF(ДС4!DC42="","",ДС4!DC42)</f>
        <v>Красавцы на чудовищах</v>
      </c>
      <c r="I181" s="235">
        <f>ДС4!DY42</f>
        <v>51</v>
      </c>
    </row>
    <row r="182" spans="1:9" x14ac:dyDescent="0.2">
      <c r="A182" s="188">
        <v>39</v>
      </c>
      <c r="B182" s="233">
        <f>ДС4!C43</f>
        <v>35</v>
      </c>
      <c r="C182" s="234" t="str">
        <f>ДС4!D43</f>
        <v>Тырин Дмитрий</v>
      </c>
      <c r="D182" s="234" t="str">
        <f>ДС4!E43</f>
        <v>Ермаков Роман</v>
      </c>
      <c r="E182" s="234" t="str">
        <f>ДС4!CZ43</f>
        <v>студент</v>
      </c>
      <c r="F182" s="234" t="str">
        <f>ДС4!DA43</f>
        <v>задний</v>
      </c>
      <c r="G182" s="234">
        <f>ДС4!DB43</f>
        <v>71</v>
      </c>
      <c r="H182" s="234" t="str">
        <f>IF(ДС4!DC43="","",ДС4!DC43)</f>
        <v>Сборная АТФ</v>
      </c>
      <c r="I182" s="235">
        <f>ДС4!DY43</f>
        <v>51</v>
      </c>
    </row>
    <row r="183" spans="1:9" x14ac:dyDescent="0.2">
      <c r="A183" s="188">
        <v>40</v>
      </c>
      <c r="B183" s="233">
        <f>ДС4!C44</f>
        <v>27</v>
      </c>
      <c r="C183" s="234" t="str">
        <f>ДС4!D44</f>
        <v>Жажков Борис</v>
      </c>
      <c r="D183" s="234" t="str">
        <f>ДС4!E44</f>
        <v>Сазонов Олег</v>
      </c>
      <c r="E183" s="234" t="str">
        <f>ДС4!CZ44</f>
        <v>абсолют</v>
      </c>
      <c r="F183" s="234" t="str">
        <f>ДС4!DA44</f>
        <v>полный</v>
      </c>
      <c r="G183" s="234">
        <f>ДС4!DB44</f>
        <v>238</v>
      </c>
      <c r="H183" s="234" t="str">
        <f>IF(ДС4!DC44="","",ДС4!DC44)</f>
        <v>Ретро</v>
      </c>
      <c r="I183" s="235">
        <f>ДС4!DY44</f>
        <v>56</v>
      </c>
    </row>
    <row r="184" spans="1:9" x14ac:dyDescent="0.2">
      <c r="A184" s="188">
        <v>41</v>
      </c>
      <c r="B184" s="233">
        <f>ДС4!C45</f>
        <v>19</v>
      </c>
      <c r="C184" s="234" t="str">
        <f>ДС4!D45</f>
        <v>Куричина Инна</v>
      </c>
      <c r="D184" s="234" t="str">
        <f>ДС4!E45</f>
        <v>Овчинников Андрей</v>
      </c>
      <c r="E184" s="234" t="str">
        <f>ДС4!CZ45</f>
        <v>студент</v>
      </c>
      <c r="F184" s="234" t="str">
        <f>ДС4!DA45</f>
        <v>передний</v>
      </c>
      <c r="G184" s="234">
        <f>ДС4!DB45</f>
        <v>80</v>
      </c>
      <c r="H184" s="234" t="str">
        <f>IF(ДС4!DC45="","",ДС4!DC45)</f>
        <v>Cheburators</v>
      </c>
      <c r="I184" s="235">
        <f>ДС4!DY45</f>
        <v>64</v>
      </c>
    </row>
    <row r="185" spans="1:9" x14ac:dyDescent="0.2">
      <c r="A185" s="188">
        <v>42</v>
      </c>
      <c r="B185" s="233">
        <f>ДС4!C46</f>
        <v>10</v>
      </c>
      <c r="C185" s="234" t="str">
        <f>ДС4!D46</f>
        <v>Козленко Евгений</v>
      </c>
      <c r="D185" s="234" t="str">
        <f>ДС4!E46</f>
        <v>Елисеева Екатерина</v>
      </c>
      <c r="E185" s="234" t="str">
        <f>ДС4!CZ46</f>
        <v>студент</v>
      </c>
      <c r="F185" s="234" t="str">
        <f>ДС4!DA46</f>
        <v>передний</v>
      </c>
      <c r="G185" s="234">
        <f>ДС4!DB46</f>
        <v>89</v>
      </c>
      <c r="H185" s="234" t="str">
        <f>IF(ДС4!DC46="","",ДС4!DC46)</f>
        <v>Очки</v>
      </c>
      <c r="I185" s="235">
        <f>ДС4!DY46</f>
        <v>65</v>
      </c>
    </row>
    <row r="186" spans="1:9" x14ac:dyDescent="0.2">
      <c r="A186" s="188">
        <v>43</v>
      </c>
      <c r="B186" s="233">
        <f>ДС4!C47</f>
        <v>44</v>
      </c>
      <c r="C186" s="234" t="str">
        <f>ДС4!D47</f>
        <v>Касьянов Владимир</v>
      </c>
      <c r="D186" s="234" t="str">
        <f>ДС4!E47</f>
        <v>Толстая Наталья</v>
      </c>
      <c r="E186" s="234" t="str">
        <f>ДС4!CZ47</f>
        <v>абсолют</v>
      </c>
      <c r="F186" s="234" t="str">
        <f>ДС4!DA47</f>
        <v>передний</v>
      </c>
      <c r="G186" s="234">
        <f>ДС4!DB47</f>
        <v>150</v>
      </c>
      <c r="H186" s="234" t="str">
        <f>IF(ДС4!DC47="","",ДС4!DC47)</f>
        <v>Ретро</v>
      </c>
      <c r="I186" s="235">
        <f>ДС4!DY47</f>
        <v>70</v>
      </c>
    </row>
    <row r="187" spans="1:9" x14ac:dyDescent="0.2">
      <c r="A187" s="188">
        <v>44</v>
      </c>
      <c r="B187" s="233">
        <f>ДС4!C48</f>
        <v>42</v>
      </c>
      <c r="C187" s="234" t="str">
        <f>ДС4!D48</f>
        <v>Тимаков Алексаендр</v>
      </c>
      <c r="D187" s="234" t="str">
        <f>ДС4!E48</f>
        <v>Титов Федор</v>
      </c>
      <c r="E187" s="234" t="str">
        <f>ДС4!CZ48</f>
        <v>выпускник</v>
      </c>
      <c r="F187" s="234" t="str">
        <f>ДС4!DA48</f>
        <v>передний</v>
      </c>
      <c r="G187" s="234">
        <f>ДС4!DB48</f>
        <v>102</v>
      </c>
      <c r="H187" s="234" t="str">
        <f>IF(ДС4!DC48="","",ДС4!DC48)</f>
        <v/>
      </c>
      <c r="I187" s="235">
        <f>ДС4!DY48</f>
        <v>77</v>
      </c>
    </row>
    <row r="188" spans="1:9" x14ac:dyDescent="0.2">
      <c r="A188" s="188">
        <v>45</v>
      </c>
      <c r="B188" s="233">
        <f>ДС4!C49</f>
        <v>23</v>
      </c>
      <c r="C188" s="234" t="str">
        <f>ДС4!D49</f>
        <v>Дегтярёв Тимур</v>
      </c>
      <c r="D188" s="234" t="str">
        <f>ДС4!E49</f>
        <v>Зиновчук Денис</v>
      </c>
      <c r="E188" s="234" t="str">
        <f>ДС4!CZ49</f>
        <v>студент</v>
      </c>
      <c r="F188" s="234" t="str">
        <f>ДС4!DA49</f>
        <v>передний</v>
      </c>
      <c r="G188" s="234">
        <f>ДС4!DB49</f>
        <v>70</v>
      </c>
      <c r="H188" s="234" t="str">
        <f>IF(ДС4!DC49="","",ДС4!DC49)</f>
        <v>Cheburators</v>
      </c>
      <c r="I188" s="235">
        <f>ДС4!DY49</f>
        <v>78</v>
      </c>
    </row>
    <row r="189" spans="1:9" x14ac:dyDescent="0.2">
      <c r="A189" s="188">
        <v>46</v>
      </c>
      <c r="B189" s="233">
        <f>ДС4!C50</f>
        <v>15</v>
      </c>
      <c r="C189" s="234" t="str">
        <f>ДС4!D50</f>
        <v>Чубаров Олег</v>
      </c>
      <c r="D189" s="234" t="str">
        <f>ДС4!E50</f>
        <v>Васильева Елена</v>
      </c>
      <c r="E189" s="234" t="str">
        <f>ДС4!CZ50</f>
        <v>абсолют</v>
      </c>
      <c r="F189" s="234" t="str">
        <f>ДС4!DA50</f>
        <v>передний</v>
      </c>
      <c r="G189" s="234">
        <f>ДС4!DB50</f>
        <v>105</v>
      </c>
      <c r="H189" s="234" t="str">
        <f>IF(ДС4!DC50="","",ДС4!DC50)</f>
        <v/>
      </c>
      <c r="I189" s="235">
        <f>ДС4!DY50</f>
        <v>84</v>
      </c>
    </row>
    <row r="190" spans="1:9" x14ac:dyDescent="0.2">
      <c r="A190" s="188">
        <v>47</v>
      </c>
      <c r="B190" s="233">
        <f>ДС4!C51</f>
        <v>36</v>
      </c>
      <c r="C190" s="234" t="str">
        <f>ДС4!D51</f>
        <v>Русаков Сергей</v>
      </c>
      <c r="D190" s="234" t="str">
        <f>ДС4!E51</f>
        <v>Новиков Александр</v>
      </c>
      <c r="E190" s="234" t="str">
        <f>ДС4!CZ51</f>
        <v>абсолют</v>
      </c>
      <c r="F190" s="234" t="str">
        <f>ДС4!DA51</f>
        <v>передний</v>
      </c>
      <c r="G190" s="234">
        <f>ДС4!DB51</f>
        <v>102</v>
      </c>
      <c r="H190" s="234" t="str">
        <f>IF(ДС4!DC51="","",ДС4!DC51)</f>
        <v/>
      </c>
      <c r="I190" s="235">
        <f>ДС4!DY51</f>
        <v>102</v>
      </c>
    </row>
    <row r="191" spans="1:9" x14ac:dyDescent="0.2">
      <c r="A191" s="188">
        <v>48</v>
      </c>
      <c r="B191" s="233">
        <f>ДС4!C52</f>
        <v>26</v>
      </c>
      <c r="C191" s="234" t="str">
        <f>ДС4!D52</f>
        <v>Жажкова Оксана</v>
      </c>
      <c r="D191" s="234" t="str">
        <f>ДС4!E52</f>
        <v>Кареева Елена</v>
      </c>
      <c r="E191" s="234" t="str">
        <f>ДС4!CZ52</f>
        <v>абсолют</v>
      </c>
      <c r="F191" s="234" t="str">
        <f>ДС4!DA52</f>
        <v>полный</v>
      </c>
      <c r="G191" s="234">
        <f>ДС4!DB52</f>
        <v>250</v>
      </c>
      <c r="H191" s="234" t="str">
        <f>IF(ДС4!DC52="","",ДС4!DC52)</f>
        <v>Ретро</v>
      </c>
      <c r="I191" s="235">
        <f>ДС4!DY52</f>
        <v>104</v>
      </c>
    </row>
    <row r="192" spans="1:9" x14ac:dyDescent="0.2">
      <c r="A192" s="188">
        <v>49</v>
      </c>
      <c r="B192" s="233">
        <f>ДС4!C53</f>
        <v>51</v>
      </c>
      <c r="C192" s="234" t="str">
        <f>ДС4!D53</f>
        <v>Рассказов Алексей</v>
      </c>
      <c r="D192" s="234" t="str">
        <f>ДС4!E53</f>
        <v>Быков Евгений</v>
      </c>
      <c r="E192" s="234" t="str">
        <f>ДС4!CZ53</f>
        <v>студент</v>
      </c>
      <c r="F192" s="234" t="str">
        <f>ДС4!DA53</f>
        <v>передний</v>
      </c>
      <c r="G192" s="234">
        <f>ДС4!DB53</f>
        <v>201</v>
      </c>
      <c r="H192" s="234" t="str">
        <f>IF(ДС4!DC53="","",ДС4!DC53)</f>
        <v>MITSURABOSHI-RALLY TECHNIKA</v>
      </c>
      <c r="I192" s="235">
        <f>ДС4!DY53</f>
        <v>116</v>
      </c>
    </row>
    <row r="193" spans="1:9" x14ac:dyDescent="0.2">
      <c r="A193" s="188">
        <v>50</v>
      </c>
      <c r="B193" s="233">
        <f>ДС4!C54</f>
        <v>59</v>
      </c>
      <c r="C193" s="234" t="str">
        <f>ДС4!D54</f>
        <v>Коротин Константин</v>
      </c>
      <c r="D193" s="234" t="str">
        <f>ДС4!E54</f>
        <v xml:space="preserve">Гусельников Максим </v>
      </c>
      <c r="E193" s="234" t="str">
        <f>ДС4!CZ54</f>
        <v>студент</v>
      </c>
      <c r="F193" s="234" t="str">
        <f>ДС4!DA54</f>
        <v>передний</v>
      </c>
      <c r="G193" s="234">
        <f>ДС4!DB54</f>
        <v>141</v>
      </c>
      <c r="H193" s="234" t="str">
        <f>IF(ДС4!DC54="","",ДС4!DC54)</f>
        <v>MITSURABOSHI-RALLY TECHNIKA</v>
      </c>
      <c r="I193" s="235">
        <f>ДС4!DY54</f>
        <v>122</v>
      </c>
    </row>
    <row r="194" spans="1:9" x14ac:dyDescent="0.2">
      <c r="A194" s="188">
        <v>51</v>
      </c>
      <c r="B194" s="233">
        <f>ДС4!C55</f>
        <v>9</v>
      </c>
      <c r="C194" s="234" t="str">
        <f>ДС4!D55</f>
        <v>Арапов Григорий</v>
      </c>
      <c r="D194" s="234" t="str">
        <f>ДС4!E55</f>
        <v>Маругина Ольга</v>
      </c>
      <c r="E194" s="234" t="str">
        <f>ДС4!CZ55</f>
        <v>выпускник</v>
      </c>
      <c r="F194" s="234" t="str">
        <f>ДС4!DA55</f>
        <v>передний</v>
      </c>
      <c r="G194" s="234">
        <f>ДС4!DB55</f>
        <v>78</v>
      </c>
      <c r="H194" s="234" t="str">
        <f>IF(ДС4!DC55="","",ДС4!DC55)</f>
        <v>Очки</v>
      </c>
      <c r="I194" s="235">
        <f>ДС4!DY55</f>
        <v>151</v>
      </c>
    </row>
    <row r="195" spans="1:9" x14ac:dyDescent="0.2">
      <c r="A195" s="188">
        <v>52</v>
      </c>
      <c r="B195" s="233">
        <f>ДС4!C56</f>
        <v>45</v>
      </c>
      <c r="C195" s="234" t="str">
        <f>ДС4!D56</f>
        <v>Джиоев Сослан</v>
      </c>
      <c r="D195" s="234" t="str">
        <f>ДС4!E56</f>
        <v>Петрушин Александр</v>
      </c>
      <c r="E195" s="234" t="str">
        <f>ДС4!CZ56</f>
        <v>выпускник</v>
      </c>
      <c r="F195" s="234" t="str">
        <f>ДС4!DA56</f>
        <v>передний</v>
      </c>
      <c r="G195" s="234">
        <f>ДС4!DB56</f>
        <v>115</v>
      </c>
      <c r="H195" s="234" t="str">
        <f>IF(ДС4!DC56="","",ДС4!DC56)</f>
        <v/>
      </c>
      <c r="I195" s="235">
        <f>ДС4!DY56</f>
        <v>162</v>
      </c>
    </row>
    <row r="196" spans="1:9" x14ac:dyDescent="0.2">
      <c r="A196" s="188">
        <v>53</v>
      </c>
      <c r="B196" s="233">
        <f>ДС4!C57</f>
        <v>50</v>
      </c>
      <c r="C196" s="234" t="str">
        <f>ДС4!D57</f>
        <v>Васильев Сергей</v>
      </c>
      <c r="D196" s="234" t="str">
        <f>ДС4!E57</f>
        <v>Кузнецов Константин</v>
      </c>
      <c r="E196" s="234" t="str">
        <f>ДС4!CZ57</f>
        <v>студент</v>
      </c>
      <c r="F196" s="234" t="str">
        <f>ДС4!DA57</f>
        <v>полный</v>
      </c>
      <c r="G196" s="234">
        <f>ДС4!DB57</f>
        <v>265</v>
      </c>
      <c r="H196" s="234" t="str">
        <f>IF(ДС4!DC57="","",ДС4!DC57)</f>
        <v>MITSURABOSHI-RALLY TECHNIKA</v>
      </c>
      <c r="I196" s="235">
        <f>ДС4!DY57</f>
        <v>273</v>
      </c>
    </row>
    <row r="197" spans="1:9" x14ac:dyDescent="0.2">
      <c r="A197" s="188">
        <v>54</v>
      </c>
      <c r="B197" s="233">
        <f>ДС4!C58</f>
        <v>13</v>
      </c>
      <c r="C197" s="234" t="str">
        <f>ДС4!D58</f>
        <v>Ершов Иван</v>
      </c>
      <c r="D197" s="234" t="str">
        <f>ДС4!E58</f>
        <v>Ермолаев Сергей</v>
      </c>
      <c r="E197" s="234" t="str">
        <f>ДС4!CZ58</f>
        <v>выпускник</v>
      </c>
      <c r="F197" s="234" t="str">
        <f>ДС4!DA58</f>
        <v>передний</v>
      </c>
      <c r="G197" s="234">
        <f>ДС4!DB58</f>
        <v>102</v>
      </c>
      <c r="H197" s="234" t="str">
        <f>IF(ДС4!DC58="","",ДС4!DC58)</f>
        <v>Новогорск-ралли</v>
      </c>
      <c r="I197" s="235">
        <f>ДС4!DY58</f>
        <v>334</v>
      </c>
    </row>
    <row r="198" spans="1:9" x14ac:dyDescent="0.2">
      <c r="A198" s="188">
        <v>55</v>
      </c>
      <c r="B198" s="233">
        <f>ДС4!C59</f>
        <v>30</v>
      </c>
      <c r="C198" s="234" t="str">
        <f>ДС4!D59</f>
        <v>Лёвин Петр</v>
      </c>
      <c r="D198" s="234" t="str">
        <f>ДС4!E59</f>
        <v>Путилин Алексей</v>
      </c>
      <c r="E198" s="234" t="str">
        <f>ДС4!CZ59</f>
        <v>абсолют</v>
      </c>
      <c r="F198" s="234" t="str">
        <f>ДС4!DA59</f>
        <v>полный</v>
      </c>
      <c r="G198" s="234">
        <f>ДС4!DB59</f>
        <v>129</v>
      </c>
      <c r="H198" s="234" t="str">
        <f>IF(ДС4!DC59="","",ДС4!DC59)</f>
        <v/>
      </c>
      <c r="I198" s="235">
        <f>ДС4!DY59</f>
        <v>342</v>
      </c>
    </row>
    <row r="199" spans="1:9" x14ac:dyDescent="0.2">
      <c r="A199" s="188">
        <v>56</v>
      </c>
      <c r="B199" s="233">
        <f>ДС4!C60</f>
        <v>41</v>
      </c>
      <c r="C199" s="234" t="str">
        <f>ДС4!D60</f>
        <v>Шеврекуко Григорий</v>
      </c>
      <c r="D199" s="234" t="str">
        <f>ДС4!E60</f>
        <v>Шкурлаков Сергей</v>
      </c>
      <c r="E199" s="234" t="str">
        <f>ДС4!CZ60</f>
        <v>абсолют</v>
      </c>
      <c r="F199" s="234" t="str">
        <f>ДС4!DA60</f>
        <v>полный</v>
      </c>
      <c r="G199" s="234">
        <f>ДС4!DB60</f>
        <v>160</v>
      </c>
      <c r="H199" s="234" t="str">
        <f>IF(ДС4!DC60="","",ДС4!DC60)</f>
        <v/>
      </c>
      <c r="I199" s="235">
        <f>ДС4!DY60</f>
        <v>366</v>
      </c>
    </row>
    <row r="200" spans="1:9" x14ac:dyDescent="0.2">
      <c r="A200" s="188">
        <v>57</v>
      </c>
      <c r="B200" s="233">
        <f>ДС4!C61</f>
        <v>24</v>
      </c>
      <c r="C200" s="234" t="str">
        <f>ДС4!D61</f>
        <v>Барахов Виталий</v>
      </c>
      <c r="D200" s="234" t="str">
        <f>ДС4!E61</f>
        <v>Титов Владимир</v>
      </c>
      <c r="E200" s="234" t="str">
        <f>ДС4!CZ61</f>
        <v>абсолют</v>
      </c>
      <c r="F200" s="234" t="str">
        <f>ДС4!DA61</f>
        <v>передний</v>
      </c>
      <c r="G200" s="234">
        <f>ДС4!DB61</f>
        <v>75</v>
      </c>
      <c r="H200" s="234" t="str">
        <f>IF(ДС4!DC61="","",ДС4!DC61)</f>
        <v/>
      </c>
      <c r="I200" s="235">
        <f>ДС4!DY61</f>
        <v>394</v>
      </c>
    </row>
    <row r="201" spans="1:9" hidden="1" x14ac:dyDescent="0.2">
      <c r="A201" s="188">
        <v>58</v>
      </c>
      <c r="B201" s="233">
        <f>ДС4!C62</f>
        <v>8</v>
      </c>
      <c r="C201" s="234" t="str">
        <f>ДС4!D62</f>
        <v xml:space="preserve">Носков Геннадий </v>
      </c>
      <c r="D201" s="234" t="str">
        <f>ДС4!E62</f>
        <v xml:space="preserve">Носков Александр </v>
      </c>
      <c r="E201" s="234" t="str">
        <f>ДС4!CZ62</f>
        <v>студент</v>
      </c>
      <c r="F201" s="234" t="str">
        <f>ДС4!DA62</f>
        <v>полный</v>
      </c>
      <c r="G201" s="234">
        <f>ДС4!DB62</f>
        <v>299</v>
      </c>
      <c r="H201" s="234" t="str">
        <f>IF(ДС4!DC62="","",ДС4!DC62)</f>
        <v/>
      </c>
      <c r="I201" s="235" t="e">
        <f>ДС4!DY62</f>
        <v>#VALUE!</v>
      </c>
    </row>
    <row r="202" spans="1:9" ht="13.5" hidden="1" thickBot="1" x14ac:dyDescent="0.25">
      <c r="A202" s="190">
        <v>59</v>
      </c>
      <c r="B202" s="236">
        <f>ДС4!C63</f>
        <v>22</v>
      </c>
      <c r="C202" s="237" t="str">
        <f>ДС4!D63</f>
        <v>Изотов Николай</v>
      </c>
      <c r="D202" s="237" t="str">
        <f>ДС4!E63</f>
        <v>Цыганов Михаил</v>
      </c>
      <c r="E202" s="237" t="str">
        <f>ДС4!CZ63</f>
        <v>студент</v>
      </c>
      <c r="F202" s="237" t="str">
        <f>ДС4!DA63</f>
        <v>передний</v>
      </c>
      <c r="G202" s="237">
        <f>ДС4!DB63</f>
        <v>88</v>
      </c>
      <c r="H202" s="237" t="str">
        <f>IF(ДС4!DC63="","",ДС4!DC63)</f>
        <v/>
      </c>
      <c r="I202" s="238" t="e">
        <f>ДС4!DY63</f>
        <v>#VALUE!</v>
      </c>
    </row>
    <row r="211" spans="1:9" ht="33" x14ac:dyDescent="0.45">
      <c r="B211" s="160" t="s">
        <v>212</v>
      </c>
    </row>
    <row r="212" spans="1:9" x14ac:dyDescent="0.2">
      <c r="A212" s="163"/>
      <c r="B212" s="163"/>
      <c r="C212" s="163"/>
      <c r="D212" s="163"/>
      <c r="E212" s="163"/>
      <c r="F212" s="163"/>
      <c r="G212" s="163"/>
      <c r="H212" s="163"/>
      <c r="I212" s="163"/>
    </row>
    <row r="213" spans="1:9" ht="13.5" thickBot="1" x14ac:dyDescent="0.25"/>
    <row r="214" spans="1:9" x14ac:dyDescent="0.2">
      <c r="A214" s="405" t="s">
        <v>0</v>
      </c>
      <c r="B214" s="407" t="s">
        <v>1</v>
      </c>
      <c r="C214" s="400" t="s">
        <v>3</v>
      </c>
      <c r="D214" s="400" t="s">
        <v>221</v>
      </c>
      <c r="E214" s="400" t="s">
        <v>200</v>
      </c>
      <c r="F214" s="400" t="s">
        <v>87</v>
      </c>
      <c r="G214" s="400" t="s">
        <v>179</v>
      </c>
      <c r="H214" s="400" t="s">
        <v>201</v>
      </c>
      <c r="I214" s="414" t="s">
        <v>14</v>
      </c>
    </row>
    <row r="215" spans="1:9" ht="13.5" thickBot="1" x14ac:dyDescent="0.25">
      <c r="A215" s="416"/>
      <c r="B215" s="417"/>
      <c r="C215" s="417"/>
      <c r="D215" s="417"/>
      <c r="E215" s="417"/>
      <c r="F215" s="417"/>
      <c r="G215" s="417"/>
      <c r="H215" s="417"/>
      <c r="I215" s="418"/>
    </row>
    <row r="216" spans="1:9" x14ac:dyDescent="0.2">
      <c r="A216" s="182">
        <v>1</v>
      </c>
      <c r="B216" s="230">
        <f>ДС5!C5</f>
        <v>60</v>
      </c>
      <c r="C216" s="230" t="str">
        <f>ДС5!D5</f>
        <v>Белов Илья</v>
      </c>
      <c r="D216" s="230" t="str">
        <f>ДС5!E5</f>
        <v>Краснов Роберт</v>
      </c>
      <c r="E216" s="243" t="str">
        <f>ДС5!CZ5</f>
        <v>выпускник</v>
      </c>
      <c r="F216" s="243" t="str">
        <f>ДС5!DA5</f>
        <v>передний</v>
      </c>
      <c r="G216" s="243">
        <f>ДС5!DB5</f>
        <v>98</v>
      </c>
      <c r="H216" s="243" t="str">
        <f>IF(ДС5!DC5="","",ДС5!DC5)</f>
        <v>Dream Team</v>
      </c>
      <c r="I216" s="232">
        <f>ДС5!EA5</f>
        <v>1</v>
      </c>
    </row>
    <row r="217" spans="1:9" x14ac:dyDescent="0.2">
      <c r="A217" s="188">
        <v>2</v>
      </c>
      <c r="B217" s="233">
        <f>ДС5!C6</f>
        <v>1</v>
      </c>
      <c r="C217" s="233" t="str">
        <f>ДС5!D6</f>
        <v>Скрипников Михаил</v>
      </c>
      <c r="D217" s="233" t="str">
        <f>ДС5!E6</f>
        <v>Горелов Алексей</v>
      </c>
      <c r="E217" s="241" t="str">
        <f>ДС5!CZ6</f>
        <v>выпускник</v>
      </c>
      <c r="F217" s="241" t="str">
        <f>ДС5!DA6</f>
        <v>полный</v>
      </c>
      <c r="G217" s="241">
        <f>ДС5!DB6</f>
        <v>295</v>
      </c>
      <c r="H217" s="241" t="str">
        <f>IF(ДС5!DC6="","",ДС5!DC6)</f>
        <v>Сборная АТФ</v>
      </c>
      <c r="I217" s="235">
        <f>ДС5!EA6</f>
        <v>2</v>
      </c>
    </row>
    <row r="218" spans="1:9" x14ac:dyDescent="0.2">
      <c r="A218" s="188">
        <v>3</v>
      </c>
      <c r="B218" s="233">
        <f>ДС5!C7</f>
        <v>39</v>
      </c>
      <c r="C218" s="233" t="str">
        <f>ДС5!D7</f>
        <v>Володин Дмитрий</v>
      </c>
      <c r="D218" s="233" t="str">
        <f>ДС5!E7</f>
        <v>Топорков Максим</v>
      </c>
      <c r="E218" s="241" t="str">
        <f>ДС5!CZ7</f>
        <v>студент</v>
      </c>
      <c r="F218" s="241" t="str">
        <f>ДС5!DA7</f>
        <v>передний</v>
      </c>
      <c r="G218" s="241">
        <f>ДС5!DB7</f>
        <v>75</v>
      </c>
      <c r="H218" s="241" t="str">
        <f>IF(ДС5!DC7="","",ДС5!DC7)</f>
        <v>МАДИ-RACING</v>
      </c>
      <c r="I218" s="235">
        <f>ДС5!EA7</f>
        <v>2</v>
      </c>
    </row>
    <row r="219" spans="1:9" x14ac:dyDescent="0.2">
      <c r="A219" s="188">
        <v>4</v>
      </c>
      <c r="B219" s="233">
        <f>ДС5!C8</f>
        <v>41</v>
      </c>
      <c r="C219" s="233" t="str">
        <f>ДС5!D8</f>
        <v>Шеврекуко Григорий</v>
      </c>
      <c r="D219" s="233" t="str">
        <f>ДС5!E8</f>
        <v>Шкурлаков Сергей</v>
      </c>
      <c r="E219" s="241" t="str">
        <f>ДС5!CZ8</f>
        <v>абсолют</v>
      </c>
      <c r="F219" s="241" t="str">
        <f>ДС5!DA8</f>
        <v>полный</v>
      </c>
      <c r="G219" s="241">
        <f>ДС5!DB8</f>
        <v>160</v>
      </c>
      <c r="H219" s="241" t="str">
        <f>IF(ДС5!DC8="","",ДС5!DC8)</f>
        <v/>
      </c>
      <c r="I219" s="235">
        <f>ДС5!EA8</f>
        <v>2</v>
      </c>
    </row>
    <row r="220" spans="1:9" x14ac:dyDescent="0.2">
      <c r="A220" s="188">
        <v>5</v>
      </c>
      <c r="B220" s="233">
        <f>ДС5!C9</f>
        <v>9</v>
      </c>
      <c r="C220" s="233" t="str">
        <f>ДС5!D9</f>
        <v>Арапов Григорий</v>
      </c>
      <c r="D220" s="233" t="str">
        <f>ДС5!E9</f>
        <v>Маругина Ольга</v>
      </c>
      <c r="E220" s="241" t="str">
        <f>ДС5!CZ9</f>
        <v>выпускник</v>
      </c>
      <c r="F220" s="241" t="str">
        <f>ДС5!DA9</f>
        <v>передний</v>
      </c>
      <c r="G220" s="241">
        <f>ДС5!DB9</f>
        <v>78</v>
      </c>
      <c r="H220" s="241" t="str">
        <f>IF(ДС5!DC9="","",ДС5!DC9)</f>
        <v>Очки</v>
      </c>
      <c r="I220" s="235">
        <f>ДС5!EA9</f>
        <v>5</v>
      </c>
    </row>
    <row r="221" spans="1:9" x14ac:dyDescent="0.2">
      <c r="A221" s="188">
        <v>6</v>
      </c>
      <c r="B221" s="233">
        <f>ДС5!C10</f>
        <v>5</v>
      </c>
      <c r="C221" s="233" t="str">
        <f>ДС5!D10</f>
        <v>Фоменко Денис</v>
      </c>
      <c r="D221" s="233" t="str">
        <f>ДС5!E10</f>
        <v>Ковальчук Илья</v>
      </c>
      <c r="E221" s="241" t="str">
        <f>ДС5!CZ10</f>
        <v>студент</v>
      </c>
      <c r="F221" s="241" t="str">
        <f>ДС5!DA10</f>
        <v>полный</v>
      </c>
      <c r="G221" s="241">
        <f>ДС5!DB10</f>
        <v>230</v>
      </c>
      <c r="H221" s="241" t="str">
        <f>IF(ДС5!DC10="","",ДС5!DC10)</f>
        <v>Очки</v>
      </c>
      <c r="I221" s="235">
        <f>ДС5!EA10</f>
        <v>6</v>
      </c>
    </row>
    <row r="222" spans="1:9" x14ac:dyDescent="0.2">
      <c r="A222" s="188">
        <v>7</v>
      </c>
      <c r="B222" s="233">
        <f>ДС5!C11</f>
        <v>14</v>
      </c>
      <c r="C222" s="233" t="str">
        <f>ДС5!D11</f>
        <v>Юрин Артем</v>
      </c>
      <c r="D222" s="233" t="str">
        <f>ДС5!E11</f>
        <v>Сумин Антон</v>
      </c>
      <c r="E222" s="241" t="str">
        <f>ДС5!CZ11</f>
        <v>выпускник</v>
      </c>
      <c r="F222" s="241" t="str">
        <f>ДС5!DA11</f>
        <v>полный</v>
      </c>
      <c r="G222" s="241">
        <f>ДС5!DB11</f>
        <v>265</v>
      </c>
      <c r="H222" s="241" t="str">
        <f>IF(ДС5!DC11="","",ДС5!DC11)</f>
        <v>Dream Team</v>
      </c>
      <c r="I222" s="235">
        <f>ДС5!EA11</f>
        <v>6</v>
      </c>
    </row>
    <row r="223" spans="1:9" x14ac:dyDescent="0.2">
      <c r="A223" s="188">
        <v>8</v>
      </c>
      <c r="B223" s="233">
        <f>ДС5!C12</f>
        <v>46</v>
      </c>
      <c r="C223" s="233" t="str">
        <f>ДС5!D12</f>
        <v>Вольнов Алексей</v>
      </c>
      <c r="D223" s="233" t="str">
        <f>ДС5!E12</f>
        <v>Горбунова Евгения</v>
      </c>
      <c r="E223" s="241" t="str">
        <f>ДС5!CZ12</f>
        <v>студент</v>
      </c>
      <c r="F223" s="241" t="str">
        <f>ДС5!DA12</f>
        <v>задний</v>
      </c>
      <c r="G223" s="241">
        <f>ДС5!DB12</f>
        <v>64</v>
      </c>
      <c r="H223" s="241" t="str">
        <f>IF(ДС5!DC12="","",ДС5!DC12)</f>
        <v>Новогорск-ралли</v>
      </c>
      <c r="I223" s="235">
        <f>ДС5!EA12</f>
        <v>7</v>
      </c>
    </row>
    <row r="224" spans="1:9" x14ac:dyDescent="0.2">
      <c r="A224" s="188">
        <v>9</v>
      </c>
      <c r="B224" s="233">
        <f>ДС5!C13</f>
        <v>10</v>
      </c>
      <c r="C224" s="233" t="str">
        <f>ДС5!D13</f>
        <v>Козленко Евгений</v>
      </c>
      <c r="D224" s="233" t="str">
        <f>ДС5!E13</f>
        <v>Елисеева Екатерина</v>
      </c>
      <c r="E224" s="241" t="str">
        <f>ДС5!CZ13</f>
        <v>студент</v>
      </c>
      <c r="F224" s="241" t="str">
        <f>ДС5!DA13</f>
        <v>передний</v>
      </c>
      <c r="G224" s="241">
        <f>ДС5!DB13</f>
        <v>89</v>
      </c>
      <c r="H224" s="241" t="str">
        <f>IF(ДС5!DC13="","",ДС5!DC13)</f>
        <v>Очки</v>
      </c>
      <c r="I224" s="235">
        <f>ДС5!EA13</f>
        <v>8</v>
      </c>
    </row>
    <row r="225" spans="1:9" x14ac:dyDescent="0.2">
      <c r="A225" s="188">
        <v>10</v>
      </c>
      <c r="B225" s="233">
        <f>ДС5!C14</f>
        <v>13</v>
      </c>
      <c r="C225" s="233" t="str">
        <f>ДС5!D14</f>
        <v>Ершов Иван</v>
      </c>
      <c r="D225" s="233" t="str">
        <f>ДС5!E14</f>
        <v>Ермолаев Сергей</v>
      </c>
      <c r="E225" s="241" t="str">
        <f>ДС5!CZ14</f>
        <v>выпускник</v>
      </c>
      <c r="F225" s="241" t="str">
        <f>ДС5!DA14</f>
        <v>передний</v>
      </c>
      <c r="G225" s="241">
        <f>ДС5!DB14</f>
        <v>102</v>
      </c>
      <c r="H225" s="241" t="str">
        <f>IF(ДС5!DC14="","",ДС5!DC14)</f>
        <v>Новогорск-ралли</v>
      </c>
      <c r="I225" s="235">
        <f>ДС5!EA14</f>
        <v>8</v>
      </c>
    </row>
    <row r="226" spans="1:9" x14ac:dyDescent="0.2">
      <c r="A226" s="188">
        <v>11</v>
      </c>
      <c r="B226" s="233">
        <f>ДС5!C15</f>
        <v>43</v>
      </c>
      <c r="C226" s="233" t="str">
        <f>ДС5!D15</f>
        <v>Никольский Денис</v>
      </c>
      <c r="D226" s="233" t="str">
        <f>ДС5!E15</f>
        <v>Дьяков Григорий</v>
      </c>
      <c r="E226" s="241" t="str">
        <f>ДС5!CZ15</f>
        <v>студент</v>
      </c>
      <c r="F226" s="241" t="str">
        <f>ДС5!DA15</f>
        <v>передний</v>
      </c>
      <c r="G226" s="241">
        <f>ДС5!DB15</f>
        <v>140</v>
      </c>
      <c r="H226" s="241" t="str">
        <f>IF(ДС5!DC15="","",ДС5!DC15)</f>
        <v>Dream Team</v>
      </c>
      <c r="I226" s="235">
        <f>ДС5!EA15</f>
        <v>8</v>
      </c>
    </row>
    <row r="227" spans="1:9" x14ac:dyDescent="0.2">
      <c r="A227" s="188">
        <v>12</v>
      </c>
      <c r="B227" s="233">
        <f>ДС5!C16</f>
        <v>3</v>
      </c>
      <c r="C227" s="233" t="str">
        <f>ДС5!D16</f>
        <v>Шашлов Борис</v>
      </c>
      <c r="D227" s="233" t="str">
        <f>ДС5!E16</f>
        <v>Студеникин Владимир</v>
      </c>
      <c r="E227" s="241" t="str">
        <f>ДС5!CZ16</f>
        <v>абсолют</v>
      </c>
      <c r="F227" s="241" t="str">
        <f>ДС5!DA16</f>
        <v>передний</v>
      </c>
      <c r="G227" s="241">
        <f>ДС5!DB16</f>
        <v>140</v>
      </c>
      <c r="H227" s="241" t="str">
        <f>IF(ДС5!DC16="","",ДС5!DC16)</f>
        <v>Новогорск-ралли</v>
      </c>
      <c r="I227" s="235">
        <f>ДС5!EA16</f>
        <v>9</v>
      </c>
    </row>
    <row r="228" spans="1:9" x14ac:dyDescent="0.2">
      <c r="A228" s="188">
        <v>13</v>
      </c>
      <c r="B228" s="233">
        <f>ДС5!C17</f>
        <v>11</v>
      </c>
      <c r="C228" s="233" t="str">
        <f>ДС5!D17</f>
        <v>Ивинский Максим</v>
      </c>
      <c r="D228" s="233" t="str">
        <f>ДС5!E17</f>
        <v>Ивинский Вячеслав</v>
      </c>
      <c r="E228" s="241" t="str">
        <f>ДС5!CZ17</f>
        <v>абсолют</v>
      </c>
      <c r="F228" s="241" t="str">
        <f>ДС5!DA17</f>
        <v>передний</v>
      </c>
      <c r="G228" s="241">
        <f>ДС5!DB17</f>
        <v>120</v>
      </c>
      <c r="H228" s="241" t="str">
        <f>IF(ДС5!DC17="","",ДС5!DC17)</f>
        <v/>
      </c>
      <c r="I228" s="235">
        <f>ДС5!EA17</f>
        <v>11</v>
      </c>
    </row>
    <row r="229" spans="1:9" x14ac:dyDescent="0.2">
      <c r="A229" s="188">
        <v>14</v>
      </c>
      <c r="B229" s="233">
        <f>ДС5!C18</f>
        <v>45</v>
      </c>
      <c r="C229" s="233" t="str">
        <f>ДС5!D18</f>
        <v>Джиоев Сослан</v>
      </c>
      <c r="D229" s="233" t="str">
        <f>ДС5!E18</f>
        <v>Петрушин Александр</v>
      </c>
      <c r="E229" s="241" t="str">
        <f>ДС5!CZ18</f>
        <v>выпускник</v>
      </c>
      <c r="F229" s="241" t="str">
        <f>ДС5!DA18</f>
        <v>передний</v>
      </c>
      <c r="G229" s="241">
        <f>ДС5!DB18</f>
        <v>115</v>
      </c>
      <c r="H229" s="241" t="str">
        <f>IF(ДС5!DC18="","",ДС5!DC18)</f>
        <v/>
      </c>
      <c r="I229" s="235">
        <f>ДС5!EA18</f>
        <v>11</v>
      </c>
    </row>
    <row r="230" spans="1:9" x14ac:dyDescent="0.2">
      <c r="A230" s="188">
        <v>15</v>
      </c>
      <c r="B230" s="233">
        <f>ДС5!C19</f>
        <v>34</v>
      </c>
      <c r="C230" s="233" t="str">
        <f>ДС5!D19</f>
        <v>Филипьева Анна</v>
      </c>
      <c r="D230" s="233" t="str">
        <f>ДС5!E19</f>
        <v xml:space="preserve">Гордюшкин Максим </v>
      </c>
      <c r="E230" s="241" t="str">
        <f>ДС5!CZ19</f>
        <v>абсолют</v>
      </c>
      <c r="F230" s="241" t="str">
        <f>ДС5!DA19</f>
        <v>полный</v>
      </c>
      <c r="G230" s="241">
        <f>ДС5!DB19</f>
        <v>122</v>
      </c>
      <c r="H230" s="241" t="str">
        <f>IF(ДС5!DC19="","",ДС5!DC19)</f>
        <v>Красавцы на чудовищах</v>
      </c>
      <c r="I230" s="235">
        <f>ДС5!EA19</f>
        <v>13</v>
      </c>
    </row>
    <row r="231" spans="1:9" x14ac:dyDescent="0.2">
      <c r="A231" s="188">
        <v>16</v>
      </c>
      <c r="B231" s="233">
        <f>ДС5!C20</f>
        <v>0</v>
      </c>
      <c r="C231" s="233" t="str">
        <f>ДС5!D20</f>
        <v>Полянский А.</v>
      </c>
      <c r="D231" s="233" t="str">
        <f>ДС5!E20</f>
        <v>Винке Елена</v>
      </c>
      <c r="E231" s="241">
        <f>ДС5!CZ20</f>
        <v>0</v>
      </c>
      <c r="F231" s="241" t="str">
        <f>ДС5!DA20</f>
        <v>вне зачета</v>
      </c>
      <c r="G231" s="241">
        <f>ДС5!DB20</f>
        <v>0</v>
      </c>
      <c r="H231" s="241" t="str">
        <f>IF(ДС5!DC20="","",ДС5!DC20)</f>
        <v/>
      </c>
      <c r="I231" s="235">
        <f>ДС5!EA20</f>
        <v>14</v>
      </c>
    </row>
    <row r="232" spans="1:9" x14ac:dyDescent="0.2">
      <c r="A232" s="188">
        <v>17</v>
      </c>
      <c r="B232" s="233">
        <f>ДС5!C21</f>
        <v>16</v>
      </c>
      <c r="C232" s="233" t="str">
        <f>ДС5!D21</f>
        <v>Филин Анатолий</v>
      </c>
      <c r="D232" s="233" t="str">
        <f>ДС5!E21</f>
        <v>Хохлов Юрий</v>
      </c>
      <c r="E232" s="241" t="str">
        <f>ДС5!CZ21</f>
        <v>студент</v>
      </c>
      <c r="F232" s="241" t="str">
        <f>ДС5!DA21</f>
        <v>передний</v>
      </c>
      <c r="G232" s="241">
        <f>ДС5!DB21</f>
        <v>77</v>
      </c>
      <c r="H232" s="241" t="str">
        <f>IF(ДС5!DC21="","",ДС5!DC21)</f>
        <v>Cheburators</v>
      </c>
      <c r="I232" s="235">
        <f>ДС5!EA21</f>
        <v>14</v>
      </c>
    </row>
    <row r="233" spans="1:9" x14ac:dyDescent="0.2">
      <c r="A233" s="188">
        <v>18</v>
      </c>
      <c r="B233" s="233">
        <f>ДС5!C22</f>
        <v>27</v>
      </c>
      <c r="C233" s="233" t="str">
        <f>ДС5!D22</f>
        <v>Жажков Борис</v>
      </c>
      <c r="D233" s="233" t="str">
        <f>ДС5!E22</f>
        <v>Сазонов Олег</v>
      </c>
      <c r="E233" s="241" t="str">
        <f>ДС5!CZ22</f>
        <v>абсолют</v>
      </c>
      <c r="F233" s="241" t="str">
        <f>ДС5!DA22</f>
        <v>полный</v>
      </c>
      <c r="G233" s="241">
        <f>ДС5!DB22</f>
        <v>238</v>
      </c>
      <c r="H233" s="241" t="str">
        <f>IF(ДС5!DC22="","",ДС5!DC22)</f>
        <v>Ретро</v>
      </c>
      <c r="I233" s="235">
        <f>ДС5!EA22</f>
        <v>15</v>
      </c>
    </row>
    <row r="234" spans="1:9" x14ac:dyDescent="0.2">
      <c r="A234" s="188">
        <v>19</v>
      </c>
      <c r="B234" s="233">
        <f>ДС5!C23</f>
        <v>42</v>
      </c>
      <c r="C234" s="233" t="str">
        <f>ДС5!D23</f>
        <v>Тимаков Алексаендр</v>
      </c>
      <c r="D234" s="233" t="str">
        <f>ДС5!E23</f>
        <v>Титов Федор</v>
      </c>
      <c r="E234" s="241" t="str">
        <f>ДС5!CZ23</f>
        <v>выпускник</v>
      </c>
      <c r="F234" s="241" t="str">
        <f>ДС5!DA23</f>
        <v>передний</v>
      </c>
      <c r="G234" s="241">
        <f>ДС5!DB23</f>
        <v>102</v>
      </c>
      <c r="H234" s="241" t="str">
        <f>IF(ДС5!DC23="","",ДС5!DC23)</f>
        <v/>
      </c>
      <c r="I234" s="235">
        <f>ДС5!EA23</f>
        <v>16</v>
      </c>
    </row>
    <row r="235" spans="1:9" x14ac:dyDescent="0.2">
      <c r="A235" s="188">
        <v>20</v>
      </c>
      <c r="B235" s="233">
        <f>ДС5!C24</f>
        <v>12</v>
      </c>
      <c r="C235" s="233" t="str">
        <f>ДС5!D24</f>
        <v>Воронов Александр</v>
      </c>
      <c r="D235" s="233" t="str">
        <f>ДС5!E24</f>
        <v>Балденков Дмитрий</v>
      </c>
      <c r="E235" s="241" t="str">
        <f>ДС5!CZ24</f>
        <v>выпускник</v>
      </c>
      <c r="F235" s="241" t="str">
        <f>ДС5!DA24</f>
        <v>передний</v>
      </c>
      <c r="G235" s="241">
        <f>ДС5!DB24</f>
        <v>77</v>
      </c>
      <c r="H235" s="241" t="str">
        <f>IF(ДС5!DC24="","",ДС5!DC24)</f>
        <v>Очки</v>
      </c>
      <c r="I235" s="235">
        <f>ДС5!EA24</f>
        <v>18</v>
      </c>
    </row>
    <row r="236" spans="1:9" x14ac:dyDescent="0.2">
      <c r="A236" s="188">
        <v>21</v>
      </c>
      <c r="B236" s="233">
        <f>ДС5!C25</f>
        <v>33</v>
      </c>
      <c r="C236" s="233" t="str">
        <f>ДС5!D25</f>
        <v>Богословский Вадим</v>
      </c>
      <c r="D236" s="233" t="str">
        <f>ДС5!E25</f>
        <v>Князева Елена</v>
      </c>
      <c r="E236" s="241" t="str">
        <f>ДС5!CZ25</f>
        <v>абсолют</v>
      </c>
      <c r="F236" s="241" t="str">
        <f>ДС5!DA25</f>
        <v>передний</v>
      </c>
      <c r="G236" s="241">
        <f>ДС5!DB25</f>
        <v>68</v>
      </c>
      <c r="H236" s="241" t="str">
        <f>IF(ДС5!DC25="","",ДС5!DC25)</f>
        <v>Красавцы на чудовищах</v>
      </c>
      <c r="I236" s="235">
        <f>ДС5!EA25</f>
        <v>18</v>
      </c>
    </row>
    <row r="237" spans="1:9" x14ac:dyDescent="0.2">
      <c r="A237" s="188">
        <v>22</v>
      </c>
      <c r="B237" s="233">
        <f>ДС5!C26</f>
        <v>20</v>
      </c>
      <c r="C237" s="233" t="str">
        <f>ДС5!D26</f>
        <v>Лазарко Сергей</v>
      </c>
      <c r="D237" s="233" t="str">
        <f>ДС5!E26</f>
        <v>Лазарко Анатолий</v>
      </c>
      <c r="E237" s="241" t="str">
        <f>ДС5!CZ26</f>
        <v>выпускник</v>
      </c>
      <c r="F237" s="241" t="str">
        <f>ДС5!DA26</f>
        <v>передний</v>
      </c>
      <c r="G237" s="241">
        <f>ДС5!DB26</f>
        <v>71</v>
      </c>
      <c r="H237" s="241" t="str">
        <f>IF(ДС5!DC26="","",ДС5!DC26)</f>
        <v/>
      </c>
      <c r="I237" s="235">
        <f>ДС5!EA26</f>
        <v>20</v>
      </c>
    </row>
    <row r="238" spans="1:9" x14ac:dyDescent="0.2">
      <c r="A238" s="188">
        <v>23</v>
      </c>
      <c r="B238" s="233">
        <f>ДС5!C27</f>
        <v>35</v>
      </c>
      <c r="C238" s="233" t="str">
        <f>ДС5!D27</f>
        <v>Тырин Дмитрий</v>
      </c>
      <c r="D238" s="233" t="str">
        <f>ДС5!E27</f>
        <v>Ермаков Роман</v>
      </c>
      <c r="E238" s="241" t="str">
        <f>ДС5!CZ27</f>
        <v>студент</v>
      </c>
      <c r="F238" s="241" t="str">
        <f>ДС5!DA27</f>
        <v>задний</v>
      </c>
      <c r="G238" s="241">
        <f>ДС5!DB27</f>
        <v>71</v>
      </c>
      <c r="H238" s="241" t="str">
        <f>IF(ДС5!DC27="","",ДС5!DC27)</f>
        <v>Сборная АТФ</v>
      </c>
      <c r="I238" s="235">
        <f>ДС5!EA27</f>
        <v>20</v>
      </c>
    </row>
    <row r="239" spans="1:9" x14ac:dyDescent="0.2">
      <c r="A239" s="188">
        <v>24</v>
      </c>
      <c r="B239" s="233">
        <f>ДС5!C28</f>
        <v>29</v>
      </c>
      <c r="C239" s="233" t="str">
        <f>ДС5!D28</f>
        <v>Мартынов Максим</v>
      </c>
      <c r="D239" s="233" t="str">
        <f>ДС5!E28</f>
        <v>Силин Александр</v>
      </c>
      <c r="E239" s="241" t="str">
        <f>ДС5!CZ28</f>
        <v>выпускник</v>
      </c>
      <c r="F239" s="241" t="str">
        <f>ДС5!DA28</f>
        <v>передний</v>
      </c>
      <c r="G239" s="241">
        <f>ДС5!DB28</f>
        <v>75</v>
      </c>
      <c r="H239" s="241" t="str">
        <f>IF(ДС5!DC28="","",ДС5!DC28)</f>
        <v/>
      </c>
      <c r="I239" s="235">
        <f>ДС5!EA28</f>
        <v>22</v>
      </c>
    </row>
    <row r="240" spans="1:9" x14ac:dyDescent="0.2">
      <c r="A240" s="188">
        <v>25</v>
      </c>
      <c r="B240" s="233">
        <f>ДС5!C29</f>
        <v>17</v>
      </c>
      <c r="C240" s="233" t="str">
        <f>ДС5!D29</f>
        <v>Сафонов Дмитрий</v>
      </c>
      <c r="D240" s="233" t="str">
        <f>ДС5!E29</f>
        <v>Першутин Евгений</v>
      </c>
      <c r="E240" s="241" t="str">
        <f>ДС5!CZ29</f>
        <v>выпускник</v>
      </c>
      <c r="F240" s="241" t="str">
        <f>ДС5!DA29</f>
        <v>передний</v>
      </c>
      <c r="G240" s="241">
        <f>ДС5!DB29</f>
        <v>90</v>
      </c>
      <c r="H240" s="241" t="str">
        <f>IF(ДС5!DC29="","",ДС5!DC29)</f>
        <v>Красавцы на чудовищах</v>
      </c>
      <c r="I240" s="235">
        <f>ДС5!EA29</f>
        <v>23</v>
      </c>
    </row>
    <row r="241" spans="1:9" x14ac:dyDescent="0.2">
      <c r="A241" s="188">
        <v>26</v>
      </c>
      <c r="B241" s="233">
        <f>ДС5!C30</f>
        <v>25</v>
      </c>
      <c r="C241" s="233" t="str">
        <f>ДС5!D30</f>
        <v>Павел Егоров</v>
      </c>
      <c r="D241" s="233" t="str">
        <f>ДС5!E30</f>
        <v>Александр Михайлин</v>
      </c>
      <c r="E241" s="241" t="str">
        <f>ДС5!CZ30</f>
        <v>выпускник</v>
      </c>
      <c r="F241" s="241" t="str">
        <f>ДС5!DA30</f>
        <v>передний</v>
      </c>
      <c r="G241" s="241">
        <f>ДС5!DB30</f>
        <v>152</v>
      </c>
      <c r="H241" s="241" t="str">
        <f>IF(ДС5!DC30="","",ДС5!DC30)</f>
        <v/>
      </c>
      <c r="I241" s="235">
        <f>ДС5!EA30</f>
        <v>23</v>
      </c>
    </row>
    <row r="242" spans="1:9" x14ac:dyDescent="0.2">
      <c r="A242" s="188">
        <v>27</v>
      </c>
      <c r="B242" s="233">
        <f>ДС5!C31</f>
        <v>32</v>
      </c>
      <c r="C242" s="233" t="str">
        <f>ДС5!D31</f>
        <v>Бестужев Дмитрий</v>
      </c>
      <c r="D242" s="233" t="str">
        <f>ДС5!E31</f>
        <v>Меркушев Сергей</v>
      </c>
      <c r="E242" s="241" t="str">
        <f>ДС5!CZ31</f>
        <v>студент</v>
      </c>
      <c r="F242" s="241" t="str">
        <f>ДС5!DA31</f>
        <v>передний</v>
      </c>
      <c r="G242" s="241">
        <f>ДС5!DB31</f>
        <v>140</v>
      </c>
      <c r="H242" s="241" t="str">
        <f>IF(ДС5!DC31="","",ДС5!DC31)</f>
        <v>МАДИ-RACING</v>
      </c>
      <c r="I242" s="235">
        <f>ДС5!EA31</f>
        <v>24</v>
      </c>
    </row>
    <row r="243" spans="1:9" x14ac:dyDescent="0.2">
      <c r="A243" s="188">
        <v>28</v>
      </c>
      <c r="B243" s="233">
        <f>ДС5!C32</f>
        <v>2</v>
      </c>
      <c r="C243" s="233" t="str">
        <f>ДС5!D32</f>
        <v>Сергеев Виктор</v>
      </c>
      <c r="D243" s="233" t="str">
        <f>ДС5!E32</f>
        <v>Ушанов Сергей</v>
      </c>
      <c r="E243" s="241" t="str">
        <f>ДС5!CZ32</f>
        <v>абсолют</v>
      </c>
      <c r="F243" s="241" t="str">
        <f>ДС5!DA32</f>
        <v>полный</v>
      </c>
      <c r="G243" s="241">
        <f>ДС5!DB32</f>
        <v>150</v>
      </c>
      <c r="H243" s="241" t="str">
        <f>IF(ДС5!DC32="","",ДС5!DC32)</f>
        <v>Новогорск-ралли</v>
      </c>
      <c r="I243" s="235">
        <f>ДС5!EA32</f>
        <v>27</v>
      </c>
    </row>
    <row r="244" spans="1:9" x14ac:dyDescent="0.2">
      <c r="A244" s="188">
        <v>29</v>
      </c>
      <c r="B244" s="233">
        <f>ДС5!C33</f>
        <v>6</v>
      </c>
      <c r="C244" s="233" t="str">
        <f>ДС5!D33</f>
        <v>Дудинов Денис</v>
      </c>
      <c r="D244" s="233" t="str">
        <f>ДС5!E33</f>
        <v>Данилов Роман</v>
      </c>
      <c r="E244" s="241" t="str">
        <f>ДС5!CZ33</f>
        <v>абсолют</v>
      </c>
      <c r="F244" s="241" t="str">
        <f>ДС5!DA33</f>
        <v>передний</v>
      </c>
      <c r="G244" s="241">
        <f>ДС5!DB33</f>
        <v>75</v>
      </c>
      <c r="H244" s="241" t="str">
        <f>IF(ДС5!DC33="","",ДС5!DC33)</f>
        <v>Новогорск-ралли</v>
      </c>
      <c r="I244" s="235">
        <f>ДС5!EA33</f>
        <v>28</v>
      </c>
    </row>
    <row r="245" spans="1:9" x14ac:dyDescent="0.2">
      <c r="A245" s="188">
        <v>30</v>
      </c>
      <c r="B245" s="233">
        <f>ДС5!C34</f>
        <v>18</v>
      </c>
      <c r="C245" s="233" t="str">
        <f>ДС5!D34</f>
        <v>Морозкин Алексей</v>
      </c>
      <c r="D245" s="233" t="str">
        <f>ДС5!E34</f>
        <v>Морозкина Ольга</v>
      </c>
      <c r="E245" s="241" t="str">
        <f>ДС5!CZ34</f>
        <v>выпускник</v>
      </c>
      <c r="F245" s="241" t="str">
        <f>ДС5!DA34</f>
        <v>задний</v>
      </c>
      <c r="G245" s="241">
        <f>ДС5!DB34</f>
        <v>177</v>
      </c>
      <c r="H245" s="241" t="str">
        <f>IF(ДС5!DC34="","",ДС5!DC34)</f>
        <v/>
      </c>
      <c r="I245" s="235">
        <f>ДС5!EA34</f>
        <v>29</v>
      </c>
    </row>
    <row r="246" spans="1:9" x14ac:dyDescent="0.2">
      <c r="A246" s="188">
        <v>31</v>
      </c>
      <c r="B246" s="233">
        <f>ДС5!C35</f>
        <v>31</v>
      </c>
      <c r="C246" s="233" t="str">
        <f>ДС5!D35</f>
        <v>Журавлёв Александр</v>
      </c>
      <c r="D246" s="233" t="str">
        <f>ДС5!E35</f>
        <v>Конакчиев Игорь</v>
      </c>
      <c r="E246" s="241" t="str">
        <f>ДС5!CZ35</f>
        <v>абсолют</v>
      </c>
      <c r="F246" s="241" t="str">
        <f>ДС5!DA35</f>
        <v>передний</v>
      </c>
      <c r="G246" s="241">
        <f>ДС5!DB35</f>
        <v>98</v>
      </c>
      <c r="H246" s="241" t="str">
        <f>IF(ДС5!DC35="","",ДС5!DC35)</f>
        <v>Сборная АТФ</v>
      </c>
      <c r="I246" s="235">
        <f>ДС5!EA35</f>
        <v>29</v>
      </c>
    </row>
    <row r="247" spans="1:9" x14ac:dyDescent="0.2">
      <c r="A247" s="188">
        <v>32</v>
      </c>
      <c r="B247" s="233">
        <f>ДС5!C36</f>
        <v>53</v>
      </c>
      <c r="C247" s="233" t="str">
        <f>ДС5!D36</f>
        <v>Суховеев Денис</v>
      </c>
      <c r="D247" s="233" t="str">
        <f>ДС5!E36</f>
        <v>Мохонов Никита</v>
      </c>
      <c r="E247" s="241" t="str">
        <f>ДС5!CZ36</f>
        <v>студент</v>
      </c>
      <c r="F247" s="241" t="str">
        <f>ДС5!DA36</f>
        <v>задний</v>
      </c>
      <c r="G247" s="241">
        <f>ДС5!DB36</f>
        <v>71</v>
      </c>
      <c r="H247" s="241" t="str">
        <f>IF(ДС5!DC36="","",ДС5!DC36)</f>
        <v>MITSURABOSHI-RALLY TECHNIKA</v>
      </c>
      <c r="I247" s="235">
        <f>ДС5!EA36</f>
        <v>29</v>
      </c>
    </row>
    <row r="248" spans="1:9" x14ac:dyDescent="0.2">
      <c r="A248" s="188">
        <v>33</v>
      </c>
      <c r="B248" s="233">
        <f>ДС5!C37</f>
        <v>21</v>
      </c>
      <c r="C248" s="233" t="str">
        <f>ДС5!D37</f>
        <v>Сергеев Андрей</v>
      </c>
      <c r="D248" s="233" t="str">
        <f>ДС5!E37</f>
        <v>Захарина Алла</v>
      </c>
      <c r="E248" s="241" t="str">
        <f>ДС5!CZ37</f>
        <v>выпускник</v>
      </c>
      <c r="F248" s="241" t="str">
        <f>ДС5!DA37</f>
        <v>полный</v>
      </c>
      <c r="G248" s="241">
        <f>ДС5!DB37</f>
        <v>125</v>
      </c>
      <c r="H248" s="241" t="str">
        <f>IF(ДС5!DC37="","",ДС5!DC37)</f>
        <v>Очки</v>
      </c>
      <c r="I248" s="235">
        <f>ДС5!EA37</f>
        <v>30</v>
      </c>
    </row>
    <row r="249" spans="1:9" x14ac:dyDescent="0.2">
      <c r="A249" s="188">
        <v>34</v>
      </c>
      <c r="B249" s="233">
        <f>ДС5!C38</f>
        <v>4</v>
      </c>
      <c r="C249" s="233" t="str">
        <f>ДС5!D38</f>
        <v>Милявский Дмитрий</v>
      </c>
      <c r="D249" s="233" t="str">
        <f>ДС5!E38</f>
        <v>Баклашова Василиса</v>
      </c>
      <c r="E249" s="241" t="str">
        <f>ДС5!CZ38</f>
        <v>выпускник</v>
      </c>
      <c r="F249" s="241" t="str">
        <f>ДС5!DA38</f>
        <v>передний</v>
      </c>
      <c r="G249" s="241">
        <f>ДС5!DB38</f>
        <v>140</v>
      </c>
      <c r="H249" s="241" t="str">
        <f>IF(ДС5!DC38="","",ДС5!DC38)</f>
        <v>Сборная АТФ</v>
      </c>
      <c r="I249" s="235">
        <f>ДС5!EA38</f>
        <v>32</v>
      </c>
    </row>
    <row r="250" spans="1:9" x14ac:dyDescent="0.2">
      <c r="A250" s="188">
        <v>35</v>
      </c>
      <c r="B250" s="233">
        <f>ДС5!C39</f>
        <v>7</v>
      </c>
      <c r="C250" s="233" t="str">
        <f>ДС5!D39</f>
        <v>Шулимов Василий</v>
      </c>
      <c r="D250" s="233" t="str">
        <f>ДС5!E39</f>
        <v>Щукин Михаил</v>
      </c>
      <c r="E250" s="241" t="str">
        <f>ДС5!CZ39</f>
        <v>выпускник</v>
      </c>
      <c r="F250" s="241" t="str">
        <f>ДС5!DA39</f>
        <v>передний</v>
      </c>
      <c r="G250" s="241">
        <f>ДС5!DB39</f>
        <v>71</v>
      </c>
      <c r="H250" s="241" t="str">
        <f>IF(ДС5!DC39="","",ДС5!DC39)</f>
        <v>Сборная АТФ</v>
      </c>
      <c r="I250" s="235">
        <f>ДС5!EA39</f>
        <v>32</v>
      </c>
    </row>
    <row r="251" spans="1:9" x14ac:dyDescent="0.2">
      <c r="A251" s="188">
        <v>36</v>
      </c>
      <c r="B251" s="233">
        <f>ДС5!C40</f>
        <v>56</v>
      </c>
      <c r="C251" s="233" t="str">
        <f>ДС5!D40</f>
        <v>Рудык Тимофей</v>
      </c>
      <c r="D251" s="233" t="str">
        <f>ДС5!E40</f>
        <v>Теплухин Николай</v>
      </c>
      <c r="E251" s="241" t="str">
        <f>ДС5!CZ40</f>
        <v>студент</v>
      </c>
      <c r="F251" s="241" t="str">
        <f>ДС5!DA40</f>
        <v>передний</v>
      </c>
      <c r="G251" s="241">
        <f>ДС5!DB40</f>
        <v>89</v>
      </c>
      <c r="H251" s="241" t="str">
        <f>IF(ДС5!DC40="","",ДС5!DC40)</f>
        <v>МАДИ-RACING</v>
      </c>
      <c r="I251" s="235">
        <f>ДС5!EA40</f>
        <v>33</v>
      </c>
    </row>
    <row r="252" spans="1:9" x14ac:dyDescent="0.2">
      <c r="A252" s="188">
        <v>37</v>
      </c>
      <c r="B252" s="233">
        <f>ДС5!C41</f>
        <v>47</v>
      </c>
      <c r="C252" s="233" t="str">
        <f>ДС5!D41</f>
        <v>Минаев Евгений</v>
      </c>
      <c r="D252" s="233" t="str">
        <f>ДС5!E41</f>
        <v>Суриков Иван</v>
      </c>
      <c r="E252" s="241" t="str">
        <f>ДС5!CZ41</f>
        <v>абсолют</v>
      </c>
      <c r="F252" s="241" t="str">
        <f>ДС5!DA41</f>
        <v>передний</v>
      </c>
      <c r="G252" s="241">
        <f>ДС5!DB41</f>
        <v>77</v>
      </c>
      <c r="H252" s="241" t="str">
        <f>IF(ДС5!DC41="","",ДС5!DC41)</f>
        <v/>
      </c>
      <c r="I252" s="235">
        <f>ДС5!EA41</f>
        <v>42</v>
      </c>
    </row>
    <row r="253" spans="1:9" x14ac:dyDescent="0.2">
      <c r="A253" s="188">
        <v>38</v>
      </c>
      <c r="B253" s="233">
        <f>ДС5!C42</f>
        <v>15</v>
      </c>
      <c r="C253" s="233" t="str">
        <f>ДС5!D42</f>
        <v>Чубаров Олег</v>
      </c>
      <c r="D253" s="233" t="str">
        <f>ДС5!E42</f>
        <v>Васильева Елена</v>
      </c>
      <c r="E253" s="241" t="str">
        <f>ДС5!CZ42</f>
        <v>абсолют</v>
      </c>
      <c r="F253" s="241" t="str">
        <f>ДС5!DA42</f>
        <v>передний</v>
      </c>
      <c r="G253" s="241">
        <f>ДС5!DB42</f>
        <v>105</v>
      </c>
      <c r="H253" s="241" t="str">
        <f>IF(ДС5!DC42="","",ДС5!DC42)</f>
        <v/>
      </c>
      <c r="I253" s="235">
        <f>ДС5!EA42</f>
        <v>43</v>
      </c>
    </row>
    <row r="254" spans="1:9" x14ac:dyDescent="0.2">
      <c r="A254" s="188">
        <v>39</v>
      </c>
      <c r="B254" s="233">
        <f>ДС5!C43</f>
        <v>49</v>
      </c>
      <c r="C254" s="233" t="str">
        <f>ДС5!D43</f>
        <v>Шевченко Александр</v>
      </c>
      <c r="D254" s="233" t="str">
        <f>ДС5!E43</f>
        <v>Малахов Роман</v>
      </c>
      <c r="E254" s="241" t="str">
        <f>ДС5!CZ43</f>
        <v>студент</v>
      </c>
      <c r="F254" s="241" t="str">
        <f>ДС5!DA43</f>
        <v>задний</v>
      </c>
      <c r="G254" s="241">
        <f>ДС5!DB43</f>
        <v>136</v>
      </c>
      <c r="H254" s="241" t="str">
        <f>IF(ДС5!DC43="","",ДС5!DC43)</f>
        <v>MITSURABOSHI-RALLY TECHNIKA</v>
      </c>
      <c r="I254" s="235">
        <f>ДС5!EA43</f>
        <v>43</v>
      </c>
    </row>
    <row r="255" spans="1:9" x14ac:dyDescent="0.2">
      <c r="A255" s="188">
        <v>40</v>
      </c>
      <c r="B255" s="233">
        <f>ДС5!C44</f>
        <v>55</v>
      </c>
      <c r="C255" s="233" t="str">
        <f>ДС5!D44</f>
        <v>Герасимов Андрей</v>
      </c>
      <c r="D255" s="233" t="str">
        <f>ДС5!E44</f>
        <v>Фарбирович Анна</v>
      </c>
      <c r="E255" s="241" t="str">
        <f>ДС5!CZ44</f>
        <v>студент</v>
      </c>
      <c r="F255" s="241" t="str">
        <f>ДС5!DA44</f>
        <v>передний</v>
      </c>
      <c r="G255" s="241">
        <f>ДС5!DB44</f>
        <v>109</v>
      </c>
      <c r="H255" s="241" t="str">
        <f>IF(ДС5!DC44="","",ДС5!DC44)</f>
        <v>Cheburators</v>
      </c>
      <c r="I255" s="235">
        <f>ДС5!EA44</f>
        <v>48</v>
      </c>
    </row>
    <row r="256" spans="1:9" x14ac:dyDescent="0.2">
      <c r="A256" s="188">
        <v>41</v>
      </c>
      <c r="B256" s="233">
        <f>ДС5!C45</f>
        <v>38</v>
      </c>
      <c r="C256" s="233" t="str">
        <f>ДС5!D45</f>
        <v>Дочкин Дмитрий</v>
      </c>
      <c r="D256" s="233" t="str">
        <f>ДС5!E45</f>
        <v>Адуберг Софья</v>
      </c>
      <c r="E256" s="241" t="str">
        <f>ДС5!CZ45</f>
        <v>студент</v>
      </c>
      <c r="F256" s="241" t="str">
        <f>ДС5!DA45</f>
        <v>передний</v>
      </c>
      <c r="G256" s="241">
        <f>ДС5!DB45</f>
        <v>114</v>
      </c>
      <c r="H256" s="241" t="str">
        <f>IF(ДС5!DC45="","",ДС5!DC45)</f>
        <v>МАДИ-RACING</v>
      </c>
      <c r="I256" s="235">
        <f>ДС5!EA45</f>
        <v>49</v>
      </c>
    </row>
    <row r="257" spans="1:9" x14ac:dyDescent="0.2">
      <c r="A257" s="188">
        <v>42</v>
      </c>
      <c r="B257" s="233">
        <f>ДС5!C46</f>
        <v>30</v>
      </c>
      <c r="C257" s="233" t="str">
        <f>ДС5!D46</f>
        <v>Лёвин Петр</v>
      </c>
      <c r="D257" s="233" t="str">
        <f>ДС5!E46</f>
        <v>Путилин Алексей</v>
      </c>
      <c r="E257" s="241" t="str">
        <f>ДС5!CZ46</f>
        <v>абсолют</v>
      </c>
      <c r="F257" s="241" t="str">
        <f>ДС5!DA46</f>
        <v>полный</v>
      </c>
      <c r="G257" s="241">
        <f>ДС5!DB46</f>
        <v>129</v>
      </c>
      <c r="H257" s="241" t="str">
        <f>IF(ДС5!DC46="","",ДС5!DC46)</f>
        <v/>
      </c>
      <c r="I257" s="235">
        <f>ДС5!EA46</f>
        <v>54</v>
      </c>
    </row>
    <row r="258" spans="1:9" x14ac:dyDescent="0.2">
      <c r="A258" s="188">
        <v>43</v>
      </c>
      <c r="B258" s="233">
        <f>ДС5!C47</f>
        <v>23</v>
      </c>
      <c r="C258" s="233" t="str">
        <f>ДС5!D47</f>
        <v>Дегтярёв Тимур</v>
      </c>
      <c r="D258" s="233" t="str">
        <f>ДС5!E47</f>
        <v>Зиновчук Денис</v>
      </c>
      <c r="E258" s="241" t="str">
        <f>ДС5!CZ47</f>
        <v>студент</v>
      </c>
      <c r="F258" s="241" t="str">
        <f>ДС5!DA47</f>
        <v>передний</v>
      </c>
      <c r="G258" s="241">
        <f>ДС5!DB47</f>
        <v>70</v>
      </c>
      <c r="H258" s="241" t="str">
        <f>IF(ДС5!DC47="","",ДС5!DC47)</f>
        <v>Cheburators</v>
      </c>
      <c r="I258" s="235">
        <f>ДС5!EA47</f>
        <v>55</v>
      </c>
    </row>
    <row r="259" spans="1:9" x14ac:dyDescent="0.2">
      <c r="A259" s="188">
        <v>44</v>
      </c>
      <c r="B259" s="233">
        <f>ДС5!C48</f>
        <v>50</v>
      </c>
      <c r="C259" s="233" t="str">
        <f>ДС5!D48</f>
        <v>Васильев Сергей</v>
      </c>
      <c r="D259" s="233" t="str">
        <f>ДС5!E48</f>
        <v>Кузнецов Константин</v>
      </c>
      <c r="E259" s="241" t="str">
        <f>ДС5!CZ48</f>
        <v>студент</v>
      </c>
      <c r="F259" s="241" t="str">
        <f>ДС5!DA48</f>
        <v>полный</v>
      </c>
      <c r="G259" s="241">
        <f>ДС5!DB48</f>
        <v>265</v>
      </c>
      <c r="H259" s="241" t="str">
        <f>IF(ДС5!DC48="","",ДС5!DC48)</f>
        <v>MITSURABOSHI-RALLY TECHNIKA</v>
      </c>
      <c r="I259" s="235">
        <f>ДС5!EA48</f>
        <v>58</v>
      </c>
    </row>
    <row r="260" spans="1:9" x14ac:dyDescent="0.2">
      <c r="A260" s="188">
        <v>45</v>
      </c>
      <c r="B260" s="233">
        <f>ДС5!C49</f>
        <v>58</v>
      </c>
      <c r="C260" s="233" t="str">
        <f>ДС5!D49</f>
        <v>Поселов Алексей</v>
      </c>
      <c r="D260" s="233" t="str">
        <f>ДС5!E49</f>
        <v>Фадеева Дарья</v>
      </c>
      <c r="E260" s="241" t="str">
        <f>ДС5!CZ49</f>
        <v>студент</v>
      </c>
      <c r="F260" s="241" t="str">
        <f>ДС5!DA49</f>
        <v>полный</v>
      </c>
      <c r="G260" s="241">
        <f>ДС5!DB49</f>
        <v>127</v>
      </c>
      <c r="H260" s="241" t="str">
        <f>IF(ДС5!DC49="","",ДС5!DC49)</f>
        <v/>
      </c>
      <c r="I260" s="235">
        <f>ДС5!EA49</f>
        <v>62</v>
      </c>
    </row>
    <row r="261" spans="1:9" x14ac:dyDescent="0.2">
      <c r="A261" s="188">
        <v>46</v>
      </c>
      <c r="B261" s="233">
        <f>ДС5!C50</f>
        <v>26</v>
      </c>
      <c r="C261" s="233" t="str">
        <f>ДС5!D50</f>
        <v>Жажкова Оксана</v>
      </c>
      <c r="D261" s="233" t="str">
        <f>ДС5!E50</f>
        <v>Кареева Елена</v>
      </c>
      <c r="E261" s="241" t="str">
        <f>ДС5!CZ50</f>
        <v>абсолют</v>
      </c>
      <c r="F261" s="241" t="str">
        <f>ДС5!DA50</f>
        <v>полный</v>
      </c>
      <c r="G261" s="241">
        <f>ДС5!DB50</f>
        <v>250</v>
      </c>
      <c r="H261" s="241" t="str">
        <f>IF(ДС5!DC50="","",ДС5!DC50)</f>
        <v>Ретро</v>
      </c>
      <c r="I261" s="235">
        <f>ДС5!EA50</f>
        <v>66</v>
      </c>
    </row>
    <row r="262" spans="1:9" x14ac:dyDescent="0.2">
      <c r="A262" s="188">
        <v>47</v>
      </c>
      <c r="B262" s="233">
        <f>ДС5!C51</f>
        <v>77</v>
      </c>
      <c r="C262" s="233" t="str">
        <f>ДС5!D51</f>
        <v>Кананадзе Сергей</v>
      </c>
      <c r="D262" s="233" t="str">
        <f>ДС5!E51</f>
        <v>Егорычев Дмитрий</v>
      </c>
      <c r="E262" s="241" t="str">
        <f>ДС5!CZ51</f>
        <v>абсолют</v>
      </c>
      <c r="F262" s="241" t="str">
        <f>ДС5!DA51</f>
        <v>полный</v>
      </c>
      <c r="G262" s="241">
        <f>ДС5!DB51</f>
        <v>136</v>
      </c>
      <c r="H262" s="241" t="str">
        <f>IF(ДС5!DC51="","",ДС5!DC51)</f>
        <v/>
      </c>
      <c r="I262" s="235">
        <f>ДС5!EA51</f>
        <v>67</v>
      </c>
    </row>
    <row r="263" spans="1:9" x14ac:dyDescent="0.2">
      <c r="A263" s="188">
        <v>48</v>
      </c>
      <c r="B263" s="233">
        <f>ДС5!C52</f>
        <v>36</v>
      </c>
      <c r="C263" s="233" t="str">
        <f>ДС5!D52</f>
        <v>Русаков Сергей</v>
      </c>
      <c r="D263" s="233" t="str">
        <f>ДС5!E52</f>
        <v>Новиков Александр</v>
      </c>
      <c r="E263" s="241" t="str">
        <f>ДС5!CZ52</f>
        <v>абсолют</v>
      </c>
      <c r="F263" s="241" t="str">
        <f>ДС5!DA52</f>
        <v>передний</v>
      </c>
      <c r="G263" s="241">
        <f>ДС5!DB52</f>
        <v>102</v>
      </c>
      <c r="H263" s="241" t="str">
        <f>IF(ДС5!DC52="","",ДС5!DC52)</f>
        <v/>
      </c>
      <c r="I263" s="235">
        <f>ДС5!EA52</f>
        <v>71</v>
      </c>
    </row>
    <row r="264" spans="1:9" x14ac:dyDescent="0.2">
      <c r="A264" s="188">
        <v>49</v>
      </c>
      <c r="B264" s="233">
        <f>ДС5!C53</f>
        <v>24</v>
      </c>
      <c r="C264" s="233" t="str">
        <f>ДС5!D53</f>
        <v>Барахов Виталий</v>
      </c>
      <c r="D264" s="233" t="str">
        <f>ДС5!E53</f>
        <v>Титов Владимир</v>
      </c>
      <c r="E264" s="241" t="str">
        <f>ДС5!CZ53</f>
        <v>абсолют</v>
      </c>
      <c r="F264" s="241" t="str">
        <f>ДС5!DA53</f>
        <v>передний</v>
      </c>
      <c r="G264" s="241">
        <f>ДС5!DB53</f>
        <v>75</v>
      </c>
      <c r="H264" s="241" t="str">
        <f>IF(ДС5!DC53="","",ДС5!DC53)</f>
        <v/>
      </c>
      <c r="I264" s="235">
        <f>ДС5!EA53</f>
        <v>78</v>
      </c>
    </row>
    <row r="265" spans="1:9" x14ac:dyDescent="0.2">
      <c r="A265" s="188">
        <v>50</v>
      </c>
      <c r="B265" s="233">
        <f>ДС5!C54</f>
        <v>44</v>
      </c>
      <c r="C265" s="233" t="str">
        <f>ДС5!D54</f>
        <v>Касьянов Владимир</v>
      </c>
      <c r="D265" s="233" t="str">
        <f>ДС5!E54</f>
        <v>Толстая Наталья</v>
      </c>
      <c r="E265" s="241" t="str">
        <f>ДС5!CZ54</f>
        <v>абсолют</v>
      </c>
      <c r="F265" s="241" t="str">
        <f>ДС5!DA54</f>
        <v>передний</v>
      </c>
      <c r="G265" s="241">
        <f>ДС5!DB54</f>
        <v>150</v>
      </c>
      <c r="H265" s="241" t="str">
        <f>IF(ДС5!DC54="","",ДС5!DC54)</f>
        <v>Ретро</v>
      </c>
      <c r="I265" s="235">
        <f>ДС5!EA54</f>
        <v>84</v>
      </c>
    </row>
    <row r="266" spans="1:9" x14ac:dyDescent="0.2">
      <c r="A266" s="188">
        <v>51</v>
      </c>
      <c r="B266" s="233">
        <f>ДС5!C55</f>
        <v>54</v>
      </c>
      <c r="C266" s="233" t="str">
        <f>ДС5!D55</f>
        <v>Баданин Александр</v>
      </c>
      <c r="D266" s="233" t="str">
        <f>ДС5!E55</f>
        <v>Волков Сергей</v>
      </c>
      <c r="E266" s="241" t="str">
        <f>ДС5!CZ55</f>
        <v>студент</v>
      </c>
      <c r="F266" s="241" t="str">
        <f>ДС5!DA55</f>
        <v>передний</v>
      </c>
      <c r="G266" s="241">
        <f>ДС5!DB55</f>
        <v>80</v>
      </c>
      <c r="H266" s="241" t="str">
        <f>IF(ДС5!DC55="","",ДС5!DC55)</f>
        <v>Новогорск-ралли</v>
      </c>
      <c r="I266" s="235">
        <f>ДС5!EA55</f>
        <v>86</v>
      </c>
    </row>
    <row r="267" spans="1:9" x14ac:dyDescent="0.2">
      <c r="A267" s="188">
        <v>52</v>
      </c>
      <c r="B267" s="233">
        <f>ДС5!C56</f>
        <v>19</v>
      </c>
      <c r="C267" s="233" t="str">
        <f>ДС5!D56</f>
        <v>Куричина Инна</v>
      </c>
      <c r="D267" s="233" t="str">
        <f>ДС5!E56</f>
        <v>Овчинников Андрей</v>
      </c>
      <c r="E267" s="241" t="str">
        <f>ДС5!CZ56</f>
        <v>студент</v>
      </c>
      <c r="F267" s="241" t="str">
        <f>ДС5!DA56</f>
        <v>передний</v>
      </c>
      <c r="G267" s="241">
        <f>ДС5!DB56</f>
        <v>80</v>
      </c>
      <c r="H267" s="241" t="str">
        <f>IF(ДС5!DC56="","",ДС5!DC56)</f>
        <v>Cheburators</v>
      </c>
      <c r="I267" s="235">
        <f>ДС5!EA56</f>
        <v>88</v>
      </c>
    </row>
    <row r="268" spans="1:9" x14ac:dyDescent="0.2">
      <c r="A268" s="188">
        <v>53</v>
      </c>
      <c r="B268" s="233">
        <f>ДС5!C57</f>
        <v>40</v>
      </c>
      <c r="C268" s="233" t="str">
        <f>ДС5!D57</f>
        <v>Рябов Павел</v>
      </c>
      <c r="D268" s="233" t="str">
        <f>ДС5!E57</f>
        <v>Ермилов Сергей</v>
      </c>
      <c r="E268" s="241" t="str">
        <f>ДС5!CZ57</f>
        <v>абсолют</v>
      </c>
      <c r="F268" s="241" t="str">
        <f>ДС5!DA57</f>
        <v>передний</v>
      </c>
      <c r="G268" s="241">
        <f>ДС5!DB57</f>
        <v>75</v>
      </c>
      <c r="H268" s="241" t="str">
        <f>IF(ДС5!DC57="","",ДС5!DC57)</f>
        <v/>
      </c>
      <c r="I268" s="235">
        <f>ДС5!EA57</f>
        <v>126</v>
      </c>
    </row>
    <row r="269" spans="1:9" x14ac:dyDescent="0.2">
      <c r="A269" s="188">
        <v>54</v>
      </c>
      <c r="B269" s="233">
        <f>ДС5!C58</f>
        <v>37</v>
      </c>
      <c r="C269" s="233" t="str">
        <f>ДС5!D58</f>
        <v>Денисова Анастасия</v>
      </c>
      <c r="D269" s="233" t="str">
        <f>ДС5!E58</f>
        <v>Задорожная Анна</v>
      </c>
      <c r="E269" s="241" t="str">
        <f>ДС5!CZ58</f>
        <v>студент</v>
      </c>
      <c r="F269" s="241" t="str">
        <f>ДС5!DA58</f>
        <v>передний</v>
      </c>
      <c r="G269" s="241">
        <f>ДС5!DB58</f>
        <v>70</v>
      </c>
      <c r="H269" s="241" t="str">
        <f>IF(ДС5!DC58="","",ДС5!DC58)</f>
        <v>МАДИ-RACING</v>
      </c>
      <c r="I269" s="235">
        <f>ДС5!EA58</f>
        <v>133</v>
      </c>
    </row>
    <row r="270" spans="1:9" x14ac:dyDescent="0.2">
      <c r="A270" s="188">
        <v>55</v>
      </c>
      <c r="B270" s="233">
        <f>ДС5!C59</f>
        <v>28</v>
      </c>
      <c r="C270" s="233" t="str">
        <f>ДС5!D59</f>
        <v>Фомин Дмитрий</v>
      </c>
      <c r="D270" s="233" t="str">
        <f>ДС5!E59</f>
        <v>Зеленин Алексей</v>
      </c>
      <c r="E270" s="241" t="str">
        <f>ДС5!CZ59</f>
        <v>выпускник</v>
      </c>
      <c r="F270" s="241" t="str">
        <f>ДС5!DA59</f>
        <v>полный</v>
      </c>
      <c r="G270" s="241">
        <f>ДС5!DB59</f>
        <v>79</v>
      </c>
      <c r="H270" s="241" t="str">
        <f>IF(ДС5!DC59="","",ДС5!DC59)</f>
        <v>Очки</v>
      </c>
      <c r="I270" s="235">
        <f>ДС5!EA59</f>
        <v>188</v>
      </c>
    </row>
    <row r="271" spans="1:9" x14ac:dyDescent="0.2">
      <c r="A271" s="188">
        <v>56</v>
      </c>
      <c r="B271" s="233">
        <f>ДС5!C60</f>
        <v>59</v>
      </c>
      <c r="C271" s="233" t="str">
        <f>ДС5!D60</f>
        <v>Коротин Константин</v>
      </c>
      <c r="D271" s="233" t="str">
        <f>ДС5!E60</f>
        <v xml:space="preserve">Гусельников Максим </v>
      </c>
      <c r="E271" s="241" t="str">
        <f>ДС5!CZ60</f>
        <v>студент</v>
      </c>
      <c r="F271" s="241" t="str">
        <f>ДС5!DA60</f>
        <v>передний</v>
      </c>
      <c r="G271" s="241">
        <f>ДС5!DB60</f>
        <v>141</v>
      </c>
      <c r="H271" s="241" t="str">
        <f>IF(ДС5!DC60="","",ДС5!DC60)</f>
        <v>MITSURABOSHI-RALLY TECHNIKA</v>
      </c>
      <c r="I271" s="235">
        <f>ДС5!EA60</f>
        <v>272</v>
      </c>
    </row>
    <row r="272" spans="1:9" x14ac:dyDescent="0.2">
      <c r="A272" s="188">
        <v>57</v>
      </c>
      <c r="B272" s="233">
        <f>ДС5!C61</f>
        <v>51</v>
      </c>
      <c r="C272" s="233" t="str">
        <f>ДС5!D61</f>
        <v>Рассказов Алексей</v>
      </c>
      <c r="D272" s="233" t="str">
        <f>ДС5!E61</f>
        <v>Быков Евгений</v>
      </c>
      <c r="E272" s="241" t="str">
        <f>ДС5!CZ61</f>
        <v>студент</v>
      </c>
      <c r="F272" s="241" t="str">
        <f>ДС5!DA61</f>
        <v>передний</v>
      </c>
      <c r="G272" s="241">
        <f>ДС5!DB61</f>
        <v>201</v>
      </c>
      <c r="H272" s="241" t="str">
        <f>IF(ДС5!DC61="","",ДС5!DC61)</f>
        <v>MITSURABOSHI-RALLY TECHNIKA</v>
      </c>
      <c r="I272" s="235">
        <f>ДС5!EA61</f>
        <v>302</v>
      </c>
    </row>
    <row r="273" spans="1:9" hidden="1" x14ac:dyDescent="0.2">
      <c r="A273" s="188">
        <v>58</v>
      </c>
      <c r="B273" s="233">
        <f>ДС5!C62</f>
        <v>8</v>
      </c>
      <c r="C273" s="233" t="str">
        <f>ДС5!D62</f>
        <v xml:space="preserve">Носков Геннадий </v>
      </c>
      <c r="D273" s="233" t="str">
        <f>ДС5!E62</f>
        <v xml:space="preserve">Носков Александр </v>
      </c>
      <c r="E273" s="241" t="str">
        <f>ДС5!CZ62</f>
        <v>студент</v>
      </c>
      <c r="F273" s="241" t="str">
        <f>ДС5!DA62</f>
        <v>полный</v>
      </c>
      <c r="G273" s="241">
        <f>ДС5!DB62</f>
        <v>299</v>
      </c>
      <c r="H273" s="241" t="str">
        <f>IF(ДС5!DC62="","",ДС5!DC62)</f>
        <v/>
      </c>
      <c r="I273" s="235" t="e">
        <f>ДС5!EA62</f>
        <v>#REF!</v>
      </c>
    </row>
    <row r="274" spans="1:9" ht="13.5" hidden="1" thickBot="1" x14ac:dyDescent="0.25">
      <c r="A274" s="190">
        <v>59</v>
      </c>
      <c r="B274" s="236">
        <f>ДС5!C63</f>
        <v>22</v>
      </c>
      <c r="C274" s="236" t="str">
        <f>ДС5!D63</f>
        <v>Изотов Николай</v>
      </c>
      <c r="D274" s="236" t="str">
        <f>ДС5!E63</f>
        <v>Цыганов Михаил</v>
      </c>
      <c r="E274" s="242" t="str">
        <f>ДС5!CZ63</f>
        <v>студент</v>
      </c>
      <c r="F274" s="242" t="str">
        <f>ДС5!DA63</f>
        <v>передний</v>
      </c>
      <c r="G274" s="242">
        <f>ДС5!DB63</f>
        <v>88</v>
      </c>
      <c r="H274" s="242" t="str">
        <f>IF(ДС5!DC63="","",ДС5!DC63)</f>
        <v/>
      </c>
      <c r="I274" s="238" t="e">
        <f>ДС5!EA63</f>
        <v>#REF!</v>
      </c>
    </row>
    <row r="284" spans="1:9" ht="33" x14ac:dyDescent="0.45">
      <c r="B284" s="160" t="s">
        <v>213</v>
      </c>
    </row>
    <row r="285" spans="1:9" x14ac:dyDescent="0.2">
      <c r="A285" s="163"/>
      <c r="B285" s="163"/>
      <c r="C285" s="163"/>
      <c r="D285" s="163"/>
      <c r="E285" s="163"/>
      <c r="F285" s="163"/>
      <c r="G285" s="163"/>
      <c r="H285" s="163"/>
      <c r="I285" s="163"/>
    </row>
    <row r="286" spans="1:9" ht="13.5" thickBot="1" x14ac:dyDescent="0.25"/>
    <row r="287" spans="1:9" x14ac:dyDescent="0.2">
      <c r="A287" s="405" t="s">
        <v>0</v>
      </c>
      <c r="B287" s="407" t="s">
        <v>1</v>
      </c>
      <c r="C287" s="400" t="s">
        <v>3</v>
      </c>
      <c r="D287" s="400" t="s">
        <v>221</v>
      </c>
      <c r="E287" s="400" t="s">
        <v>200</v>
      </c>
      <c r="F287" s="400" t="s">
        <v>87</v>
      </c>
      <c r="G287" s="400" t="s">
        <v>179</v>
      </c>
      <c r="H287" s="400" t="s">
        <v>201</v>
      </c>
      <c r="I287" s="414" t="s">
        <v>14</v>
      </c>
    </row>
    <row r="288" spans="1:9" ht="13.5" thickBot="1" x14ac:dyDescent="0.25">
      <c r="A288" s="416"/>
      <c r="B288" s="417"/>
      <c r="C288" s="417"/>
      <c r="D288" s="417"/>
      <c r="E288" s="417"/>
      <c r="F288" s="417"/>
      <c r="G288" s="417"/>
      <c r="H288" s="417"/>
      <c r="I288" s="418"/>
    </row>
    <row r="289" spans="1:9" x14ac:dyDescent="0.2">
      <c r="A289" s="182">
        <v>1</v>
      </c>
      <c r="B289" s="230">
        <f>ДС6!C5</f>
        <v>21</v>
      </c>
      <c r="C289" s="230" t="str">
        <f>ДС6!D5</f>
        <v>Сергеев Андрей</v>
      </c>
      <c r="D289" s="230" t="str">
        <f>ДС6!E5</f>
        <v>Захарина Алла</v>
      </c>
      <c r="E289" s="243" t="str">
        <f>ДС6!CZ5</f>
        <v>выпускник</v>
      </c>
      <c r="F289" s="243" t="str">
        <f>ДС6!DA5</f>
        <v>полный</v>
      </c>
      <c r="G289" s="243">
        <f>ДС6!DB5</f>
        <v>125</v>
      </c>
      <c r="H289" s="243" t="str">
        <f>IF(ДС6!DC5="","",ДС6!DC5)</f>
        <v>Очки</v>
      </c>
      <c r="I289" s="232">
        <f>ДС6!EC5</f>
        <v>24.5</v>
      </c>
    </row>
    <row r="290" spans="1:9" x14ac:dyDescent="0.2">
      <c r="A290" s="188">
        <v>2</v>
      </c>
      <c r="B290" s="233">
        <f>ДС6!C6</f>
        <v>14</v>
      </c>
      <c r="C290" s="233" t="str">
        <f>ДС6!D6</f>
        <v>Юрин Артем</v>
      </c>
      <c r="D290" s="233" t="str">
        <f>ДС6!E6</f>
        <v>Сумин Антон</v>
      </c>
      <c r="E290" s="241" t="str">
        <f>ДС6!CZ6</f>
        <v>выпускник</v>
      </c>
      <c r="F290" s="241" t="str">
        <f>ДС6!DA6</f>
        <v>полный</v>
      </c>
      <c r="G290" s="241">
        <f>ДС6!DB6</f>
        <v>265</v>
      </c>
      <c r="H290" s="241" t="str">
        <f>IF(ДС6!DC6="","",ДС6!DC6)</f>
        <v>Dream Team</v>
      </c>
      <c r="I290" s="235">
        <f>ДС6!EC6</f>
        <v>25.2</v>
      </c>
    </row>
    <row r="291" spans="1:9" x14ac:dyDescent="0.2">
      <c r="A291" s="188">
        <v>3</v>
      </c>
      <c r="B291" s="233">
        <f>ДС6!C7</f>
        <v>39</v>
      </c>
      <c r="C291" s="233" t="str">
        <f>ДС6!D7</f>
        <v>Володин Дмитрий</v>
      </c>
      <c r="D291" s="233" t="str">
        <f>ДС6!E7</f>
        <v>Топорков Максим</v>
      </c>
      <c r="E291" s="241" t="str">
        <f>ДС6!CZ7</f>
        <v>студент</v>
      </c>
      <c r="F291" s="241" t="str">
        <f>ДС6!DA7</f>
        <v>передний</v>
      </c>
      <c r="G291" s="241">
        <f>ДС6!DB7</f>
        <v>75</v>
      </c>
      <c r="H291" s="241" t="str">
        <f>IF(ДС6!DC7="","",ДС6!DC7)</f>
        <v>МАДИ-RACING</v>
      </c>
      <c r="I291" s="235">
        <f>ДС6!EC7</f>
        <v>25.5</v>
      </c>
    </row>
    <row r="292" spans="1:9" x14ac:dyDescent="0.2">
      <c r="A292" s="188">
        <v>4</v>
      </c>
      <c r="B292" s="233">
        <f>ДС6!C8</f>
        <v>2</v>
      </c>
      <c r="C292" s="233" t="str">
        <f>ДС6!D8</f>
        <v>Сергеев Виктор</v>
      </c>
      <c r="D292" s="233" t="str">
        <f>ДС6!E8</f>
        <v>Ушанов Сергей</v>
      </c>
      <c r="E292" s="241" t="str">
        <f>ДС6!CZ8</f>
        <v>абсолют</v>
      </c>
      <c r="F292" s="241" t="str">
        <f>ДС6!DA8</f>
        <v>полный</v>
      </c>
      <c r="G292" s="241">
        <f>ДС6!DB8</f>
        <v>150</v>
      </c>
      <c r="H292" s="241" t="str">
        <f>IF(ДС6!DC8="","",ДС6!DC8)</f>
        <v>Новогорск-ралли</v>
      </c>
      <c r="I292" s="235">
        <f>ДС6!EC8</f>
        <v>25.6</v>
      </c>
    </row>
    <row r="293" spans="1:9" x14ac:dyDescent="0.2">
      <c r="A293" s="188">
        <v>5</v>
      </c>
      <c r="B293" s="233">
        <f>ДС6!C9</f>
        <v>5</v>
      </c>
      <c r="C293" s="233" t="str">
        <f>ДС6!D9</f>
        <v>Фоменко Денис</v>
      </c>
      <c r="D293" s="233" t="str">
        <f>ДС6!E9</f>
        <v>Ковальчук Илья</v>
      </c>
      <c r="E293" s="241" t="str">
        <f>ДС6!CZ9</f>
        <v>студент</v>
      </c>
      <c r="F293" s="241" t="str">
        <f>ДС6!DA9</f>
        <v>полный</v>
      </c>
      <c r="G293" s="241">
        <f>ДС6!DB9</f>
        <v>230</v>
      </c>
      <c r="H293" s="241" t="str">
        <f>IF(ДС6!DC9="","",ДС6!DC9)</f>
        <v>Очки</v>
      </c>
      <c r="I293" s="235">
        <f>ДС6!EC9</f>
        <v>26.1</v>
      </c>
    </row>
    <row r="294" spans="1:9" x14ac:dyDescent="0.2">
      <c r="A294" s="188">
        <v>6</v>
      </c>
      <c r="B294" s="233">
        <f>ДС6!C10</f>
        <v>16</v>
      </c>
      <c r="C294" s="233" t="str">
        <f>ДС6!D10</f>
        <v>Филин Анатолий</v>
      </c>
      <c r="D294" s="233" t="str">
        <f>ДС6!E10</f>
        <v>Хохлов Юрий</v>
      </c>
      <c r="E294" s="241" t="str">
        <f>ДС6!CZ10</f>
        <v>студент</v>
      </c>
      <c r="F294" s="241" t="str">
        <f>ДС6!DA10</f>
        <v>передний</v>
      </c>
      <c r="G294" s="241">
        <f>ДС6!DB10</f>
        <v>77</v>
      </c>
      <c r="H294" s="241" t="str">
        <f>IF(ДС6!DC10="","",ДС6!DC10)</f>
        <v>Cheburators</v>
      </c>
      <c r="I294" s="235">
        <f>ДС6!EC10</f>
        <v>26.6</v>
      </c>
    </row>
    <row r="295" spans="1:9" x14ac:dyDescent="0.2">
      <c r="A295" s="188">
        <v>7</v>
      </c>
      <c r="B295" s="233">
        <f>ДС6!C11</f>
        <v>42</v>
      </c>
      <c r="C295" s="233" t="str">
        <f>ДС6!D11</f>
        <v>Тимаков Алексаендр</v>
      </c>
      <c r="D295" s="233" t="str">
        <f>ДС6!E11</f>
        <v>Титов Федор</v>
      </c>
      <c r="E295" s="241" t="str">
        <f>ДС6!CZ11</f>
        <v>выпускник</v>
      </c>
      <c r="F295" s="241" t="str">
        <f>ДС6!DA11</f>
        <v>передний</v>
      </c>
      <c r="G295" s="241">
        <f>ДС6!DB11</f>
        <v>102</v>
      </c>
      <c r="H295" s="241" t="str">
        <f>IF(ДС6!DC11="","",ДС6!DC11)</f>
        <v/>
      </c>
      <c r="I295" s="235">
        <f>ДС6!EC11</f>
        <v>26.6</v>
      </c>
    </row>
    <row r="296" spans="1:9" x14ac:dyDescent="0.2">
      <c r="A296" s="188">
        <v>8</v>
      </c>
      <c r="B296" s="233">
        <f>ДС6!C12</f>
        <v>4</v>
      </c>
      <c r="C296" s="233" t="str">
        <f>ДС6!D12</f>
        <v>Милявский Дмитрий</v>
      </c>
      <c r="D296" s="233" t="str">
        <f>ДС6!E12</f>
        <v>Баклашова Василиса</v>
      </c>
      <c r="E296" s="241" t="str">
        <f>ДС6!CZ12</f>
        <v>выпускник</v>
      </c>
      <c r="F296" s="241" t="str">
        <f>ДС6!DA12</f>
        <v>передний</v>
      </c>
      <c r="G296" s="241">
        <f>ДС6!DB12</f>
        <v>140</v>
      </c>
      <c r="H296" s="241" t="str">
        <f>IF(ДС6!DC12="","",ДС6!DC12)</f>
        <v>Сборная АТФ</v>
      </c>
      <c r="I296" s="235">
        <f>ДС6!EC12</f>
        <v>26.7</v>
      </c>
    </row>
    <row r="297" spans="1:9" x14ac:dyDescent="0.2">
      <c r="A297" s="188">
        <v>9</v>
      </c>
      <c r="B297" s="233">
        <f>ДС6!C13</f>
        <v>10</v>
      </c>
      <c r="C297" s="233" t="str">
        <f>ДС6!D13</f>
        <v>Козленко Евгений</v>
      </c>
      <c r="D297" s="233" t="str">
        <f>ДС6!E13</f>
        <v>Елисеева Екатерина</v>
      </c>
      <c r="E297" s="241" t="str">
        <f>ДС6!CZ13</f>
        <v>студент</v>
      </c>
      <c r="F297" s="241" t="str">
        <f>ДС6!DA13</f>
        <v>передний</v>
      </c>
      <c r="G297" s="241">
        <f>ДС6!DB13</f>
        <v>89</v>
      </c>
      <c r="H297" s="241" t="str">
        <f>IF(ДС6!DC13="","",ДС6!DC13)</f>
        <v>Очки</v>
      </c>
      <c r="I297" s="235">
        <f>ДС6!EC13</f>
        <v>26.7</v>
      </c>
    </row>
    <row r="298" spans="1:9" x14ac:dyDescent="0.2">
      <c r="A298" s="188">
        <v>10</v>
      </c>
      <c r="B298" s="233">
        <f>ДС6!C14</f>
        <v>7</v>
      </c>
      <c r="C298" s="233" t="str">
        <f>ДС6!D14</f>
        <v>Шулимов Василий</v>
      </c>
      <c r="D298" s="233" t="str">
        <f>ДС6!E14</f>
        <v>Щукин Михаил</v>
      </c>
      <c r="E298" s="241" t="str">
        <f>ДС6!CZ14</f>
        <v>выпускник</v>
      </c>
      <c r="F298" s="241" t="str">
        <f>ДС6!DA14</f>
        <v>передний</v>
      </c>
      <c r="G298" s="241">
        <f>ДС6!DB14</f>
        <v>71</v>
      </c>
      <c r="H298" s="241" t="str">
        <f>IF(ДС6!DC14="","",ДС6!DC14)</f>
        <v>Сборная АТФ</v>
      </c>
      <c r="I298" s="235">
        <f>ДС6!EC14</f>
        <v>26.9</v>
      </c>
    </row>
    <row r="299" spans="1:9" x14ac:dyDescent="0.2">
      <c r="A299" s="188">
        <v>11</v>
      </c>
      <c r="B299" s="233">
        <f>ДС6!C15</f>
        <v>44</v>
      </c>
      <c r="C299" s="233" t="str">
        <f>ДС6!D15</f>
        <v>Касьянов Владимир</v>
      </c>
      <c r="D299" s="233" t="str">
        <f>ДС6!E15</f>
        <v>Толстая Наталья</v>
      </c>
      <c r="E299" s="241" t="str">
        <f>ДС6!CZ15</f>
        <v>абсолют</v>
      </c>
      <c r="F299" s="241" t="str">
        <f>ДС6!DA15</f>
        <v>передний</v>
      </c>
      <c r="G299" s="241">
        <f>ДС6!DB15</f>
        <v>150</v>
      </c>
      <c r="H299" s="241" t="str">
        <f>IF(ДС6!DC15="","",ДС6!DC15)</f>
        <v>Ретро</v>
      </c>
      <c r="I299" s="235">
        <f>ДС6!EC15</f>
        <v>26.9</v>
      </c>
    </row>
    <row r="300" spans="1:9" x14ac:dyDescent="0.2">
      <c r="A300" s="188">
        <v>12</v>
      </c>
      <c r="B300" s="233">
        <f>ДС6!C16</f>
        <v>3</v>
      </c>
      <c r="C300" s="233" t="str">
        <f>ДС6!D16</f>
        <v>Шашлов Борис</v>
      </c>
      <c r="D300" s="233" t="str">
        <f>ДС6!E16</f>
        <v>Студеникин Владимир</v>
      </c>
      <c r="E300" s="241" t="str">
        <f>ДС6!CZ16</f>
        <v>абсолют</v>
      </c>
      <c r="F300" s="241" t="str">
        <f>ДС6!DA16</f>
        <v>передний</v>
      </c>
      <c r="G300" s="241">
        <f>ДС6!DB16</f>
        <v>140</v>
      </c>
      <c r="H300" s="241" t="str">
        <f>IF(ДС6!DC16="","",ДС6!DC16)</f>
        <v>Новогорск-ралли</v>
      </c>
      <c r="I300" s="235">
        <f>ДС6!EC16</f>
        <v>27.2</v>
      </c>
    </row>
    <row r="301" spans="1:9" x14ac:dyDescent="0.2">
      <c r="A301" s="188">
        <v>13</v>
      </c>
      <c r="B301" s="233">
        <f>ДС6!C17</f>
        <v>6</v>
      </c>
      <c r="C301" s="233" t="str">
        <f>ДС6!D17</f>
        <v>Дудинов Денис</v>
      </c>
      <c r="D301" s="233" t="str">
        <f>ДС6!E17</f>
        <v>Данилов Роман</v>
      </c>
      <c r="E301" s="241" t="str">
        <f>ДС6!CZ17</f>
        <v>абсолют</v>
      </c>
      <c r="F301" s="241" t="str">
        <f>ДС6!DA17</f>
        <v>передний</v>
      </c>
      <c r="G301" s="241">
        <f>ДС6!DB17</f>
        <v>75</v>
      </c>
      <c r="H301" s="241" t="str">
        <f>IF(ДС6!DC17="","",ДС6!DC17)</f>
        <v>Новогорск-ралли</v>
      </c>
      <c r="I301" s="235">
        <f>ДС6!EC17</f>
        <v>27.2</v>
      </c>
    </row>
    <row r="302" spans="1:9" x14ac:dyDescent="0.2">
      <c r="A302" s="188">
        <v>14</v>
      </c>
      <c r="B302" s="233">
        <f>ДС6!C18</f>
        <v>41</v>
      </c>
      <c r="C302" s="233" t="str">
        <f>ДС6!D18</f>
        <v>Шеврекуко Григорий</v>
      </c>
      <c r="D302" s="233" t="str">
        <f>ДС6!E18</f>
        <v>Шкурлаков Сергей</v>
      </c>
      <c r="E302" s="241" t="str">
        <f>ДС6!CZ18</f>
        <v>абсолют</v>
      </c>
      <c r="F302" s="241" t="str">
        <f>ДС6!DA18</f>
        <v>полный</v>
      </c>
      <c r="G302" s="241">
        <f>ДС6!DB18</f>
        <v>160</v>
      </c>
      <c r="H302" s="241" t="str">
        <f>IF(ДС6!DC18="","",ДС6!DC18)</f>
        <v/>
      </c>
      <c r="I302" s="235">
        <f>ДС6!EC18</f>
        <v>27.4</v>
      </c>
    </row>
    <row r="303" spans="1:9" x14ac:dyDescent="0.2">
      <c r="A303" s="188">
        <v>15</v>
      </c>
      <c r="B303" s="233">
        <f>ДС6!C19</f>
        <v>45</v>
      </c>
      <c r="C303" s="233" t="str">
        <f>ДС6!D19</f>
        <v>Джиоев Сослан</v>
      </c>
      <c r="D303" s="233" t="str">
        <f>ДС6!E19</f>
        <v>Петрушин Александр</v>
      </c>
      <c r="E303" s="241" t="str">
        <f>ДС6!CZ19</f>
        <v>выпускник</v>
      </c>
      <c r="F303" s="241" t="str">
        <f>ДС6!DA19</f>
        <v>передний</v>
      </c>
      <c r="G303" s="241">
        <f>ДС6!DB19</f>
        <v>115</v>
      </c>
      <c r="H303" s="241" t="str">
        <f>IF(ДС6!DC19="","",ДС6!DC19)</f>
        <v/>
      </c>
      <c r="I303" s="235">
        <f>ДС6!EC19</f>
        <v>27.4</v>
      </c>
    </row>
    <row r="304" spans="1:9" x14ac:dyDescent="0.2">
      <c r="A304" s="188">
        <v>16</v>
      </c>
      <c r="B304" s="233">
        <f>ДС6!C20</f>
        <v>13</v>
      </c>
      <c r="C304" s="233" t="str">
        <f>ДС6!D20</f>
        <v>Ершов Иван</v>
      </c>
      <c r="D304" s="233" t="str">
        <f>ДС6!E20</f>
        <v>Ермолаев Сергей</v>
      </c>
      <c r="E304" s="241" t="str">
        <f>ДС6!CZ20</f>
        <v>выпускник</v>
      </c>
      <c r="F304" s="241" t="str">
        <f>ДС6!DA20</f>
        <v>передний</v>
      </c>
      <c r="G304" s="241">
        <f>ДС6!DB20</f>
        <v>102</v>
      </c>
      <c r="H304" s="241" t="str">
        <f>IF(ДС6!DC20="","",ДС6!DC20)</f>
        <v>Новогорск-ралли</v>
      </c>
      <c r="I304" s="235">
        <f>ДС6!EC20</f>
        <v>27.6</v>
      </c>
    </row>
    <row r="305" spans="1:9" x14ac:dyDescent="0.2">
      <c r="A305" s="188">
        <v>17</v>
      </c>
      <c r="B305" s="233">
        <f>ДС6!C21</f>
        <v>9</v>
      </c>
      <c r="C305" s="233" t="str">
        <f>ДС6!D21</f>
        <v>Арапов Григорий</v>
      </c>
      <c r="D305" s="233" t="str">
        <f>ДС6!E21</f>
        <v>Маругина Ольга</v>
      </c>
      <c r="E305" s="241" t="str">
        <f>ДС6!CZ21</f>
        <v>выпускник</v>
      </c>
      <c r="F305" s="241" t="str">
        <f>ДС6!DA21</f>
        <v>передний</v>
      </c>
      <c r="G305" s="241">
        <f>ДС6!DB21</f>
        <v>78</v>
      </c>
      <c r="H305" s="241" t="str">
        <f>IF(ДС6!DC21="","",ДС6!DC21)</f>
        <v>Очки</v>
      </c>
      <c r="I305" s="235">
        <f>ДС6!EC21</f>
        <v>27.8</v>
      </c>
    </row>
    <row r="306" spans="1:9" x14ac:dyDescent="0.2">
      <c r="A306" s="188">
        <v>18</v>
      </c>
      <c r="B306" s="233">
        <f>ДС6!C22</f>
        <v>33</v>
      </c>
      <c r="C306" s="233" t="str">
        <f>ДС6!D22</f>
        <v>Богословский Вадим</v>
      </c>
      <c r="D306" s="233" t="str">
        <f>ДС6!E22</f>
        <v>Князева Елена</v>
      </c>
      <c r="E306" s="241" t="str">
        <f>ДС6!CZ22</f>
        <v>абсолют</v>
      </c>
      <c r="F306" s="241" t="str">
        <f>ДС6!DA22</f>
        <v>передний</v>
      </c>
      <c r="G306" s="241">
        <f>ДС6!DB22</f>
        <v>68</v>
      </c>
      <c r="H306" s="241" t="str">
        <f>IF(ДС6!DC22="","",ДС6!DC22)</f>
        <v>Красавцы на чудовищах</v>
      </c>
      <c r="I306" s="235">
        <f>ДС6!EC22</f>
        <v>27.9</v>
      </c>
    </row>
    <row r="307" spans="1:9" x14ac:dyDescent="0.2">
      <c r="A307" s="188">
        <v>19</v>
      </c>
      <c r="B307" s="233">
        <f>ДС6!C23</f>
        <v>40</v>
      </c>
      <c r="C307" s="233" t="str">
        <f>ДС6!D23</f>
        <v>Рябов Павел</v>
      </c>
      <c r="D307" s="233" t="str">
        <f>ДС6!E23</f>
        <v>Ермилов Сергей</v>
      </c>
      <c r="E307" s="241" t="str">
        <f>ДС6!CZ23</f>
        <v>абсолют</v>
      </c>
      <c r="F307" s="241" t="str">
        <f>ДС6!DA23</f>
        <v>передний</v>
      </c>
      <c r="G307" s="241">
        <f>ДС6!DB23</f>
        <v>75</v>
      </c>
      <c r="H307" s="241" t="str">
        <f>IF(ДС6!DC23="","",ДС6!DC23)</f>
        <v/>
      </c>
      <c r="I307" s="235">
        <f>ДС6!EC23</f>
        <v>28.3</v>
      </c>
    </row>
    <row r="308" spans="1:9" x14ac:dyDescent="0.2">
      <c r="A308" s="188">
        <v>20</v>
      </c>
      <c r="B308" s="233">
        <f>ДС6!C24</f>
        <v>47</v>
      </c>
      <c r="C308" s="233" t="str">
        <f>ДС6!D24</f>
        <v>Минаев Евгений</v>
      </c>
      <c r="D308" s="233" t="str">
        <f>ДС6!E24</f>
        <v>Суриков Иван</v>
      </c>
      <c r="E308" s="241" t="str">
        <f>ДС6!CZ24</f>
        <v>абсолют</v>
      </c>
      <c r="F308" s="241" t="str">
        <f>ДС6!DA24</f>
        <v>передний</v>
      </c>
      <c r="G308" s="241">
        <f>ДС6!DB24</f>
        <v>77</v>
      </c>
      <c r="H308" s="241" t="str">
        <f>IF(ДС6!DC24="","",ДС6!DC24)</f>
        <v/>
      </c>
      <c r="I308" s="235">
        <f>ДС6!EC24</f>
        <v>28.3</v>
      </c>
    </row>
    <row r="309" spans="1:9" x14ac:dyDescent="0.2">
      <c r="A309" s="188">
        <v>21</v>
      </c>
      <c r="B309" s="233">
        <f>ДС6!C25</f>
        <v>43</v>
      </c>
      <c r="C309" s="233" t="str">
        <f>ДС6!D25</f>
        <v>Никольский Денис</v>
      </c>
      <c r="D309" s="233" t="str">
        <f>ДС6!E25</f>
        <v>Дьяков Григорий</v>
      </c>
      <c r="E309" s="241" t="str">
        <f>ДС6!CZ25</f>
        <v>студент</v>
      </c>
      <c r="F309" s="241" t="str">
        <f>ДС6!DA25</f>
        <v>передний</v>
      </c>
      <c r="G309" s="241">
        <f>ДС6!DB25</f>
        <v>140</v>
      </c>
      <c r="H309" s="241" t="str">
        <f>IF(ДС6!DC25="","",ДС6!DC25)</f>
        <v>Dream Team</v>
      </c>
      <c r="I309" s="235">
        <f>ДС6!EC25</f>
        <v>28.7</v>
      </c>
    </row>
    <row r="310" spans="1:9" x14ac:dyDescent="0.2">
      <c r="A310" s="188">
        <v>22</v>
      </c>
      <c r="B310" s="233">
        <f>ДС6!C26</f>
        <v>54</v>
      </c>
      <c r="C310" s="233" t="str">
        <f>ДС6!D26</f>
        <v>Баданин Александр</v>
      </c>
      <c r="D310" s="233" t="str">
        <f>ДС6!E26</f>
        <v>Волков Сергей</v>
      </c>
      <c r="E310" s="241" t="str">
        <f>ДС6!CZ26</f>
        <v>студент</v>
      </c>
      <c r="F310" s="241" t="str">
        <f>ДС6!DA26</f>
        <v>передний</v>
      </c>
      <c r="G310" s="241">
        <f>ДС6!DB26</f>
        <v>80</v>
      </c>
      <c r="H310" s="241" t="str">
        <f>IF(ДС6!DC26="","",ДС6!DC26)</f>
        <v>Новогорск-ралли</v>
      </c>
      <c r="I310" s="235">
        <f>ДС6!EC26</f>
        <v>29</v>
      </c>
    </row>
    <row r="311" spans="1:9" x14ac:dyDescent="0.2">
      <c r="A311" s="188">
        <v>23</v>
      </c>
      <c r="B311" s="233">
        <f>ДС6!C27</f>
        <v>23</v>
      </c>
      <c r="C311" s="233" t="str">
        <f>ДС6!D27</f>
        <v>Дегтярёв Тимур</v>
      </c>
      <c r="D311" s="233" t="str">
        <f>ДС6!E27</f>
        <v>Зиновчук Денис</v>
      </c>
      <c r="E311" s="241" t="str">
        <f>ДС6!CZ27</f>
        <v>студент</v>
      </c>
      <c r="F311" s="241" t="str">
        <f>ДС6!DA27</f>
        <v>передний</v>
      </c>
      <c r="G311" s="241">
        <f>ДС6!DB27</f>
        <v>70</v>
      </c>
      <c r="H311" s="241" t="str">
        <f>IF(ДС6!DC27="","",ДС6!DC27)</f>
        <v>Cheburators</v>
      </c>
      <c r="I311" s="235">
        <f>ДС6!EC27</f>
        <v>29.1</v>
      </c>
    </row>
    <row r="312" spans="1:9" x14ac:dyDescent="0.2">
      <c r="A312" s="188">
        <v>24</v>
      </c>
      <c r="B312" s="233">
        <f>ДС6!C28</f>
        <v>60</v>
      </c>
      <c r="C312" s="233" t="str">
        <f>ДС6!D28</f>
        <v>Белов Илья</v>
      </c>
      <c r="D312" s="233" t="str">
        <f>ДС6!E28</f>
        <v>Краснов Роберт</v>
      </c>
      <c r="E312" s="241" t="str">
        <f>ДС6!CZ28</f>
        <v>выпускник</v>
      </c>
      <c r="F312" s="241" t="str">
        <f>ДС6!DA28</f>
        <v>передний</v>
      </c>
      <c r="G312" s="241">
        <f>ДС6!DB28</f>
        <v>98</v>
      </c>
      <c r="H312" s="241" t="str">
        <f>IF(ДС6!DC28="","",ДС6!DC28)</f>
        <v>Dream Team</v>
      </c>
      <c r="I312" s="235">
        <f>ДС6!EC28</f>
        <v>29.3</v>
      </c>
    </row>
    <row r="313" spans="1:9" x14ac:dyDescent="0.2">
      <c r="A313" s="188">
        <v>25</v>
      </c>
      <c r="B313" s="233">
        <f>ДС6!C29</f>
        <v>12</v>
      </c>
      <c r="C313" s="233" t="str">
        <f>ДС6!D29</f>
        <v>Воронов Александр</v>
      </c>
      <c r="D313" s="233" t="str">
        <f>ДС6!E29</f>
        <v>Балденков Дмитрий</v>
      </c>
      <c r="E313" s="241" t="str">
        <f>ДС6!CZ29</f>
        <v>выпускник</v>
      </c>
      <c r="F313" s="241" t="str">
        <f>ДС6!DA29</f>
        <v>передний</v>
      </c>
      <c r="G313" s="241">
        <f>ДС6!DB29</f>
        <v>77</v>
      </c>
      <c r="H313" s="241" t="str">
        <f>IF(ДС6!DC29="","",ДС6!DC29)</f>
        <v>Очки</v>
      </c>
      <c r="I313" s="235">
        <f>ДС6!EC29</f>
        <v>29.4</v>
      </c>
    </row>
    <row r="314" spans="1:9" x14ac:dyDescent="0.2">
      <c r="A314" s="188">
        <v>26</v>
      </c>
      <c r="B314" s="233">
        <f>ДС6!C30</f>
        <v>15</v>
      </c>
      <c r="C314" s="233" t="str">
        <f>ДС6!D30</f>
        <v>Чубаров Олег</v>
      </c>
      <c r="D314" s="233" t="str">
        <f>ДС6!E30</f>
        <v>Васильева Елена</v>
      </c>
      <c r="E314" s="241" t="str">
        <f>ДС6!CZ30</f>
        <v>абсолют</v>
      </c>
      <c r="F314" s="241" t="str">
        <f>ДС6!DA30</f>
        <v>передний</v>
      </c>
      <c r="G314" s="241">
        <f>ДС6!DB30</f>
        <v>105</v>
      </c>
      <c r="H314" s="241" t="str">
        <f>IF(ДС6!DC30="","",ДС6!DC30)</f>
        <v/>
      </c>
      <c r="I314" s="235">
        <f>ДС6!EC30</f>
        <v>29.4</v>
      </c>
    </row>
    <row r="315" spans="1:9" x14ac:dyDescent="0.2">
      <c r="A315" s="188">
        <v>27</v>
      </c>
      <c r="B315" s="233">
        <f>ДС6!C31</f>
        <v>50</v>
      </c>
      <c r="C315" s="233" t="str">
        <f>ДС6!D31</f>
        <v>Васильев Сергей</v>
      </c>
      <c r="D315" s="233" t="str">
        <f>ДС6!E31</f>
        <v>Кузнецов Константин</v>
      </c>
      <c r="E315" s="241" t="str">
        <f>ДС6!CZ31</f>
        <v>студент</v>
      </c>
      <c r="F315" s="241" t="str">
        <f>ДС6!DA31</f>
        <v>полный</v>
      </c>
      <c r="G315" s="241">
        <f>ДС6!DB31</f>
        <v>265</v>
      </c>
      <c r="H315" s="241" t="str">
        <f>IF(ДС6!DC31="","",ДС6!DC31)</f>
        <v>MITSURABOSHI-RALLY TECHNIKA</v>
      </c>
      <c r="I315" s="235">
        <f>ДС6!EC31</f>
        <v>29.4</v>
      </c>
    </row>
    <row r="316" spans="1:9" x14ac:dyDescent="0.2">
      <c r="A316" s="188">
        <v>28</v>
      </c>
      <c r="B316" s="233">
        <f>ДС6!C32</f>
        <v>59</v>
      </c>
      <c r="C316" s="233" t="str">
        <f>ДС6!D32</f>
        <v>Коротин Константин</v>
      </c>
      <c r="D316" s="233" t="str">
        <f>ДС6!E32</f>
        <v xml:space="preserve">Гусельников Максим </v>
      </c>
      <c r="E316" s="241" t="str">
        <f>ДС6!CZ32</f>
        <v>студент</v>
      </c>
      <c r="F316" s="241" t="str">
        <f>ДС6!DA32</f>
        <v>передний</v>
      </c>
      <c r="G316" s="241">
        <f>ДС6!DB32</f>
        <v>141</v>
      </c>
      <c r="H316" s="241" t="str">
        <f>IF(ДС6!DC32="","",ДС6!DC32)</f>
        <v>MITSURABOSHI-RALLY TECHNIKA</v>
      </c>
      <c r="I316" s="235">
        <f>ДС6!EC32</f>
        <v>29.4</v>
      </c>
    </row>
    <row r="317" spans="1:9" x14ac:dyDescent="0.2">
      <c r="A317" s="188">
        <v>29</v>
      </c>
      <c r="B317" s="233">
        <f>ДС6!C33</f>
        <v>46</v>
      </c>
      <c r="C317" s="233" t="str">
        <f>ДС6!D33</f>
        <v>Вольнов Алексей</v>
      </c>
      <c r="D317" s="233" t="str">
        <f>ДС6!E33</f>
        <v>Горбунова Евгения</v>
      </c>
      <c r="E317" s="241" t="str">
        <f>ДС6!CZ33</f>
        <v>студент</v>
      </c>
      <c r="F317" s="241" t="str">
        <f>ДС6!DA33</f>
        <v>задний</v>
      </c>
      <c r="G317" s="241">
        <f>ДС6!DB33</f>
        <v>64</v>
      </c>
      <c r="H317" s="241" t="str">
        <f>IF(ДС6!DC33="","",ДС6!DC33)</f>
        <v>Новогорск-ралли</v>
      </c>
      <c r="I317" s="235">
        <f>ДС6!EC33</f>
        <v>29.5</v>
      </c>
    </row>
    <row r="318" spans="1:9" x14ac:dyDescent="0.2">
      <c r="A318" s="188">
        <v>30</v>
      </c>
      <c r="B318" s="233">
        <f>ДС6!C34</f>
        <v>53</v>
      </c>
      <c r="C318" s="233" t="str">
        <f>ДС6!D34</f>
        <v>Суховеев Денис</v>
      </c>
      <c r="D318" s="233" t="str">
        <f>ДС6!E34</f>
        <v>Мохонов Никита</v>
      </c>
      <c r="E318" s="241" t="str">
        <f>ДС6!CZ34</f>
        <v>студент</v>
      </c>
      <c r="F318" s="241" t="str">
        <f>ДС6!DA34</f>
        <v>задний</v>
      </c>
      <c r="G318" s="241">
        <f>ДС6!DB34</f>
        <v>71</v>
      </c>
      <c r="H318" s="241" t="str">
        <f>IF(ДС6!DC34="","",ДС6!DC34)</f>
        <v>MITSURABOSHI-RALLY TECHNIKA</v>
      </c>
      <c r="I318" s="235">
        <f>ДС6!EC34</f>
        <v>29.5</v>
      </c>
    </row>
    <row r="319" spans="1:9" x14ac:dyDescent="0.2">
      <c r="A319" s="188">
        <v>31</v>
      </c>
      <c r="B319" s="233">
        <f>ДС6!C35</f>
        <v>17</v>
      </c>
      <c r="C319" s="233" t="str">
        <f>ДС6!D35</f>
        <v>Сафонов Дмитрий</v>
      </c>
      <c r="D319" s="233" t="str">
        <f>ДС6!E35</f>
        <v>Першутин Евгений</v>
      </c>
      <c r="E319" s="241" t="str">
        <f>ДС6!CZ35</f>
        <v>выпускник</v>
      </c>
      <c r="F319" s="241" t="str">
        <f>ДС6!DA35</f>
        <v>передний</v>
      </c>
      <c r="G319" s="241">
        <f>ДС6!DB35</f>
        <v>90</v>
      </c>
      <c r="H319" s="241" t="str">
        <f>IF(ДС6!DC35="","",ДС6!DC35)</f>
        <v>Красавцы на чудовищах</v>
      </c>
      <c r="I319" s="235">
        <f>ДС6!EC35</f>
        <v>29.6</v>
      </c>
    </row>
    <row r="320" spans="1:9" x14ac:dyDescent="0.2">
      <c r="A320" s="188">
        <v>32</v>
      </c>
      <c r="B320" s="233">
        <f>ДС6!C36</f>
        <v>35</v>
      </c>
      <c r="C320" s="233" t="str">
        <f>ДС6!D36</f>
        <v>Тырин Дмитрий</v>
      </c>
      <c r="D320" s="233" t="str">
        <f>ДС6!E36</f>
        <v>Ермаков Роман</v>
      </c>
      <c r="E320" s="241" t="str">
        <f>ДС6!CZ36</f>
        <v>студент</v>
      </c>
      <c r="F320" s="241" t="str">
        <f>ДС6!DA36</f>
        <v>задний</v>
      </c>
      <c r="G320" s="241">
        <f>ДС6!DB36</f>
        <v>71</v>
      </c>
      <c r="H320" s="241" t="str">
        <f>IF(ДС6!DC36="","",ДС6!DC36)</f>
        <v>Сборная АТФ</v>
      </c>
      <c r="I320" s="235">
        <f>ДС6!EC36</f>
        <v>29.7</v>
      </c>
    </row>
    <row r="321" spans="1:9" x14ac:dyDescent="0.2">
      <c r="A321" s="188">
        <v>33</v>
      </c>
      <c r="B321" s="233">
        <f>ДС6!C37</f>
        <v>29</v>
      </c>
      <c r="C321" s="233" t="str">
        <f>ДС6!D37</f>
        <v>Мартынов Максим</v>
      </c>
      <c r="D321" s="233" t="str">
        <f>ДС6!E37</f>
        <v>Силин Александр</v>
      </c>
      <c r="E321" s="241" t="str">
        <f>ДС6!CZ37</f>
        <v>выпускник</v>
      </c>
      <c r="F321" s="241" t="str">
        <f>ДС6!DA37</f>
        <v>передний</v>
      </c>
      <c r="G321" s="241">
        <f>ДС6!DB37</f>
        <v>75</v>
      </c>
      <c r="H321" s="241" t="str">
        <f>IF(ДС6!DC37="","",ДС6!DC37)</f>
        <v/>
      </c>
      <c r="I321" s="235">
        <f>ДС6!EC37</f>
        <v>30.2</v>
      </c>
    </row>
    <row r="322" spans="1:9" x14ac:dyDescent="0.2">
      <c r="A322" s="188">
        <v>34</v>
      </c>
      <c r="B322" s="233">
        <f>ДС6!C38</f>
        <v>51</v>
      </c>
      <c r="C322" s="233" t="str">
        <f>ДС6!D38</f>
        <v>Рассказов Алексей</v>
      </c>
      <c r="D322" s="233" t="str">
        <f>ДС6!E38</f>
        <v>Быков Евгений</v>
      </c>
      <c r="E322" s="241" t="str">
        <f>ДС6!CZ38</f>
        <v>студент</v>
      </c>
      <c r="F322" s="241" t="str">
        <f>ДС6!DA38</f>
        <v>передний</v>
      </c>
      <c r="G322" s="241">
        <f>ДС6!DB38</f>
        <v>201</v>
      </c>
      <c r="H322" s="241" t="str">
        <f>IF(ДС6!DC38="","",ДС6!DC38)</f>
        <v>MITSURABOSHI-RALLY TECHNIKA</v>
      </c>
      <c r="I322" s="235">
        <f>ДС6!EC38</f>
        <v>30.2</v>
      </c>
    </row>
    <row r="323" spans="1:9" x14ac:dyDescent="0.2">
      <c r="A323" s="188">
        <v>35</v>
      </c>
      <c r="B323" s="233">
        <f>ДС6!C39</f>
        <v>77</v>
      </c>
      <c r="C323" s="233" t="str">
        <f>ДС6!D39</f>
        <v>Кананадзе Сергей</v>
      </c>
      <c r="D323" s="233" t="str">
        <f>ДС6!E39</f>
        <v>Егорычев Дмитрий</v>
      </c>
      <c r="E323" s="241" t="str">
        <f>ДС6!CZ39</f>
        <v>абсолют</v>
      </c>
      <c r="F323" s="241" t="str">
        <f>ДС6!DA39</f>
        <v>полный</v>
      </c>
      <c r="G323" s="241">
        <f>ДС6!DB39</f>
        <v>136</v>
      </c>
      <c r="H323" s="241" t="str">
        <f>IF(ДС6!DC39="","",ДС6!DC39)</f>
        <v/>
      </c>
      <c r="I323" s="235">
        <f>ДС6!EC39</f>
        <v>30.2</v>
      </c>
    </row>
    <row r="324" spans="1:9" x14ac:dyDescent="0.2">
      <c r="A324" s="188">
        <v>36</v>
      </c>
      <c r="B324" s="233">
        <f>ДС6!C40</f>
        <v>18</v>
      </c>
      <c r="C324" s="233" t="str">
        <f>ДС6!D40</f>
        <v>Морозкин Алексей</v>
      </c>
      <c r="D324" s="233" t="str">
        <f>ДС6!E40</f>
        <v>Морозкина Ольга</v>
      </c>
      <c r="E324" s="241" t="str">
        <f>ДС6!CZ40</f>
        <v>выпускник</v>
      </c>
      <c r="F324" s="241" t="str">
        <f>ДС6!DA40</f>
        <v>задний</v>
      </c>
      <c r="G324" s="241">
        <f>ДС6!DB40</f>
        <v>177</v>
      </c>
      <c r="H324" s="241" t="str">
        <f>IF(ДС6!DC40="","",ДС6!DC40)</f>
        <v/>
      </c>
      <c r="I324" s="235">
        <f>ДС6!EC40</f>
        <v>30.3</v>
      </c>
    </row>
    <row r="325" spans="1:9" x14ac:dyDescent="0.2">
      <c r="A325" s="188">
        <v>37</v>
      </c>
      <c r="B325" s="233">
        <f>ДС6!C41</f>
        <v>0</v>
      </c>
      <c r="C325" s="233" t="str">
        <f>ДС6!D41</f>
        <v>Полянский А.</v>
      </c>
      <c r="D325" s="233" t="str">
        <f>ДС6!E41</f>
        <v>Винке Елена</v>
      </c>
      <c r="E325" s="241">
        <f>ДС6!CZ41</f>
        <v>0</v>
      </c>
      <c r="F325" s="241" t="str">
        <f>ДС6!DA41</f>
        <v>вне зачета</v>
      </c>
      <c r="G325" s="241">
        <f>ДС6!DB41</f>
        <v>0</v>
      </c>
      <c r="H325" s="241" t="str">
        <f>IF(ДС6!DC41="","",ДС6!DC41)</f>
        <v/>
      </c>
      <c r="I325" s="235">
        <f>ДС6!EC41</f>
        <v>30.5</v>
      </c>
    </row>
    <row r="326" spans="1:9" x14ac:dyDescent="0.2">
      <c r="A326" s="188">
        <v>38</v>
      </c>
      <c r="B326" s="233">
        <f>ДС6!C42</f>
        <v>56</v>
      </c>
      <c r="C326" s="233" t="str">
        <f>ДС6!D42</f>
        <v>Рудык Тимофей</v>
      </c>
      <c r="D326" s="233" t="str">
        <f>ДС6!E42</f>
        <v>Теплухин Николай</v>
      </c>
      <c r="E326" s="241" t="str">
        <f>ДС6!CZ42</f>
        <v>студент</v>
      </c>
      <c r="F326" s="241" t="str">
        <f>ДС6!DA42</f>
        <v>передний</v>
      </c>
      <c r="G326" s="241">
        <f>ДС6!DB42</f>
        <v>89</v>
      </c>
      <c r="H326" s="241" t="str">
        <f>IF(ДС6!DC42="","",ДС6!DC42)</f>
        <v>МАДИ-RACING</v>
      </c>
      <c r="I326" s="235">
        <f>ДС6!EC42</f>
        <v>30.7</v>
      </c>
    </row>
    <row r="327" spans="1:9" x14ac:dyDescent="0.2">
      <c r="A327" s="188">
        <v>39</v>
      </c>
      <c r="B327" s="233">
        <f>ДС6!C43</f>
        <v>28</v>
      </c>
      <c r="C327" s="233" t="str">
        <f>ДС6!D43</f>
        <v>Фомин Дмитрий</v>
      </c>
      <c r="D327" s="233" t="str">
        <f>ДС6!E43</f>
        <v>Зеленин Алексей</v>
      </c>
      <c r="E327" s="241" t="str">
        <f>ДС6!CZ43</f>
        <v>выпускник</v>
      </c>
      <c r="F327" s="241" t="str">
        <f>ДС6!DA43</f>
        <v>полный</v>
      </c>
      <c r="G327" s="241">
        <f>ДС6!DB43</f>
        <v>79</v>
      </c>
      <c r="H327" s="241" t="str">
        <f>IF(ДС6!DC43="","",ДС6!DC43)</f>
        <v>Очки</v>
      </c>
      <c r="I327" s="235">
        <f>ДС6!EC43</f>
        <v>31</v>
      </c>
    </row>
    <row r="328" spans="1:9" x14ac:dyDescent="0.2">
      <c r="A328" s="188">
        <v>40</v>
      </c>
      <c r="B328" s="233">
        <f>ДС6!C44</f>
        <v>24</v>
      </c>
      <c r="C328" s="233" t="str">
        <f>ДС6!D44</f>
        <v>Барахов Виталий</v>
      </c>
      <c r="D328" s="233" t="str">
        <f>ДС6!E44</f>
        <v>Титов Владимир</v>
      </c>
      <c r="E328" s="241" t="str">
        <f>ДС6!CZ44</f>
        <v>абсолют</v>
      </c>
      <c r="F328" s="241" t="str">
        <f>ДС6!DA44</f>
        <v>передний</v>
      </c>
      <c r="G328" s="241">
        <f>ДС6!DB44</f>
        <v>75</v>
      </c>
      <c r="H328" s="241" t="str">
        <f>IF(ДС6!DC44="","",ДС6!DC44)</f>
        <v/>
      </c>
      <c r="I328" s="235">
        <f>ДС6!EC44</f>
        <v>31.3</v>
      </c>
    </row>
    <row r="329" spans="1:9" x14ac:dyDescent="0.2">
      <c r="A329" s="188">
        <v>41</v>
      </c>
      <c r="B329" s="233">
        <f>ДС6!C45</f>
        <v>19</v>
      </c>
      <c r="C329" s="233" t="str">
        <f>ДС6!D45</f>
        <v>Куричина Инна</v>
      </c>
      <c r="D329" s="233" t="str">
        <f>ДС6!E45</f>
        <v>Овчинников Андрей</v>
      </c>
      <c r="E329" s="241" t="str">
        <f>ДС6!CZ45</f>
        <v>студент</v>
      </c>
      <c r="F329" s="241" t="str">
        <f>ДС6!DA45</f>
        <v>передний</v>
      </c>
      <c r="G329" s="241">
        <f>ДС6!DB45</f>
        <v>80</v>
      </c>
      <c r="H329" s="241" t="str">
        <f>IF(ДС6!DC45="","",ДС6!DC45)</f>
        <v>Cheburators</v>
      </c>
      <c r="I329" s="235">
        <f>ДС6!EC45</f>
        <v>31.5</v>
      </c>
    </row>
    <row r="330" spans="1:9" x14ac:dyDescent="0.2">
      <c r="A330" s="188">
        <v>42</v>
      </c>
      <c r="B330" s="233">
        <f>ДС6!C46</f>
        <v>20</v>
      </c>
      <c r="C330" s="233" t="str">
        <f>ДС6!D46</f>
        <v>Лазарко Сергей</v>
      </c>
      <c r="D330" s="233" t="str">
        <f>ДС6!E46</f>
        <v>Лазарко Анатолий</v>
      </c>
      <c r="E330" s="241" t="str">
        <f>ДС6!CZ46</f>
        <v>выпускник</v>
      </c>
      <c r="F330" s="241" t="str">
        <f>ДС6!DA46</f>
        <v>передний</v>
      </c>
      <c r="G330" s="241">
        <f>ДС6!DB46</f>
        <v>71</v>
      </c>
      <c r="H330" s="241" t="str">
        <f>IF(ДС6!DC46="","",ДС6!DC46)</f>
        <v/>
      </c>
      <c r="I330" s="235">
        <f>ДС6!EC46</f>
        <v>32</v>
      </c>
    </row>
    <row r="331" spans="1:9" x14ac:dyDescent="0.2">
      <c r="A331" s="188">
        <v>43</v>
      </c>
      <c r="B331" s="233">
        <f>ДС6!C47</f>
        <v>25</v>
      </c>
      <c r="C331" s="233" t="str">
        <f>ДС6!D47</f>
        <v>Павел Егоров</v>
      </c>
      <c r="D331" s="233" t="str">
        <f>ДС6!E47</f>
        <v>Александр Михайлин</v>
      </c>
      <c r="E331" s="241" t="str">
        <f>ДС6!CZ47</f>
        <v>выпускник</v>
      </c>
      <c r="F331" s="241" t="str">
        <f>ДС6!DA47</f>
        <v>передний</v>
      </c>
      <c r="G331" s="241">
        <f>ДС6!DB47</f>
        <v>152</v>
      </c>
      <c r="H331" s="241" t="str">
        <f>IF(ДС6!DC47="","",ДС6!DC47)</f>
        <v/>
      </c>
      <c r="I331" s="235">
        <f>ДС6!EC47</f>
        <v>32</v>
      </c>
    </row>
    <row r="332" spans="1:9" x14ac:dyDescent="0.2">
      <c r="A332" s="188">
        <v>44</v>
      </c>
      <c r="B332" s="233">
        <f>ДС6!C48</f>
        <v>49</v>
      </c>
      <c r="C332" s="233" t="str">
        <f>ДС6!D48</f>
        <v>Шевченко Александр</v>
      </c>
      <c r="D332" s="233" t="str">
        <f>ДС6!E48</f>
        <v>Малахов Роман</v>
      </c>
      <c r="E332" s="241" t="str">
        <f>ДС6!CZ48</f>
        <v>студент</v>
      </c>
      <c r="F332" s="241" t="str">
        <f>ДС6!DA48</f>
        <v>задний</v>
      </c>
      <c r="G332" s="241">
        <f>ДС6!DB48</f>
        <v>136</v>
      </c>
      <c r="H332" s="241" t="str">
        <f>IF(ДС6!DC48="","",ДС6!DC48)</f>
        <v>MITSURABOSHI-RALLY TECHNIKA</v>
      </c>
      <c r="I332" s="235">
        <f>ДС6!EC48</f>
        <v>32.6</v>
      </c>
    </row>
    <row r="333" spans="1:9" x14ac:dyDescent="0.2">
      <c r="A333" s="188">
        <v>45</v>
      </c>
      <c r="B333" s="233">
        <f>ДС6!C49</f>
        <v>36</v>
      </c>
      <c r="C333" s="233" t="str">
        <f>ДС6!D49</f>
        <v>Русаков Сергей</v>
      </c>
      <c r="D333" s="233" t="str">
        <f>ДС6!E49</f>
        <v>Новиков Александр</v>
      </c>
      <c r="E333" s="241" t="str">
        <f>ДС6!CZ49</f>
        <v>абсолют</v>
      </c>
      <c r="F333" s="241" t="str">
        <f>ДС6!DA49</f>
        <v>передний</v>
      </c>
      <c r="G333" s="241">
        <f>ДС6!DB49</f>
        <v>102</v>
      </c>
      <c r="H333" s="241" t="str">
        <f>IF(ДС6!DC49="","",ДС6!DC49)</f>
        <v/>
      </c>
      <c r="I333" s="235">
        <f>ДС6!EC49</f>
        <v>33.1</v>
      </c>
    </row>
    <row r="334" spans="1:9" x14ac:dyDescent="0.2">
      <c r="A334" s="188">
        <v>46</v>
      </c>
      <c r="B334" s="233">
        <f>ДС6!C50</f>
        <v>58</v>
      </c>
      <c r="C334" s="233" t="str">
        <f>ДС6!D50</f>
        <v>Поселов Алексей</v>
      </c>
      <c r="D334" s="233" t="str">
        <f>ДС6!E50</f>
        <v>Фадеева Дарья</v>
      </c>
      <c r="E334" s="241" t="str">
        <f>ДС6!CZ50</f>
        <v>студент</v>
      </c>
      <c r="F334" s="241" t="str">
        <f>ДС6!DA50</f>
        <v>полный</v>
      </c>
      <c r="G334" s="241">
        <f>ДС6!DB50</f>
        <v>127</v>
      </c>
      <c r="H334" s="241" t="str">
        <f>IF(ДС6!DC50="","",ДС6!DC50)</f>
        <v/>
      </c>
      <c r="I334" s="235">
        <f>ДС6!EC50</f>
        <v>33.5</v>
      </c>
    </row>
    <row r="335" spans="1:9" x14ac:dyDescent="0.2">
      <c r="A335" s="188">
        <v>47</v>
      </c>
      <c r="B335" s="233">
        <f>ДС6!C51</f>
        <v>37</v>
      </c>
      <c r="C335" s="233" t="str">
        <f>ДС6!D51</f>
        <v>Денисова Анастасия</v>
      </c>
      <c r="D335" s="233" t="str">
        <f>ДС6!E51</f>
        <v>Задорожная Анна</v>
      </c>
      <c r="E335" s="241" t="str">
        <f>ДС6!CZ51</f>
        <v>студент</v>
      </c>
      <c r="F335" s="241" t="str">
        <f>ДС6!DA51</f>
        <v>передний</v>
      </c>
      <c r="G335" s="241">
        <f>ДС6!DB51</f>
        <v>70</v>
      </c>
      <c r="H335" s="241" t="str">
        <f>IF(ДС6!DC51="","",ДС6!DC51)</f>
        <v>МАДИ-RACING</v>
      </c>
      <c r="I335" s="235">
        <f>ДС6!EC51</f>
        <v>33.799999999999997</v>
      </c>
    </row>
    <row r="336" spans="1:9" x14ac:dyDescent="0.2">
      <c r="A336" s="188">
        <v>48</v>
      </c>
      <c r="B336" s="233">
        <f>ДС6!C52</f>
        <v>55</v>
      </c>
      <c r="C336" s="233" t="str">
        <f>ДС6!D52</f>
        <v>Герасимов Андрей</v>
      </c>
      <c r="D336" s="233" t="str">
        <f>ДС6!E52</f>
        <v>Фарбирович Анна</v>
      </c>
      <c r="E336" s="241" t="str">
        <f>ДС6!CZ52</f>
        <v>студент</v>
      </c>
      <c r="F336" s="241" t="str">
        <f>ДС6!DA52</f>
        <v>передний</v>
      </c>
      <c r="G336" s="241">
        <f>ДС6!DB52</f>
        <v>109</v>
      </c>
      <c r="H336" s="241" t="str">
        <f>IF(ДС6!DC52="","",ДС6!DC52)</f>
        <v>Cheburators</v>
      </c>
      <c r="I336" s="235">
        <f>ДС6!EC52</f>
        <v>33.799999999999997</v>
      </c>
    </row>
    <row r="337" spans="1:9" x14ac:dyDescent="0.2">
      <c r="A337" s="188">
        <v>49</v>
      </c>
      <c r="B337" s="233">
        <f>ДС6!C53</f>
        <v>34</v>
      </c>
      <c r="C337" s="233" t="str">
        <f>ДС6!D53</f>
        <v>Филипьева Анна</v>
      </c>
      <c r="D337" s="233" t="str">
        <f>ДС6!E53</f>
        <v xml:space="preserve">Гордюшкин Максим </v>
      </c>
      <c r="E337" s="241" t="str">
        <f>ДС6!CZ53</f>
        <v>абсолют</v>
      </c>
      <c r="F337" s="241" t="str">
        <f>ДС6!DA53</f>
        <v>полный</v>
      </c>
      <c r="G337" s="241">
        <f>ДС6!DB53</f>
        <v>122</v>
      </c>
      <c r="H337" s="241" t="str">
        <f>IF(ДС6!DC53="","",ДС6!DC53)</f>
        <v>Красавцы на чудовищах</v>
      </c>
      <c r="I337" s="235">
        <f>ДС6!EC53</f>
        <v>34.5</v>
      </c>
    </row>
    <row r="338" spans="1:9" x14ac:dyDescent="0.2">
      <c r="A338" s="188">
        <v>50</v>
      </c>
      <c r="B338" s="233">
        <f>ДС6!C54</f>
        <v>30</v>
      </c>
      <c r="C338" s="233" t="str">
        <f>ДС6!D54</f>
        <v>Лёвин Петр</v>
      </c>
      <c r="D338" s="233" t="str">
        <f>ДС6!E54</f>
        <v>Путилин Алексей</v>
      </c>
      <c r="E338" s="241" t="str">
        <f>ДС6!CZ54</f>
        <v>абсолют</v>
      </c>
      <c r="F338" s="241" t="str">
        <f>ДС6!DA54</f>
        <v>полный</v>
      </c>
      <c r="G338" s="241">
        <f>ДС6!DB54</f>
        <v>129</v>
      </c>
      <c r="H338" s="241" t="str">
        <f>IF(ДС6!DC54="","",ДС6!DC54)</f>
        <v/>
      </c>
      <c r="I338" s="235">
        <f>ДС6!EC54</f>
        <v>36.799999999999997</v>
      </c>
    </row>
    <row r="339" spans="1:9" x14ac:dyDescent="0.2">
      <c r="A339" s="188">
        <v>51</v>
      </c>
      <c r="B339" s="233">
        <f>ДС6!C55</f>
        <v>11</v>
      </c>
      <c r="C339" s="233" t="str">
        <f>ДС6!D55</f>
        <v>Ивинский Максим</v>
      </c>
      <c r="D339" s="233" t="str">
        <f>ДС6!E55</f>
        <v>Ивинский Вячеслав</v>
      </c>
      <c r="E339" s="241" t="str">
        <f>ДС6!CZ55</f>
        <v>абсолют</v>
      </c>
      <c r="F339" s="241" t="str">
        <f>ДС6!DA55</f>
        <v>передний</v>
      </c>
      <c r="G339" s="241">
        <f>ДС6!DB55</f>
        <v>120</v>
      </c>
      <c r="H339" s="241" t="str">
        <f>IF(ДС6!DC55="","",ДС6!DC55)</f>
        <v/>
      </c>
      <c r="I339" s="235">
        <f>ДС6!EC55</f>
        <v>37.700000000000003</v>
      </c>
    </row>
    <row r="340" spans="1:9" x14ac:dyDescent="0.2">
      <c r="A340" s="188">
        <v>52</v>
      </c>
      <c r="B340" s="233">
        <f>ДС6!C56</f>
        <v>1</v>
      </c>
      <c r="C340" s="233" t="str">
        <f>ДС6!D56</f>
        <v>Скрипников Михаил</v>
      </c>
      <c r="D340" s="233" t="str">
        <f>ДС6!E56</f>
        <v>Горелов Алексей</v>
      </c>
      <c r="E340" s="241" t="str">
        <f>ДС6!CZ56</f>
        <v>выпускник</v>
      </c>
      <c r="F340" s="241" t="str">
        <f>ДС6!DA56</f>
        <v>полный</v>
      </c>
      <c r="G340" s="241">
        <f>ДС6!DB56</f>
        <v>295</v>
      </c>
      <c r="H340" s="241" t="str">
        <f>IF(ДС6!DC56="","",ДС6!DC56)</f>
        <v>Сборная АТФ</v>
      </c>
      <c r="I340" s="235">
        <f>ДС6!EC56</f>
        <v>42.6</v>
      </c>
    </row>
    <row r="341" spans="1:9" x14ac:dyDescent="0.2">
      <c r="A341" s="188">
        <v>53</v>
      </c>
      <c r="B341" s="233">
        <f>ДС6!C57</f>
        <v>32</v>
      </c>
      <c r="C341" s="233" t="str">
        <f>ДС6!D57</f>
        <v>Бестужев Дмитрий</v>
      </c>
      <c r="D341" s="233" t="str">
        <f>ДС6!E57</f>
        <v>Меркушев Сергей</v>
      </c>
      <c r="E341" s="241" t="str">
        <f>ДС6!CZ57</f>
        <v>студент</v>
      </c>
      <c r="F341" s="241" t="str">
        <f>ДС6!DA57</f>
        <v>передний</v>
      </c>
      <c r="G341" s="241">
        <f>ДС6!DB57</f>
        <v>140</v>
      </c>
      <c r="H341" s="241" t="str">
        <f>IF(ДС6!DC57="","",ДС6!DC57)</f>
        <v>МАДИ-RACING</v>
      </c>
      <c r="I341" s="235">
        <f>ДС6!EC57</f>
        <v>52.5</v>
      </c>
    </row>
    <row r="342" spans="1:9" x14ac:dyDescent="0.2">
      <c r="A342" s="188">
        <v>54</v>
      </c>
      <c r="B342" s="233">
        <f>ДС6!C58</f>
        <v>38</v>
      </c>
      <c r="C342" s="233" t="str">
        <f>ДС6!D58</f>
        <v>Дочкин Дмитрий</v>
      </c>
      <c r="D342" s="233" t="str">
        <f>ДС6!E58</f>
        <v>Адуберг Софья</v>
      </c>
      <c r="E342" s="241" t="str">
        <f>ДС6!CZ58</f>
        <v>студент</v>
      </c>
      <c r="F342" s="241" t="str">
        <f>ДС6!DA58</f>
        <v>передний</v>
      </c>
      <c r="G342" s="241">
        <f>ДС6!DB58</f>
        <v>114</v>
      </c>
      <c r="H342" s="241" t="str">
        <f>IF(ДС6!DC58="","",ДС6!DC58)</f>
        <v>МАДИ-RACING</v>
      </c>
      <c r="I342" s="235">
        <f>ДС6!EC58</f>
        <v>56.2</v>
      </c>
    </row>
    <row r="343" spans="1:9" x14ac:dyDescent="0.2">
      <c r="A343" s="188">
        <v>55</v>
      </c>
      <c r="B343" s="233">
        <f>ДС6!C59</f>
        <v>31</v>
      </c>
      <c r="C343" s="233" t="str">
        <f>ДС6!D59</f>
        <v>Журавлёв Александр</v>
      </c>
      <c r="D343" s="233" t="str">
        <f>ДС6!E59</f>
        <v>Конакчиев Игорь</v>
      </c>
      <c r="E343" s="241" t="str">
        <f>ДС6!CZ59</f>
        <v>абсолют</v>
      </c>
      <c r="F343" s="241" t="str">
        <f>ДС6!DA59</f>
        <v>передний</v>
      </c>
      <c r="G343" s="241">
        <f>ДС6!DB59</f>
        <v>98</v>
      </c>
      <c r="H343" s="241" t="str">
        <f>IF(ДС6!DC59="","",ДС6!DC59)</f>
        <v>Сборная АТФ</v>
      </c>
      <c r="I343" s="235">
        <f>ДС6!EC59</f>
        <v>58.8</v>
      </c>
    </row>
    <row r="344" spans="1:9" x14ac:dyDescent="0.2">
      <c r="A344" s="188">
        <v>56</v>
      </c>
      <c r="B344" s="233">
        <f>ДС6!C60</f>
        <v>26</v>
      </c>
      <c r="C344" s="233" t="str">
        <f>ДС6!D60</f>
        <v>Жажкова Оксана</v>
      </c>
      <c r="D344" s="233" t="str">
        <f>ДС6!E60</f>
        <v>Кареева Елена</v>
      </c>
      <c r="E344" s="241" t="str">
        <f>ДС6!CZ60</f>
        <v>абсолют</v>
      </c>
      <c r="F344" s="241" t="str">
        <f>ДС6!DA60</f>
        <v>полный</v>
      </c>
      <c r="G344" s="241">
        <f>ДС6!DB60</f>
        <v>250</v>
      </c>
      <c r="H344" s="241" t="str">
        <f>IF(ДС6!DC60="","",ДС6!DC60)</f>
        <v>Ретро</v>
      </c>
      <c r="I344" s="235">
        <f>ДС6!EC60</f>
        <v>61.3</v>
      </c>
    </row>
    <row r="345" spans="1:9" x14ac:dyDescent="0.2">
      <c r="A345" s="188">
        <v>57</v>
      </c>
      <c r="B345" s="233">
        <f>ДС6!C61</f>
        <v>27</v>
      </c>
      <c r="C345" s="233" t="str">
        <f>ДС6!D61</f>
        <v>Жажков Борис</v>
      </c>
      <c r="D345" s="233" t="str">
        <f>ДС6!E61</f>
        <v>Сазонов Олег</v>
      </c>
      <c r="E345" s="241" t="str">
        <f>ДС6!CZ61</f>
        <v>абсолют</v>
      </c>
      <c r="F345" s="241" t="str">
        <f>ДС6!DA61</f>
        <v>полный</v>
      </c>
      <c r="G345" s="241">
        <f>ДС6!DB61</f>
        <v>238</v>
      </c>
      <c r="H345" s="241" t="str">
        <f>IF(ДС6!DC61="","",ДС6!DC61)</f>
        <v>Ретро</v>
      </c>
      <c r="I345" s="235">
        <f>ДС6!EC61</f>
        <v>325.60000000000002</v>
      </c>
    </row>
    <row r="346" spans="1:9" hidden="1" x14ac:dyDescent="0.2">
      <c r="A346" s="188">
        <v>58</v>
      </c>
      <c r="B346" s="233">
        <f>ДС6!C62</f>
        <v>8</v>
      </c>
      <c r="C346" s="233" t="str">
        <f>ДС6!D62</f>
        <v xml:space="preserve">Носков Геннадий </v>
      </c>
      <c r="D346" s="233" t="str">
        <f>ДС6!E62</f>
        <v xml:space="preserve">Носков Александр </v>
      </c>
      <c r="E346" s="241" t="str">
        <f>ДС6!CZ62</f>
        <v>студент</v>
      </c>
      <c r="F346" s="241" t="str">
        <f>ДС6!DA62</f>
        <v>полный</v>
      </c>
      <c r="G346" s="241">
        <f>ДС6!DB62</f>
        <v>299</v>
      </c>
      <c r="H346" s="241" t="str">
        <f>IF(ДС6!DC62="","",ДС6!DC62)</f>
        <v/>
      </c>
      <c r="I346" s="235" t="e">
        <f>ДС6!EC62</f>
        <v>#VALUE!</v>
      </c>
    </row>
    <row r="347" spans="1:9" ht="13.5" hidden="1" thickBot="1" x14ac:dyDescent="0.25">
      <c r="A347" s="190">
        <v>59</v>
      </c>
      <c r="B347" s="236">
        <f>ДС6!C63</f>
        <v>22</v>
      </c>
      <c r="C347" s="236" t="str">
        <f>ДС6!D63</f>
        <v>Изотов Николай</v>
      </c>
      <c r="D347" s="236" t="str">
        <f>ДС6!E63</f>
        <v>Цыганов Михаил</v>
      </c>
      <c r="E347" s="242" t="str">
        <f>ДС6!CZ63</f>
        <v>студент</v>
      </c>
      <c r="F347" s="242" t="str">
        <f>ДС6!DA63</f>
        <v>передний</v>
      </c>
      <c r="G347" s="242">
        <f>ДС6!DB63</f>
        <v>88</v>
      </c>
      <c r="H347" s="242" t="str">
        <f>IF(ДС6!DC63="","",ДС6!DC63)</f>
        <v/>
      </c>
      <c r="I347" s="238" t="e">
        <f>ДС6!EC63</f>
        <v>#VALUE!</v>
      </c>
    </row>
    <row r="354" spans="1:9" ht="33" x14ac:dyDescent="0.45">
      <c r="B354" s="160" t="s">
        <v>215</v>
      </c>
    </row>
    <row r="355" spans="1:9" x14ac:dyDescent="0.2">
      <c r="A355" s="163"/>
      <c r="B355" s="163"/>
      <c r="C355" s="163"/>
      <c r="D355" s="163"/>
      <c r="E355" s="163"/>
      <c r="F355" s="163"/>
      <c r="G355" s="163"/>
      <c r="H355" s="163"/>
      <c r="I355" s="163"/>
    </row>
    <row r="356" spans="1:9" ht="13.5" thickBot="1" x14ac:dyDescent="0.25"/>
    <row r="357" spans="1:9" x14ac:dyDescent="0.2">
      <c r="A357" s="405" t="s">
        <v>0</v>
      </c>
      <c r="B357" s="407" t="s">
        <v>1</v>
      </c>
      <c r="C357" s="400" t="s">
        <v>3</v>
      </c>
      <c r="D357" s="400" t="s">
        <v>221</v>
      </c>
      <c r="E357" s="400" t="s">
        <v>200</v>
      </c>
      <c r="F357" s="400" t="s">
        <v>87</v>
      </c>
      <c r="G357" s="400" t="s">
        <v>179</v>
      </c>
      <c r="H357" s="400" t="s">
        <v>201</v>
      </c>
      <c r="I357" s="414" t="s">
        <v>14</v>
      </c>
    </row>
    <row r="358" spans="1:9" ht="13.5" thickBot="1" x14ac:dyDescent="0.25">
      <c r="A358" s="416"/>
      <c r="B358" s="417"/>
      <c r="C358" s="417"/>
      <c r="D358" s="417"/>
      <c r="E358" s="417"/>
      <c r="F358" s="417"/>
      <c r="G358" s="417"/>
      <c r="H358" s="417"/>
      <c r="I358" s="418"/>
    </row>
    <row r="359" spans="1:9" x14ac:dyDescent="0.2">
      <c r="A359" s="182">
        <v>1</v>
      </c>
      <c r="B359" s="230">
        <f>ДС7!C5</f>
        <v>2</v>
      </c>
      <c r="C359" s="230" t="str">
        <f>ДС7!D5</f>
        <v>Сергеев Виктор</v>
      </c>
      <c r="D359" s="230" t="str">
        <f>ДС7!E5</f>
        <v>Ушанов Сергей</v>
      </c>
      <c r="E359" s="243" t="str">
        <f>ДС7!CZ5</f>
        <v>абсолют</v>
      </c>
      <c r="F359" s="243" t="str">
        <f>ДС7!DA5</f>
        <v>полный</v>
      </c>
      <c r="G359" s="243">
        <f>ДС7!DB5</f>
        <v>150</v>
      </c>
      <c r="H359" s="243" t="str">
        <f>IF(ДС7!DC5="","",ДС7!DC5)</f>
        <v>Новогорск-ралли</v>
      </c>
      <c r="I359" s="232">
        <f>ДС7!EF5</f>
        <v>0</v>
      </c>
    </row>
    <row r="360" spans="1:9" x14ac:dyDescent="0.2">
      <c r="A360" s="188">
        <v>2</v>
      </c>
      <c r="B360" s="233">
        <f>ДС7!C6</f>
        <v>5</v>
      </c>
      <c r="C360" s="233" t="str">
        <f>ДС7!D6</f>
        <v>Фоменко Денис</v>
      </c>
      <c r="D360" s="233" t="str">
        <f>ДС7!E6</f>
        <v>Ковальчук Илья</v>
      </c>
      <c r="E360" s="241" t="str">
        <f>ДС7!CZ6</f>
        <v>студент</v>
      </c>
      <c r="F360" s="241" t="str">
        <f>ДС7!DA6</f>
        <v>полный</v>
      </c>
      <c r="G360" s="241">
        <f>ДС7!DB6</f>
        <v>230</v>
      </c>
      <c r="H360" s="241" t="str">
        <f>IF(ДС7!DC6="","",ДС7!DC6)</f>
        <v>Очки</v>
      </c>
      <c r="I360" s="235">
        <f>ДС7!EF6</f>
        <v>0</v>
      </c>
    </row>
    <row r="361" spans="1:9" x14ac:dyDescent="0.2">
      <c r="A361" s="188">
        <v>3</v>
      </c>
      <c r="B361" s="233">
        <f>ДС7!C7</f>
        <v>1</v>
      </c>
      <c r="C361" s="233" t="str">
        <f>ДС7!D7</f>
        <v>Скрипников Михаил</v>
      </c>
      <c r="D361" s="233" t="str">
        <f>ДС7!E7</f>
        <v>Горелов Алексей</v>
      </c>
      <c r="E361" s="241" t="str">
        <f>ДС7!CZ7</f>
        <v>выпускник</v>
      </c>
      <c r="F361" s="241" t="str">
        <f>ДС7!DA7</f>
        <v>полный</v>
      </c>
      <c r="G361" s="241">
        <f>ДС7!DB7</f>
        <v>295</v>
      </c>
      <c r="H361" s="241" t="str">
        <f>IF(ДС7!DC7="","",ДС7!DC7)</f>
        <v>Сборная АТФ</v>
      </c>
      <c r="I361" s="235">
        <f>ДС7!EF7</f>
        <v>1</v>
      </c>
    </row>
    <row r="362" spans="1:9" x14ac:dyDescent="0.2">
      <c r="A362" s="188">
        <v>4</v>
      </c>
      <c r="B362" s="233">
        <f>ДС7!C8</f>
        <v>7</v>
      </c>
      <c r="C362" s="233" t="str">
        <f>ДС7!D8</f>
        <v>Шулимов Василий</v>
      </c>
      <c r="D362" s="233" t="str">
        <f>ДС7!E8</f>
        <v>Щукин Михаил</v>
      </c>
      <c r="E362" s="241" t="str">
        <f>ДС7!CZ8</f>
        <v>выпускник</v>
      </c>
      <c r="F362" s="241" t="str">
        <f>ДС7!DA8</f>
        <v>передний</v>
      </c>
      <c r="G362" s="241">
        <f>ДС7!DB8</f>
        <v>71</v>
      </c>
      <c r="H362" s="241" t="str">
        <f>IF(ДС7!DC8="","",ДС7!DC8)</f>
        <v>Сборная АТФ</v>
      </c>
      <c r="I362" s="235">
        <f>ДС7!EF8</f>
        <v>2</v>
      </c>
    </row>
    <row r="363" spans="1:9" x14ac:dyDescent="0.2">
      <c r="A363" s="188">
        <v>5</v>
      </c>
      <c r="B363" s="233">
        <f>ДС7!C9</f>
        <v>39</v>
      </c>
      <c r="C363" s="233" t="str">
        <f>ДС7!D9</f>
        <v>Володин Дмитрий</v>
      </c>
      <c r="D363" s="233" t="str">
        <f>ДС7!E9</f>
        <v>Топорков Максим</v>
      </c>
      <c r="E363" s="241" t="str">
        <f>ДС7!CZ9</f>
        <v>студент</v>
      </c>
      <c r="F363" s="241" t="str">
        <f>ДС7!DA9</f>
        <v>передний</v>
      </c>
      <c r="G363" s="241">
        <f>ДС7!DB9</f>
        <v>75</v>
      </c>
      <c r="H363" s="241" t="str">
        <f>IF(ДС7!DC9="","",ДС7!DC9)</f>
        <v>МАДИ-RACING</v>
      </c>
      <c r="I363" s="235">
        <f>ДС7!EF9</f>
        <v>2</v>
      </c>
    </row>
    <row r="364" spans="1:9" x14ac:dyDescent="0.2">
      <c r="A364" s="188">
        <v>6</v>
      </c>
      <c r="B364" s="233">
        <f>ДС7!C10</f>
        <v>3</v>
      </c>
      <c r="C364" s="233" t="str">
        <f>ДС7!D10</f>
        <v>Шашлов Борис</v>
      </c>
      <c r="D364" s="233" t="str">
        <f>ДС7!E10</f>
        <v>Студеникин Владимир</v>
      </c>
      <c r="E364" s="241" t="str">
        <f>ДС7!CZ10</f>
        <v>абсолют</v>
      </c>
      <c r="F364" s="241" t="str">
        <f>ДС7!DA10</f>
        <v>передний</v>
      </c>
      <c r="G364" s="241">
        <f>ДС7!DB10</f>
        <v>140</v>
      </c>
      <c r="H364" s="241" t="str">
        <f>IF(ДС7!DC10="","",ДС7!DC10)</f>
        <v>Новогорск-ралли</v>
      </c>
      <c r="I364" s="235">
        <f>ДС7!EF10</f>
        <v>3</v>
      </c>
    </row>
    <row r="365" spans="1:9" x14ac:dyDescent="0.2">
      <c r="A365" s="188">
        <v>7</v>
      </c>
      <c r="B365" s="233">
        <f>ДС7!C11</f>
        <v>21</v>
      </c>
      <c r="C365" s="233" t="str">
        <f>ДС7!D11</f>
        <v>Сергеев Андрей</v>
      </c>
      <c r="D365" s="233" t="str">
        <f>ДС7!E11</f>
        <v>Захарина Алла</v>
      </c>
      <c r="E365" s="241" t="str">
        <f>ДС7!CZ11</f>
        <v>выпускник</v>
      </c>
      <c r="F365" s="241" t="str">
        <f>ДС7!DA11</f>
        <v>полный</v>
      </c>
      <c r="G365" s="241">
        <f>ДС7!DB11</f>
        <v>125</v>
      </c>
      <c r="H365" s="241" t="str">
        <f>IF(ДС7!DC11="","",ДС7!DC11)</f>
        <v>Очки</v>
      </c>
      <c r="I365" s="235">
        <f>ДС7!EF11</f>
        <v>3</v>
      </c>
    </row>
    <row r="366" spans="1:9" x14ac:dyDescent="0.2">
      <c r="A366" s="188">
        <v>8</v>
      </c>
      <c r="B366" s="233">
        <f>ДС7!C12</f>
        <v>14</v>
      </c>
      <c r="C366" s="233" t="str">
        <f>ДС7!D12</f>
        <v>Юрин Артем</v>
      </c>
      <c r="D366" s="233" t="str">
        <f>ДС7!E12</f>
        <v>Сумин Антон</v>
      </c>
      <c r="E366" s="241" t="str">
        <f>ДС7!CZ12</f>
        <v>выпускник</v>
      </c>
      <c r="F366" s="241" t="str">
        <f>ДС7!DA12</f>
        <v>полный</v>
      </c>
      <c r="G366" s="241">
        <f>ДС7!DB12</f>
        <v>265</v>
      </c>
      <c r="H366" s="241" t="str">
        <f>IF(ДС7!DC12="","",ДС7!DC12)</f>
        <v>Dream Team</v>
      </c>
      <c r="I366" s="235">
        <f>ДС7!EF12</f>
        <v>4</v>
      </c>
    </row>
    <row r="367" spans="1:9" x14ac:dyDescent="0.2">
      <c r="A367" s="188">
        <v>9</v>
      </c>
      <c r="B367" s="233">
        <f>ДС7!C13</f>
        <v>4</v>
      </c>
      <c r="C367" s="233" t="str">
        <f>ДС7!D13</f>
        <v>Милявский Дмитрий</v>
      </c>
      <c r="D367" s="233" t="str">
        <f>ДС7!E13</f>
        <v>Баклашова Василиса</v>
      </c>
      <c r="E367" s="241" t="str">
        <f>ДС7!CZ13</f>
        <v>выпускник</v>
      </c>
      <c r="F367" s="241" t="str">
        <f>ДС7!DA13</f>
        <v>передний</v>
      </c>
      <c r="G367" s="241">
        <f>ДС7!DB13</f>
        <v>140</v>
      </c>
      <c r="H367" s="241" t="str">
        <f>IF(ДС7!DC13="","",ДС7!DC13)</f>
        <v>Сборная АТФ</v>
      </c>
      <c r="I367" s="235">
        <f>ДС7!EF13</f>
        <v>6</v>
      </c>
    </row>
    <row r="368" spans="1:9" x14ac:dyDescent="0.2">
      <c r="A368" s="188">
        <v>10</v>
      </c>
      <c r="B368" s="233">
        <f>ДС7!C14</f>
        <v>16</v>
      </c>
      <c r="C368" s="233" t="str">
        <f>ДС7!D14</f>
        <v>Филин Анатолий</v>
      </c>
      <c r="D368" s="233" t="str">
        <f>ДС7!E14</f>
        <v>Хохлов Юрий</v>
      </c>
      <c r="E368" s="241" t="str">
        <f>ДС7!CZ14</f>
        <v>студент</v>
      </c>
      <c r="F368" s="241" t="str">
        <f>ДС7!DA14</f>
        <v>передний</v>
      </c>
      <c r="G368" s="241">
        <f>ДС7!DB14</f>
        <v>77</v>
      </c>
      <c r="H368" s="241" t="str">
        <f>IF(ДС7!DC14="","",ДС7!DC14)</f>
        <v>Cheburators</v>
      </c>
      <c r="I368" s="235">
        <f>ДС7!EF14</f>
        <v>6</v>
      </c>
    </row>
    <row r="369" spans="1:9" x14ac:dyDescent="0.2">
      <c r="A369" s="188">
        <v>11</v>
      </c>
      <c r="B369" s="233">
        <f>ДС7!C15</f>
        <v>6</v>
      </c>
      <c r="C369" s="233" t="str">
        <f>ДС7!D15</f>
        <v>Дудинов Денис</v>
      </c>
      <c r="D369" s="233" t="str">
        <f>ДС7!E15</f>
        <v>Данилов Роман</v>
      </c>
      <c r="E369" s="241" t="str">
        <f>ДС7!CZ15</f>
        <v>абсолют</v>
      </c>
      <c r="F369" s="241" t="str">
        <f>ДС7!DA15</f>
        <v>передний</v>
      </c>
      <c r="G369" s="241">
        <f>ДС7!DB15</f>
        <v>75</v>
      </c>
      <c r="H369" s="241" t="str">
        <f>IF(ДС7!DC15="","",ДС7!DC15)</f>
        <v>Новогорск-ралли</v>
      </c>
      <c r="I369" s="235">
        <f>ДС7!EF15</f>
        <v>7</v>
      </c>
    </row>
    <row r="370" spans="1:9" x14ac:dyDescent="0.2">
      <c r="A370" s="188">
        <v>12</v>
      </c>
      <c r="B370" s="233">
        <f>ДС7!C16</f>
        <v>11</v>
      </c>
      <c r="C370" s="233" t="str">
        <f>ДС7!D16</f>
        <v>Ивинский Максим</v>
      </c>
      <c r="D370" s="233" t="str">
        <f>ДС7!E16</f>
        <v>Ивинский Вячеслав</v>
      </c>
      <c r="E370" s="241" t="str">
        <f>ДС7!CZ16</f>
        <v>абсолют</v>
      </c>
      <c r="F370" s="241" t="str">
        <f>ДС7!DA16</f>
        <v>передний</v>
      </c>
      <c r="G370" s="241">
        <f>ДС7!DB16</f>
        <v>120</v>
      </c>
      <c r="H370" s="241" t="str">
        <f>IF(ДС7!DC16="","",ДС7!DC16)</f>
        <v/>
      </c>
      <c r="I370" s="235">
        <f>ДС7!EF16</f>
        <v>7</v>
      </c>
    </row>
    <row r="371" spans="1:9" x14ac:dyDescent="0.2">
      <c r="A371" s="188">
        <v>13</v>
      </c>
      <c r="B371" s="233">
        <f>ДС7!C17</f>
        <v>9</v>
      </c>
      <c r="C371" s="233" t="str">
        <f>ДС7!D17</f>
        <v>Арапов Григорий</v>
      </c>
      <c r="D371" s="233" t="str">
        <f>ДС7!E17</f>
        <v>Маругина Ольга</v>
      </c>
      <c r="E371" s="241" t="str">
        <f>ДС7!CZ17</f>
        <v>выпускник</v>
      </c>
      <c r="F371" s="241" t="str">
        <f>ДС7!DA17</f>
        <v>передний</v>
      </c>
      <c r="G371" s="241">
        <f>ДС7!DB17</f>
        <v>78</v>
      </c>
      <c r="H371" s="241" t="str">
        <f>IF(ДС7!DC17="","",ДС7!DC17)</f>
        <v>Очки</v>
      </c>
      <c r="I371" s="235">
        <f>ДС7!EF17</f>
        <v>8</v>
      </c>
    </row>
    <row r="372" spans="1:9" x14ac:dyDescent="0.2">
      <c r="A372" s="188">
        <v>14</v>
      </c>
      <c r="B372" s="233">
        <f>ДС7!C18</f>
        <v>12</v>
      </c>
      <c r="C372" s="233" t="str">
        <f>ДС7!D18</f>
        <v>Воронов Александр</v>
      </c>
      <c r="D372" s="233" t="str">
        <f>ДС7!E18</f>
        <v>Балденков Дмитрий</v>
      </c>
      <c r="E372" s="241" t="str">
        <f>ДС7!CZ18</f>
        <v>выпускник</v>
      </c>
      <c r="F372" s="241" t="str">
        <f>ДС7!DA18</f>
        <v>передний</v>
      </c>
      <c r="G372" s="241">
        <f>ДС7!DB18</f>
        <v>77</v>
      </c>
      <c r="H372" s="241" t="str">
        <f>IF(ДС7!DC18="","",ДС7!DC18)</f>
        <v>Очки</v>
      </c>
      <c r="I372" s="235">
        <f>ДС7!EF18</f>
        <v>15</v>
      </c>
    </row>
    <row r="373" spans="1:9" x14ac:dyDescent="0.2">
      <c r="A373" s="188">
        <v>15</v>
      </c>
      <c r="B373" s="233">
        <f>ДС7!C19</f>
        <v>13</v>
      </c>
      <c r="C373" s="233" t="str">
        <f>ДС7!D19</f>
        <v>Ершов Иван</v>
      </c>
      <c r="D373" s="233" t="str">
        <f>ДС7!E19</f>
        <v>Ермолаев Сергей</v>
      </c>
      <c r="E373" s="241" t="str">
        <f>ДС7!CZ19</f>
        <v>выпускник</v>
      </c>
      <c r="F373" s="241" t="str">
        <f>ДС7!DA19</f>
        <v>передний</v>
      </c>
      <c r="G373" s="241">
        <f>ДС7!DB19</f>
        <v>102</v>
      </c>
      <c r="H373" s="241" t="str">
        <f>IF(ДС7!DC19="","",ДС7!DC19)</f>
        <v>Новогорск-ралли</v>
      </c>
      <c r="I373" s="235">
        <f>ДС7!EF19</f>
        <v>16</v>
      </c>
    </row>
    <row r="374" spans="1:9" x14ac:dyDescent="0.2">
      <c r="A374" s="188">
        <v>16</v>
      </c>
      <c r="B374" s="233">
        <f>ДС7!C20</f>
        <v>60</v>
      </c>
      <c r="C374" s="233" t="str">
        <f>ДС7!D20</f>
        <v>Белов Илья</v>
      </c>
      <c r="D374" s="233" t="str">
        <f>ДС7!E20</f>
        <v>Краснов Роберт</v>
      </c>
      <c r="E374" s="241" t="str">
        <f>ДС7!CZ20</f>
        <v>выпускник</v>
      </c>
      <c r="F374" s="241" t="str">
        <f>ДС7!DA20</f>
        <v>передний</v>
      </c>
      <c r="G374" s="241">
        <f>ДС7!DB20</f>
        <v>98</v>
      </c>
      <c r="H374" s="241" t="str">
        <f>IF(ДС7!DC20="","",ДС7!DC20)</f>
        <v>Dream Team</v>
      </c>
      <c r="I374" s="235">
        <f>ДС7!EF20</f>
        <v>22</v>
      </c>
    </row>
    <row r="375" spans="1:9" x14ac:dyDescent="0.2">
      <c r="A375" s="188">
        <v>17</v>
      </c>
      <c r="B375" s="233">
        <f>ДС7!C21</f>
        <v>38</v>
      </c>
      <c r="C375" s="233" t="str">
        <f>ДС7!D21</f>
        <v>Дочкин Дмитрий</v>
      </c>
      <c r="D375" s="233" t="str">
        <f>ДС7!E21</f>
        <v>Адуберг Софья</v>
      </c>
      <c r="E375" s="241" t="str">
        <f>ДС7!CZ21</f>
        <v>студент</v>
      </c>
      <c r="F375" s="241" t="str">
        <f>ДС7!DA21</f>
        <v>передний</v>
      </c>
      <c r="G375" s="241">
        <f>ДС7!DB21</f>
        <v>114</v>
      </c>
      <c r="H375" s="241" t="str">
        <f>IF(ДС7!DC21="","",ДС7!DC21)</f>
        <v>МАДИ-RACING</v>
      </c>
      <c r="I375" s="235">
        <f>ДС7!EF21</f>
        <v>23</v>
      </c>
    </row>
    <row r="376" spans="1:9" x14ac:dyDescent="0.2">
      <c r="A376" s="188">
        <v>18</v>
      </c>
      <c r="B376" s="233">
        <f>ДС7!C22</f>
        <v>18</v>
      </c>
      <c r="C376" s="233" t="str">
        <f>ДС7!D22</f>
        <v>Морозкин Алексей</v>
      </c>
      <c r="D376" s="233" t="str">
        <f>ДС7!E22</f>
        <v>Морозкина Ольга</v>
      </c>
      <c r="E376" s="241" t="str">
        <f>ДС7!CZ22</f>
        <v>выпускник</v>
      </c>
      <c r="F376" s="241" t="str">
        <f>ДС7!DA22</f>
        <v>задний</v>
      </c>
      <c r="G376" s="241">
        <f>ДС7!DB22</f>
        <v>177</v>
      </c>
      <c r="H376" s="241" t="str">
        <f>IF(ДС7!DC22="","",ДС7!DC22)</f>
        <v/>
      </c>
      <c r="I376" s="235">
        <f>ДС7!EF22</f>
        <v>24</v>
      </c>
    </row>
    <row r="377" spans="1:9" x14ac:dyDescent="0.2">
      <c r="A377" s="188">
        <v>19</v>
      </c>
      <c r="B377" s="233">
        <f>ДС7!C23</f>
        <v>41</v>
      </c>
      <c r="C377" s="233" t="str">
        <f>ДС7!D23</f>
        <v>Шеврекуко Григорий</v>
      </c>
      <c r="D377" s="233" t="str">
        <f>ДС7!E23</f>
        <v>Шкурлаков Сергей</v>
      </c>
      <c r="E377" s="241" t="str">
        <f>ДС7!CZ23</f>
        <v>абсолют</v>
      </c>
      <c r="F377" s="241" t="str">
        <f>ДС7!DA23</f>
        <v>полный</v>
      </c>
      <c r="G377" s="241">
        <f>ДС7!DB23</f>
        <v>160</v>
      </c>
      <c r="H377" s="241" t="str">
        <f>IF(ДС7!DC23="","",ДС7!DC23)</f>
        <v/>
      </c>
      <c r="I377" s="235">
        <f>ДС7!EF23</f>
        <v>25</v>
      </c>
    </row>
    <row r="378" spans="1:9" x14ac:dyDescent="0.2">
      <c r="A378" s="188">
        <v>20</v>
      </c>
      <c r="B378" s="233">
        <f>ДС7!C24</f>
        <v>45</v>
      </c>
      <c r="C378" s="233" t="str">
        <f>ДС7!D24</f>
        <v>Джиоев Сослан</v>
      </c>
      <c r="D378" s="233" t="str">
        <f>ДС7!E24</f>
        <v>Петрушин Александр</v>
      </c>
      <c r="E378" s="241" t="str">
        <f>ДС7!CZ24</f>
        <v>выпускник</v>
      </c>
      <c r="F378" s="241" t="str">
        <f>ДС7!DA24</f>
        <v>передний</v>
      </c>
      <c r="G378" s="241">
        <f>ДС7!DB24</f>
        <v>115</v>
      </c>
      <c r="H378" s="241" t="str">
        <f>IF(ДС7!DC24="","",ДС7!DC24)</f>
        <v/>
      </c>
      <c r="I378" s="235">
        <f>ДС7!EF24</f>
        <v>25</v>
      </c>
    </row>
    <row r="379" spans="1:9" x14ac:dyDescent="0.2">
      <c r="A379" s="188">
        <v>21</v>
      </c>
      <c r="B379" s="233">
        <f>ДС7!C25</f>
        <v>33</v>
      </c>
      <c r="C379" s="233" t="str">
        <f>ДС7!D25</f>
        <v>Богословский Вадим</v>
      </c>
      <c r="D379" s="233" t="str">
        <f>ДС7!E25</f>
        <v>Князева Елена</v>
      </c>
      <c r="E379" s="241" t="str">
        <f>ДС7!CZ25</f>
        <v>абсолют</v>
      </c>
      <c r="F379" s="241" t="str">
        <f>ДС7!DA25</f>
        <v>передний</v>
      </c>
      <c r="G379" s="241">
        <f>ДС7!DB25</f>
        <v>68</v>
      </c>
      <c r="H379" s="241" t="str">
        <f>IF(ДС7!DC25="","",ДС7!DC25)</f>
        <v>Красавцы на чудовищах</v>
      </c>
      <c r="I379" s="235">
        <f>ДС7!EF25</f>
        <v>31</v>
      </c>
    </row>
    <row r="380" spans="1:9" x14ac:dyDescent="0.2">
      <c r="A380" s="188">
        <v>22</v>
      </c>
      <c r="B380" s="233">
        <f>ДС7!C26</f>
        <v>10</v>
      </c>
      <c r="C380" s="233" t="str">
        <f>ДС7!D26</f>
        <v>Козленко Евгений</v>
      </c>
      <c r="D380" s="233" t="str">
        <f>ДС7!E26</f>
        <v>Елисеева Екатерина</v>
      </c>
      <c r="E380" s="241" t="str">
        <f>ДС7!CZ26</f>
        <v>студент</v>
      </c>
      <c r="F380" s="241" t="str">
        <f>ДС7!DA26</f>
        <v>передний</v>
      </c>
      <c r="G380" s="241">
        <f>ДС7!DB26</f>
        <v>89</v>
      </c>
      <c r="H380" s="241" t="str">
        <f>IF(ДС7!DC26="","",ДС7!DC26)</f>
        <v>Очки</v>
      </c>
      <c r="I380" s="235">
        <f>ДС7!EF26</f>
        <v>32</v>
      </c>
    </row>
    <row r="381" spans="1:9" x14ac:dyDescent="0.2">
      <c r="A381" s="188">
        <v>23</v>
      </c>
      <c r="B381" s="233">
        <f>ДС7!C27</f>
        <v>25</v>
      </c>
      <c r="C381" s="233" t="str">
        <f>ДС7!D27</f>
        <v>Павел Егоров</v>
      </c>
      <c r="D381" s="233" t="str">
        <f>ДС7!E27</f>
        <v>Александр Михайлин</v>
      </c>
      <c r="E381" s="241" t="str">
        <f>ДС7!CZ27</f>
        <v>выпускник</v>
      </c>
      <c r="F381" s="241" t="str">
        <f>ДС7!DA27</f>
        <v>передний</v>
      </c>
      <c r="G381" s="241">
        <f>ДС7!DB27</f>
        <v>152</v>
      </c>
      <c r="H381" s="241" t="str">
        <f>IF(ДС7!DC27="","",ДС7!DC27)</f>
        <v/>
      </c>
      <c r="I381" s="235">
        <f>ДС7!EF27</f>
        <v>36</v>
      </c>
    </row>
    <row r="382" spans="1:9" x14ac:dyDescent="0.2">
      <c r="A382" s="188">
        <v>24</v>
      </c>
      <c r="B382" s="233">
        <f>ДС7!C28</f>
        <v>43</v>
      </c>
      <c r="C382" s="233" t="str">
        <f>ДС7!D28</f>
        <v>Никольский Денис</v>
      </c>
      <c r="D382" s="233" t="str">
        <f>ДС7!E28</f>
        <v>Дьяков Григорий</v>
      </c>
      <c r="E382" s="241" t="str">
        <f>ДС7!CZ28</f>
        <v>студент</v>
      </c>
      <c r="F382" s="241" t="str">
        <f>ДС7!DA28</f>
        <v>передний</v>
      </c>
      <c r="G382" s="241">
        <f>ДС7!DB28</f>
        <v>140</v>
      </c>
      <c r="H382" s="241" t="str">
        <f>IF(ДС7!DC28="","",ДС7!DC28)</f>
        <v>Dream Team</v>
      </c>
      <c r="I382" s="235">
        <f>ДС7!EF28</f>
        <v>41</v>
      </c>
    </row>
    <row r="383" spans="1:9" x14ac:dyDescent="0.2">
      <c r="A383" s="188">
        <v>25</v>
      </c>
      <c r="B383" s="233">
        <f>ДС7!C29</f>
        <v>28</v>
      </c>
      <c r="C383" s="233" t="str">
        <f>ДС7!D29</f>
        <v>Фомин Дмитрий</v>
      </c>
      <c r="D383" s="233" t="str">
        <f>ДС7!E29</f>
        <v>Зеленин Алексей</v>
      </c>
      <c r="E383" s="241" t="str">
        <f>ДС7!CZ29</f>
        <v>выпускник</v>
      </c>
      <c r="F383" s="241" t="str">
        <f>ДС7!DA29</f>
        <v>полный</v>
      </c>
      <c r="G383" s="241">
        <f>ДС7!DB29</f>
        <v>79</v>
      </c>
      <c r="H383" s="241" t="str">
        <f>IF(ДС7!DC29="","",ДС7!DC29)</f>
        <v>Очки</v>
      </c>
      <c r="I383" s="235">
        <f>ДС7!EF29</f>
        <v>43</v>
      </c>
    </row>
    <row r="384" spans="1:9" x14ac:dyDescent="0.2">
      <c r="A384" s="188">
        <v>26</v>
      </c>
      <c r="B384" s="233">
        <f>ДС7!C30</f>
        <v>42</v>
      </c>
      <c r="C384" s="233" t="str">
        <f>ДС7!D30</f>
        <v>Тимаков Алексаендр</v>
      </c>
      <c r="D384" s="233" t="str">
        <f>ДС7!E30</f>
        <v>Титов Федор</v>
      </c>
      <c r="E384" s="241" t="str">
        <f>ДС7!CZ30</f>
        <v>выпускник</v>
      </c>
      <c r="F384" s="241" t="str">
        <f>ДС7!DA30</f>
        <v>передний</v>
      </c>
      <c r="G384" s="241">
        <f>ДС7!DB30</f>
        <v>102</v>
      </c>
      <c r="H384" s="241" t="str">
        <f>IF(ДС7!DC30="","",ДС7!DC30)</f>
        <v/>
      </c>
      <c r="I384" s="235">
        <f>ДС7!EF30</f>
        <v>48</v>
      </c>
    </row>
    <row r="385" spans="1:9" x14ac:dyDescent="0.2">
      <c r="A385" s="188">
        <v>27</v>
      </c>
      <c r="B385" s="233">
        <f>ДС7!C31</f>
        <v>31</v>
      </c>
      <c r="C385" s="233" t="str">
        <f>ДС7!D31</f>
        <v>Журавлёв Александр</v>
      </c>
      <c r="D385" s="233" t="str">
        <f>ДС7!E31</f>
        <v>Конакчиев Игорь</v>
      </c>
      <c r="E385" s="241" t="str">
        <f>ДС7!CZ31</f>
        <v>абсолют</v>
      </c>
      <c r="F385" s="241" t="str">
        <f>ДС7!DA31</f>
        <v>передний</v>
      </c>
      <c r="G385" s="241">
        <f>ДС7!DB31</f>
        <v>98</v>
      </c>
      <c r="H385" s="241" t="str">
        <f>IF(ДС7!DC31="","",ДС7!DC31)</f>
        <v>Сборная АТФ</v>
      </c>
      <c r="I385" s="235">
        <f>ДС7!EF31</f>
        <v>49</v>
      </c>
    </row>
    <row r="386" spans="1:9" x14ac:dyDescent="0.2">
      <c r="A386" s="188">
        <v>28</v>
      </c>
      <c r="B386" s="233">
        <f>ДС7!C32</f>
        <v>53</v>
      </c>
      <c r="C386" s="233" t="str">
        <f>ДС7!D32</f>
        <v>Суховеев Денис</v>
      </c>
      <c r="D386" s="233" t="str">
        <f>ДС7!E32</f>
        <v>Мохонов Никита</v>
      </c>
      <c r="E386" s="241" t="str">
        <f>ДС7!CZ32</f>
        <v>студент</v>
      </c>
      <c r="F386" s="241" t="str">
        <f>ДС7!DA32</f>
        <v>задний</v>
      </c>
      <c r="G386" s="241">
        <f>ДС7!DB32</f>
        <v>71</v>
      </c>
      <c r="H386" s="241" t="str">
        <f>IF(ДС7!DC32="","",ДС7!DC32)</f>
        <v>MITSURABOSHI-RALLY TECHNIKA</v>
      </c>
      <c r="I386" s="235">
        <f>ДС7!EF32</f>
        <v>53</v>
      </c>
    </row>
    <row r="387" spans="1:9" x14ac:dyDescent="0.2">
      <c r="A387" s="188">
        <v>29</v>
      </c>
      <c r="B387" s="233">
        <f>ДС7!C33</f>
        <v>20</v>
      </c>
      <c r="C387" s="233" t="str">
        <f>ДС7!D33</f>
        <v>Лазарко Сергей</v>
      </c>
      <c r="D387" s="233" t="str">
        <f>ДС7!E33</f>
        <v>Лазарко Анатолий</v>
      </c>
      <c r="E387" s="241" t="str">
        <f>ДС7!CZ33</f>
        <v>выпускник</v>
      </c>
      <c r="F387" s="241" t="str">
        <f>ДС7!DA33</f>
        <v>передний</v>
      </c>
      <c r="G387" s="241">
        <f>ДС7!DB33</f>
        <v>71</v>
      </c>
      <c r="H387" s="241" t="str">
        <f>IF(ДС7!DC33="","",ДС7!DC33)</f>
        <v/>
      </c>
      <c r="I387" s="235">
        <f>ДС7!EF33</f>
        <v>59</v>
      </c>
    </row>
    <row r="388" spans="1:9" x14ac:dyDescent="0.2">
      <c r="A388" s="188">
        <v>30</v>
      </c>
      <c r="B388" s="233">
        <f>ДС7!C34</f>
        <v>58</v>
      </c>
      <c r="C388" s="233" t="str">
        <f>ДС7!D34</f>
        <v>Поселов Алексей</v>
      </c>
      <c r="D388" s="233" t="str">
        <f>ДС7!E34</f>
        <v>Фадеева Дарья</v>
      </c>
      <c r="E388" s="241" t="str">
        <f>ДС7!CZ34</f>
        <v>студент</v>
      </c>
      <c r="F388" s="241" t="str">
        <f>ДС7!DA34</f>
        <v>полный</v>
      </c>
      <c r="G388" s="241">
        <f>ДС7!DB34</f>
        <v>127</v>
      </c>
      <c r="H388" s="241" t="str">
        <f>IF(ДС7!DC34="","",ДС7!DC34)</f>
        <v/>
      </c>
      <c r="I388" s="235">
        <f>ДС7!EF34</f>
        <v>61</v>
      </c>
    </row>
    <row r="389" spans="1:9" x14ac:dyDescent="0.2">
      <c r="A389" s="188">
        <v>31</v>
      </c>
      <c r="B389" s="233">
        <f>ДС7!C35</f>
        <v>47</v>
      </c>
      <c r="C389" s="233" t="str">
        <f>ДС7!D35</f>
        <v>Минаев Евгений</v>
      </c>
      <c r="D389" s="233" t="str">
        <f>ДС7!E35</f>
        <v>Суриков Иван</v>
      </c>
      <c r="E389" s="241" t="str">
        <f>ДС7!CZ35</f>
        <v>абсолют</v>
      </c>
      <c r="F389" s="241" t="str">
        <f>ДС7!DA35</f>
        <v>передний</v>
      </c>
      <c r="G389" s="241">
        <f>ДС7!DB35</f>
        <v>77</v>
      </c>
      <c r="H389" s="241" t="str">
        <f>IF(ДС7!DC35="","",ДС7!DC35)</f>
        <v/>
      </c>
      <c r="I389" s="235">
        <f>ДС7!EF35</f>
        <v>62</v>
      </c>
    </row>
    <row r="390" spans="1:9" x14ac:dyDescent="0.2">
      <c r="A390" s="188">
        <v>32</v>
      </c>
      <c r="B390" s="233">
        <f>ДС7!C36</f>
        <v>17</v>
      </c>
      <c r="C390" s="233" t="str">
        <f>ДС7!D36</f>
        <v>Сафонов Дмитрий</v>
      </c>
      <c r="D390" s="233" t="str">
        <f>ДС7!E36</f>
        <v>Першутин Евгений</v>
      </c>
      <c r="E390" s="241" t="str">
        <f>ДС7!CZ36</f>
        <v>выпускник</v>
      </c>
      <c r="F390" s="241" t="str">
        <f>ДС7!DA36</f>
        <v>передний</v>
      </c>
      <c r="G390" s="241">
        <f>ДС7!DB36</f>
        <v>90</v>
      </c>
      <c r="H390" s="241" t="str">
        <f>IF(ДС7!DC36="","",ДС7!DC36)</f>
        <v>Красавцы на чудовищах</v>
      </c>
      <c r="I390" s="235">
        <f>ДС7!EF36</f>
        <v>63</v>
      </c>
    </row>
    <row r="391" spans="1:9" x14ac:dyDescent="0.2">
      <c r="A391" s="188">
        <v>33</v>
      </c>
      <c r="B391" s="233">
        <f>ДС7!C37</f>
        <v>35</v>
      </c>
      <c r="C391" s="233" t="str">
        <f>ДС7!D37</f>
        <v>Тырин Дмитрий</v>
      </c>
      <c r="D391" s="233" t="str">
        <f>ДС7!E37</f>
        <v>Ермаков Роман</v>
      </c>
      <c r="E391" s="241" t="str">
        <f>ДС7!CZ37</f>
        <v>студент</v>
      </c>
      <c r="F391" s="241" t="str">
        <f>ДС7!DA37</f>
        <v>задний</v>
      </c>
      <c r="G391" s="241">
        <f>ДС7!DB37</f>
        <v>71</v>
      </c>
      <c r="H391" s="241" t="str">
        <f>IF(ДС7!DC37="","",ДС7!DC37)</f>
        <v>Сборная АТФ</v>
      </c>
      <c r="I391" s="235">
        <f>ДС7!EF37</f>
        <v>65</v>
      </c>
    </row>
    <row r="392" spans="1:9" x14ac:dyDescent="0.2">
      <c r="A392" s="188">
        <v>34</v>
      </c>
      <c r="B392" s="233">
        <f>ДС7!C38</f>
        <v>29</v>
      </c>
      <c r="C392" s="233" t="str">
        <f>ДС7!D38</f>
        <v>Мартынов Максим</v>
      </c>
      <c r="D392" s="233" t="str">
        <f>ДС7!E38</f>
        <v>Силин Александр</v>
      </c>
      <c r="E392" s="241" t="str">
        <f>ДС7!CZ38</f>
        <v>выпускник</v>
      </c>
      <c r="F392" s="241" t="str">
        <f>ДС7!DA38</f>
        <v>передний</v>
      </c>
      <c r="G392" s="241">
        <f>ДС7!DB38</f>
        <v>75</v>
      </c>
      <c r="H392" s="241" t="str">
        <f>IF(ДС7!DC38="","",ДС7!DC38)</f>
        <v/>
      </c>
      <c r="I392" s="235">
        <f>ДС7!EF38</f>
        <v>66</v>
      </c>
    </row>
    <row r="393" spans="1:9" x14ac:dyDescent="0.2">
      <c r="A393" s="188">
        <v>35</v>
      </c>
      <c r="B393" s="233">
        <f>ДС7!C39</f>
        <v>0</v>
      </c>
      <c r="C393" s="233" t="str">
        <f>ДС7!D39</f>
        <v>Полянский А.</v>
      </c>
      <c r="D393" s="233" t="str">
        <f>ДС7!E39</f>
        <v>Винке Елена</v>
      </c>
      <c r="E393" s="241">
        <f>ДС7!CZ39</f>
        <v>0</v>
      </c>
      <c r="F393" s="241" t="str">
        <f>ДС7!DA39</f>
        <v>вне зачета</v>
      </c>
      <c r="G393" s="241">
        <f>ДС7!DB39</f>
        <v>0</v>
      </c>
      <c r="H393" s="241" t="str">
        <f>IF(ДС7!DC39="","",ДС7!DC39)</f>
        <v/>
      </c>
      <c r="I393" s="235">
        <f>ДС7!EF39</f>
        <v>70</v>
      </c>
    </row>
    <row r="394" spans="1:9" x14ac:dyDescent="0.2">
      <c r="A394" s="188">
        <v>36</v>
      </c>
      <c r="B394" s="233">
        <f>ДС7!C40</f>
        <v>15</v>
      </c>
      <c r="C394" s="233" t="str">
        <f>ДС7!D40</f>
        <v>Чубаров Олег</v>
      </c>
      <c r="D394" s="233" t="str">
        <f>ДС7!E40</f>
        <v>Васильева Елена</v>
      </c>
      <c r="E394" s="241" t="str">
        <f>ДС7!CZ40</f>
        <v>абсолют</v>
      </c>
      <c r="F394" s="241" t="str">
        <f>ДС7!DA40</f>
        <v>передний</v>
      </c>
      <c r="G394" s="241">
        <f>ДС7!DB40</f>
        <v>105</v>
      </c>
      <c r="H394" s="241" t="str">
        <f>IF(ДС7!DC40="","",ДС7!DC40)</f>
        <v/>
      </c>
      <c r="I394" s="235">
        <f>ДС7!EF40</f>
        <v>72</v>
      </c>
    </row>
    <row r="395" spans="1:9" x14ac:dyDescent="0.2">
      <c r="A395" s="188">
        <v>37</v>
      </c>
      <c r="B395" s="233">
        <f>ДС7!C41</f>
        <v>46</v>
      </c>
      <c r="C395" s="233" t="str">
        <f>ДС7!D41</f>
        <v>Вольнов Алексей</v>
      </c>
      <c r="D395" s="233" t="str">
        <f>ДС7!E41</f>
        <v>Горбунова Евгения</v>
      </c>
      <c r="E395" s="241" t="str">
        <f>ДС7!CZ41</f>
        <v>студент</v>
      </c>
      <c r="F395" s="241" t="str">
        <f>ДС7!DA41</f>
        <v>задний</v>
      </c>
      <c r="G395" s="241">
        <f>ДС7!DB41</f>
        <v>64</v>
      </c>
      <c r="H395" s="241" t="str">
        <f>IF(ДС7!DC41="","",ДС7!DC41)</f>
        <v>Новогорск-ралли</v>
      </c>
      <c r="I395" s="235">
        <f>ДС7!EF41</f>
        <v>72</v>
      </c>
    </row>
    <row r="396" spans="1:9" x14ac:dyDescent="0.2">
      <c r="A396" s="188">
        <v>38</v>
      </c>
      <c r="B396" s="233">
        <f>ДС7!C42</f>
        <v>36</v>
      </c>
      <c r="C396" s="233" t="str">
        <f>ДС7!D42</f>
        <v>Русаков Сергей</v>
      </c>
      <c r="D396" s="233" t="str">
        <f>ДС7!E42</f>
        <v>Новиков Александр</v>
      </c>
      <c r="E396" s="241" t="str">
        <f>ДС7!CZ42</f>
        <v>абсолют</v>
      </c>
      <c r="F396" s="241" t="str">
        <f>ДС7!DA42</f>
        <v>передний</v>
      </c>
      <c r="G396" s="241">
        <f>ДС7!DB42</f>
        <v>102</v>
      </c>
      <c r="H396" s="241" t="str">
        <f>IF(ДС7!DC42="","",ДС7!DC42)</f>
        <v/>
      </c>
      <c r="I396" s="235">
        <f>ДС7!EF42</f>
        <v>74</v>
      </c>
    </row>
    <row r="397" spans="1:9" x14ac:dyDescent="0.2">
      <c r="A397" s="188">
        <v>39</v>
      </c>
      <c r="B397" s="233">
        <f>ДС7!C43</f>
        <v>77</v>
      </c>
      <c r="C397" s="233" t="str">
        <f>ДС7!D43</f>
        <v>Кананадзе Сергей</v>
      </c>
      <c r="D397" s="233" t="str">
        <f>ДС7!E43</f>
        <v>Егорычев Дмитрий</v>
      </c>
      <c r="E397" s="241" t="str">
        <f>ДС7!CZ43</f>
        <v>абсолют</v>
      </c>
      <c r="F397" s="241" t="str">
        <f>ДС7!DA43</f>
        <v>полный</v>
      </c>
      <c r="G397" s="241">
        <f>ДС7!DB43</f>
        <v>136</v>
      </c>
      <c r="H397" s="241" t="str">
        <f>IF(ДС7!DC43="","",ДС7!DC43)</f>
        <v/>
      </c>
      <c r="I397" s="235">
        <f>ДС7!EF43</f>
        <v>75</v>
      </c>
    </row>
    <row r="398" spans="1:9" x14ac:dyDescent="0.2">
      <c r="A398" s="188">
        <v>40</v>
      </c>
      <c r="B398" s="233">
        <f>ДС7!C44</f>
        <v>23</v>
      </c>
      <c r="C398" s="233" t="str">
        <f>ДС7!D44</f>
        <v>Дегтярёв Тимур</v>
      </c>
      <c r="D398" s="233" t="str">
        <f>ДС7!E44</f>
        <v>Зиновчук Денис</v>
      </c>
      <c r="E398" s="241" t="str">
        <f>ДС7!CZ44</f>
        <v>студент</v>
      </c>
      <c r="F398" s="241" t="str">
        <f>ДС7!DA44</f>
        <v>передний</v>
      </c>
      <c r="G398" s="241">
        <f>ДС7!DB44</f>
        <v>70</v>
      </c>
      <c r="H398" s="241" t="str">
        <f>IF(ДС7!DC44="","",ДС7!DC44)</f>
        <v>Cheburators</v>
      </c>
      <c r="I398" s="235">
        <f>ДС7!EF44</f>
        <v>77</v>
      </c>
    </row>
    <row r="399" spans="1:9" x14ac:dyDescent="0.2">
      <c r="A399" s="188">
        <v>41</v>
      </c>
      <c r="B399" s="233">
        <f>ДС7!C45</f>
        <v>37</v>
      </c>
      <c r="C399" s="233" t="str">
        <f>ДС7!D45</f>
        <v>Денисова Анастасия</v>
      </c>
      <c r="D399" s="233" t="str">
        <f>ДС7!E45</f>
        <v>Задорожная Анна</v>
      </c>
      <c r="E399" s="241" t="str">
        <f>ДС7!CZ45</f>
        <v>студент</v>
      </c>
      <c r="F399" s="241" t="str">
        <f>ДС7!DA45</f>
        <v>передний</v>
      </c>
      <c r="G399" s="241">
        <f>ДС7!DB45</f>
        <v>70</v>
      </c>
      <c r="H399" s="241" t="str">
        <f>IF(ДС7!DC45="","",ДС7!DC45)</f>
        <v>МАДИ-RACING</v>
      </c>
      <c r="I399" s="235">
        <f>ДС7!EF45</f>
        <v>82</v>
      </c>
    </row>
    <row r="400" spans="1:9" x14ac:dyDescent="0.2">
      <c r="A400" s="188">
        <v>42</v>
      </c>
      <c r="B400" s="233">
        <f>ДС7!C46</f>
        <v>40</v>
      </c>
      <c r="C400" s="233" t="str">
        <f>ДС7!D46</f>
        <v>Рябов Павел</v>
      </c>
      <c r="D400" s="233" t="str">
        <f>ДС7!E46</f>
        <v>Ермилов Сергей</v>
      </c>
      <c r="E400" s="241" t="str">
        <f>ДС7!CZ46</f>
        <v>абсолют</v>
      </c>
      <c r="F400" s="241" t="str">
        <f>ДС7!DA46</f>
        <v>передний</v>
      </c>
      <c r="G400" s="241">
        <f>ДС7!DB46</f>
        <v>75</v>
      </c>
      <c r="H400" s="241" t="str">
        <f>IF(ДС7!DC46="","",ДС7!DC46)</f>
        <v/>
      </c>
      <c r="I400" s="235">
        <f>ДС7!EF46</f>
        <v>83</v>
      </c>
    </row>
    <row r="401" spans="1:9" x14ac:dyDescent="0.2">
      <c r="A401" s="188">
        <v>43</v>
      </c>
      <c r="B401" s="233">
        <f>ДС7!C47</f>
        <v>55</v>
      </c>
      <c r="C401" s="233" t="str">
        <f>ДС7!D47</f>
        <v>Герасимов Андрей</v>
      </c>
      <c r="D401" s="233" t="str">
        <f>ДС7!E47</f>
        <v>Фарбирович Анна</v>
      </c>
      <c r="E401" s="241" t="str">
        <f>ДС7!CZ47</f>
        <v>студент</v>
      </c>
      <c r="F401" s="241" t="str">
        <f>ДС7!DA47</f>
        <v>передний</v>
      </c>
      <c r="G401" s="241">
        <f>ДС7!DB47</f>
        <v>109</v>
      </c>
      <c r="H401" s="241" t="str">
        <f>IF(ДС7!DC47="","",ДС7!DC47)</f>
        <v>Cheburators</v>
      </c>
      <c r="I401" s="235">
        <f>ДС7!EF47</f>
        <v>85</v>
      </c>
    </row>
    <row r="402" spans="1:9" x14ac:dyDescent="0.2">
      <c r="A402" s="188">
        <v>44</v>
      </c>
      <c r="B402" s="233">
        <f>ДС7!C48</f>
        <v>27</v>
      </c>
      <c r="C402" s="233" t="str">
        <f>ДС7!D48</f>
        <v>Жажков Борис</v>
      </c>
      <c r="D402" s="233" t="str">
        <f>ДС7!E48</f>
        <v>Сазонов Олег</v>
      </c>
      <c r="E402" s="241" t="str">
        <f>ДС7!CZ48</f>
        <v>абсолют</v>
      </c>
      <c r="F402" s="241" t="str">
        <f>ДС7!DA48</f>
        <v>полный</v>
      </c>
      <c r="G402" s="241">
        <f>ДС7!DB48</f>
        <v>238</v>
      </c>
      <c r="H402" s="241" t="str">
        <f>IF(ДС7!DC48="","",ДС7!DC48)</f>
        <v>Ретро</v>
      </c>
      <c r="I402" s="235">
        <f>ДС7!EF48</f>
        <v>90</v>
      </c>
    </row>
    <row r="403" spans="1:9" x14ac:dyDescent="0.2">
      <c r="A403" s="188">
        <v>45</v>
      </c>
      <c r="B403" s="233">
        <f>ДС7!C49</f>
        <v>54</v>
      </c>
      <c r="C403" s="233" t="str">
        <f>ДС7!D49</f>
        <v>Баданин Александр</v>
      </c>
      <c r="D403" s="233" t="str">
        <f>ДС7!E49</f>
        <v>Волков Сергей</v>
      </c>
      <c r="E403" s="241" t="str">
        <f>ДС7!CZ49</f>
        <v>студент</v>
      </c>
      <c r="F403" s="241" t="str">
        <f>ДС7!DA49</f>
        <v>передний</v>
      </c>
      <c r="G403" s="241">
        <f>ДС7!DB49</f>
        <v>80</v>
      </c>
      <c r="H403" s="241" t="str">
        <f>IF(ДС7!DC49="","",ДС7!DC49)</f>
        <v>Новогорск-ралли</v>
      </c>
      <c r="I403" s="235">
        <f>ДС7!EF49</f>
        <v>92</v>
      </c>
    </row>
    <row r="404" spans="1:9" x14ac:dyDescent="0.2">
      <c r="A404" s="188">
        <v>46</v>
      </c>
      <c r="B404" s="233">
        <f>ДС7!C50</f>
        <v>32</v>
      </c>
      <c r="C404" s="233" t="str">
        <f>ДС7!D50</f>
        <v>Бестужев Дмитрий</v>
      </c>
      <c r="D404" s="233" t="str">
        <f>ДС7!E50</f>
        <v>Меркушев Сергей</v>
      </c>
      <c r="E404" s="241" t="str">
        <f>ДС7!CZ50</f>
        <v>студент</v>
      </c>
      <c r="F404" s="241" t="str">
        <f>ДС7!DA50</f>
        <v>передний</v>
      </c>
      <c r="G404" s="241">
        <f>ДС7!DB50</f>
        <v>140</v>
      </c>
      <c r="H404" s="241" t="str">
        <f>IF(ДС7!DC50="","",ДС7!DC50)</f>
        <v>МАДИ-RACING</v>
      </c>
      <c r="I404" s="235">
        <f>ДС7!EF50</f>
        <v>100</v>
      </c>
    </row>
    <row r="405" spans="1:9" x14ac:dyDescent="0.2">
      <c r="A405" s="188">
        <v>47</v>
      </c>
      <c r="B405" s="233">
        <f>ДС7!C51</f>
        <v>24</v>
      </c>
      <c r="C405" s="233" t="str">
        <f>ДС7!D51</f>
        <v>Барахов Виталий</v>
      </c>
      <c r="D405" s="233" t="str">
        <f>ДС7!E51</f>
        <v>Титов Владимир</v>
      </c>
      <c r="E405" s="241" t="str">
        <f>ДС7!CZ51</f>
        <v>абсолют</v>
      </c>
      <c r="F405" s="241" t="str">
        <f>ДС7!DA51</f>
        <v>передний</v>
      </c>
      <c r="G405" s="241">
        <f>ДС7!DB51</f>
        <v>75</v>
      </c>
      <c r="H405" s="241" t="str">
        <f>IF(ДС7!DC51="","",ДС7!DC51)</f>
        <v/>
      </c>
      <c r="I405" s="235">
        <f>ДС7!EF51</f>
        <v>122</v>
      </c>
    </row>
    <row r="406" spans="1:9" x14ac:dyDescent="0.2">
      <c r="A406" s="188">
        <v>48</v>
      </c>
      <c r="B406" s="233">
        <f>ДС7!C52</f>
        <v>51</v>
      </c>
      <c r="C406" s="233" t="str">
        <f>ДС7!D52</f>
        <v>Рассказов Алексей</v>
      </c>
      <c r="D406" s="233" t="str">
        <f>ДС7!E52</f>
        <v>Быков Евгений</v>
      </c>
      <c r="E406" s="241" t="str">
        <f>ДС7!CZ52</f>
        <v>студент</v>
      </c>
      <c r="F406" s="241" t="str">
        <f>ДС7!DA52</f>
        <v>передний</v>
      </c>
      <c r="G406" s="241">
        <f>ДС7!DB52</f>
        <v>201</v>
      </c>
      <c r="H406" s="241" t="str">
        <f>IF(ДС7!DC52="","",ДС7!DC52)</f>
        <v>MITSURABOSHI-RALLY TECHNIKA</v>
      </c>
      <c r="I406" s="235">
        <f>ДС7!EF52</f>
        <v>124</v>
      </c>
    </row>
    <row r="407" spans="1:9" x14ac:dyDescent="0.2">
      <c r="A407" s="188">
        <v>49</v>
      </c>
      <c r="B407" s="233">
        <f>ДС7!C53</f>
        <v>26</v>
      </c>
      <c r="C407" s="233" t="str">
        <f>ДС7!D53</f>
        <v>Жажкова Оксана</v>
      </c>
      <c r="D407" s="233" t="str">
        <f>ДС7!E53</f>
        <v>Кареева Елена</v>
      </c>
      <c r="E407" s="241" t="str">
        <f>ДС7!CZ53</f>
        <v>абсолют</v>
      </c>
      <c r="F407" s="241" t="str">
        <f>ДС7!DA53</f>
        <v>полный</v>
      </c>
      <c r="G407" s="241">
        <f>ДС7!DB53</f>
        <v>250</v>
      </c>
      <c r="H407" s="241" t="str">
        <f>IF(ДС7!DC53="","",ДС7!DC53)</f>
        <v>Ретро</v>
      </c>
      <c r="I407" s="235">
        <f>ДС7!EF53</f>
        <v>127</v>
      </c>
    </row>
    <row r="408" spans="1:9" x14ac:dyDescent="0.2">
      <c r="A408" s="188">
        <v>50</v>
      </c>
      <c r="B408" s="233">
        <f>ДС7!C54</f>
        <v>56</v>
      </c>
      <c r="C408" s="233" t="str">
        <f>ДС7!D54</f>
        <v>Рудык Тимофей</v>
      </c>
      <c r="D408" s="233" t="str">
        <f>ДС7!E54</f>
        <v>Теплухин Николай</v>
      </c>
      <c r="E408" s="241" t="str">
        <f>ДС7!CZ54</f>
        <v>студент</v>
      </c>
      <c r="F408" s="241" t="str">
        <f>ДС7!DA54</f>
        <v>передний</v>
      </c>
      <c r="G408" s="241">
        <f>ДС7!DB54</f>
        <v>89</v>
      </c>
      <c r="H408" s="241" t="str">
        <f>IF(ДС7!DC54="","",ДС7!DC54)</f>
        <v>МАДИ-RACING</v>
      </c>
      <c r="I408" s="235">
        <f>ДС7!EF54</f>
        <v>127</v>
      </c>
    </row>
    <row r="409" spans="1:9" x14ac:dyDescent="0.2">
      <c r="A409" s="188">
        <v>51</v>
      </c>
      <c r="B409" s="233">
        <f>ДС7!C55</f>
        <v>50</v>
      </c>
      <c r="C409" s="233" t="str">
        <f>ДС7!D55</f>
        <v>Васильев Сергей</v>
      </c>
      <c r="D409" s="233" t="str">
        <f>ДС7!E55</f>
        <v>Кузнецов Константин</v>
      </c>
      <c r="E409" s="241" t="str">
        <f>ДС7!CZ55</f>
        <v>студент</v>
      </c>
      <c r="F409" s="241" t="str">
        <f>ДС7!DA55</f>
        <v>полный</v>
      </c>
      <c r="G409" s="241">
        <f>ДС7!DB55</f>
        <v>265</v>
      </c>
      <c r="H409" s="241" t="str">
        <f>IF(ДС7!DC55="","",ДС7!DC55)</f>
        <v>MITSURABOSHI-RALLY TECHNIKA</v>
      </c>
      <c r="I409" s="235">
        <f>ДС7!EF55</f>
        <v>129</v>
      </c>
    </row>
    <row r="410" spans="1:9" x14ac:dyDescent="0.2">
      <c r="A410" s="188">
        <v>52</v>
      </c>
      <c r="B410" s="233">
        <f>ДС7!C56</f>
        <v>49</v>
      </c>
      <c r="C410" s="233" t="str">
        <f>ДС7!D56</f>
        <v>Шевченко Александр</v>
      </c>
      <c r="D410" s="233" t="str">
        <f>ДС7!E56</f>
        <v>Малахов Роман</v>
      </c>
      <c r="E410" s="241" t="str">
        <f>ДС7!CZ56</f>
        <v>студент</v>
      </c>
      <c r="F410" s="241" t="str">
        <f>ДС7!DA56</f>
        <v>задний</v>
      </c>
      <c r="G410" s="241">
        <f>ДС7!DB56</f>
        <v>136</v>
      </c>
      <c r="H410" s="241" t="str">
        <f>IF(ДС7!DC56="","",ДС7!DC56)</f>
        <v>MITSURABOSHI-RALLY TECHNIKA</v>
      </c>
      <c r="I410" s="235">
        <f>ДС7!EF56</f>
        <v>176</v>
      </c>
    </row>
    <row r="411" spans="1:9" x14ac:dyDescent="0.2">
      <c r="A411" s="188">
        <v>53</v>
      </c>
      <c r="B411" s="233">
        <f>ДС7!C57</f>
        <v>59</v>
      </c>
      <c r="C411" s="233" t="str">
        <f>ДС7!D57</f>
        <v>Коротин Константин</v>
      </c>
      <c r="D411" s="233" t="str">
        <f>ДС7!E57</f>
        <v xml:space="preserve">Гусельников Максим </v>
      </c>
      <c r="E411" s="241" t="str">
        <f>ДС7!CZ57</f>
        <v>студент</v>
      </c>
      <c r="F411" s="241" t="str">
        <f>ДС7!DA57</f>
        <v>передний</v>
      </c>
      <c r="G411" s="241">
        <f>ДС7!DB57</f>
        <v>141</v>
      </c>
      <c r="H411" s="241" t="str">
        <f>IF(ДС7!DC57="","",ДС7!DC57)</f>
        <v>MITSURABOSHI-RALLY TECHNIKA</v>
      </c>
      <c r="I411" s="235">
        <f>ДС7!EF57</f>
        <v>394</v>
      </c>
    </row>
    <row r="412" spans="1:9" x14ac:dyDescent="0.2">
      <c r="A412" s="188">
        <v>54</v>
      </c>
      <c r="B412" s="233">
        <f>ДС7!C58</f>
        <v>19</v>
      </c>
      <c r="C412" s="233" t="str">
        <f>ДС7!D58</f>
        <v>Куричина Инна</v>
      </c>
      <c r="D412" s="233" t="str">
        <f>ДС7!E58</f>
        <v>Овчинников Андрей</v>
      </c>
      <c r="E412" s="241" t="str">
        <f>ДС7!CZ58</f>
        <v>студент</v>
      </c>
      <c r="F412" s="241" t="str">
        <f>ДС7!DA58</f>
        <v>передний</v>
      </c>
      <c r="G412" s="241">
        <f>ДС7!DB58</f>
        <v>80</v>
      </c>
      <c r="H412" s="241" t="str">
        <f>IF(ДС7!DC58="","",ДС7!DC58)</f>
        <v>Cheburators</v>
      </c>
      <c r="I412" s="235">
        <f>ДС7!EF58</f>
        <v>4006</v>
      </c>
    </row>
    <row r="413" spans="1:9" hidden="1" x14ac:dyDescent="0.2">
      <c r="A413" s="188">
        <v>55</v>
      </c>
      <c r="B413" s="233">
        <f>ДС7!C59</f>
        <v>8</v>
      </c>
      <c r="C413" s="233" t="str">
        <f>ДС7!D59</f>
        <v xml:space="preserve">Носков Геннадий </v>
      </c>
      <c r="D413" s="233" t="str">
        <f>ДС7!E59</f>
        <v xml:space="preserve">Носков Александр </v>
      </c>
      <c r="E413" s="241" t="str">
        <f>ДС7!CZ59</f>
        <v>студент</v>
      </c>
      <c r="F413" s="241" t="str">
        <f>ДС7!DA59</f>
        <v>полный</v>
      </c>
      <c r="G413" s="241">
        <f>ДС7!DB59</f>
        <v>299</v>
      </c>
      <c r="H413" s="241" t="str">
        <f>IF(ДС7!DC59="","",ДС7!DC59)</f>
        <v/>
      </c>
      <c r="I413" s="235" t="e">
        <f>ДС7!EF59</f>
        <v>#VALUE!</v>
      </c>
    </row>
    <row r="414" spans="1:9" hidden="1" x14ac:dyDescent="0.2">
      <c r="A414" s="188">
        <v>56</v>
      </c>
      <c r="B414" s="233">
        <f>ДС7!C60</f>
        <v>22</v>
      </c>
      <c r="C414" s="233" t="str">
        <f>ДС7!D60</f>
        <v>Изотов Николай</v>
      </c>
      <c r="D414" s="233" t="str">
        <f>ДС7!E60</f>
        <v>Цыганов Михаил</v>
      </c>
      <c r="E414" s="241" t="str">
        <f>ДС7!CZ60</f>
        <v>студент</v>
      </c>
      <c r="F414" s="241" t="str">
        <f>ДС7!DA60</f>
        <v>передний</v>
      </c>
      <c r="G414" s="241">
        <f>ДС7!DB60</f>
        <v>88</v>
      </c>
      <c r="H414" s="241" t="str">
        <f>IF(ДС7!DC60="","",ДС7!DC60)</f>
        <v/>
      </c>
      <c r="I414" s="235" t="e">
        <f>ДС7!EF60</f>
        <v>#VALUE!</v>
      </c>
    </row>
    <row r="415" spans="1:9" hidden="1" x14ac:dyDescent="0.2">
      <c r="A415" s="188">
        <v>57</v>
      </c>
      <c r="B415" s="233">
        <f>ДС7!C61</f>
        <v>30</v>
      </c>
      <c r="C415" s="233" t="str">
        <f>ДС7!D61</f>
        <v>Лёвин Петр</v>
      </c>
      <c r="D415" s="233" t="str">
        <f>ДС7!E61</f>
        <v>Путилин Алексей</v>
      </c>
      <c r="E415" s="241" t="str">
        <f>ДС7!CZ61</f>
        <v>абсолют</v>
      </c>
      <c r="F415" s="241" t="str">
        <f>ДС7!DA61</f>
        <v>полный</v>
      </c>
      <c r="G415" s="241">
        <f>ДС7!DB61</f>
        <v>129</v>
      </c>
      <c r="H415" s="241" t="str">
        <f>IF(ДС7!DC61="","",ДС7!DC61)</f>
        <v/>
      </c>
      <c r="I415" s="235" t="e">
        <f>ДС7!EF61</f>
        <v>#VALUE!</v>
      </c>
    </row>
    <row r="416" spans="1:9" hidden="1" x14ac:dyDescent="0.2">
      <c r="A416" s="188">
        <v>58</v>
      </c>
      <c r="B416" s="233">
        <f>ДС7!C62</f>
        <v>34</v>
      </c>
      <c r="C416" s="233" t="str">
        <f>ДС7!D62</f>
        <v>Филипьева Анна</v>
      </c>
      <c r="D416" s="233" t="str">
        <f>ДС7!E62</f>
        <v xml:space="preserve">Гордюшкин Максим </v>
      </c>
      <c r="E416" s="241" t="str">
        <f>ДС7!CZ62</f>
        <v>абсолют</v>
      </c>
      <c r="F416" s="241" t="str">
        <f>ДС7!DA62</f>
        <v>полный</v>
      </c>
      <c r="G416" s="241">
        <f>ДС7!DB62</f>
        <v>122</v>
      </c>
      <c r="H416" s="241" t="str">
        <f>IF(ДС7!DC62="","",ДС7!DC62)</f>
        <v>Красавцы на чудовищах</v>
      </c>
      <c r="I416" s="235" t="e">
        <f>ДС7!EF62</f>
        <v>#VALUE!</v>
      </c>
    </row>
    <row r="417" spans="1:9" ht="13.5" hidden="1" thickBot="1" x14ac:dyDescent="0.25">
      <c r="A417" s="190">
        <v>59</v>
      </c>
      <c r="B417" s="236">
        <f>ДС7!C63</f>
        <v>44</v>
      </c>
      <c r="C417" s="236" t="str">
        <f>ДС7!D63</f>
        <v>Касьянов Владимир</v>
      </c>
      <c r="D417" s="236" t="str">
        <f>ДС7!E63</f>
        <v>Толстая Наталья</v>
      </c>
      <c r="E417" s="242" t="str">
        <f>ДС7!CZ63</f>
        <v>абсолют</v>
      </c>
      <c r="F417" s="242" t="str">
        <f>ДС7!DA63</f>
        <v>передний</v>
      </c>
      <c r="G417" s="242">
        <f>ДС7!DB63</f>
        <v>150</v>
      </c>
      <c r="H417" s="242" t="str">
        <f>IF(ДС7!DC63="","",ДС7!DC63)</f>
        <v>Ретро</v>
      </c>
      <c r="I417" s="238" t="e">
        <f>ДС7!EF63</f>
        <v>#VALUE!</v>
      </c>
    </row>
    <row r="425" spans="1:9" ht="33" x14ac:dyDescent="0.45">
      <c r="B425" s="160" t="s">
        <v>217</v>
      </c>
    </row>
    <row r="426" spans="1:9" x14ac:dyDescent="0.2">
      <c r="A426" s="163"/>
      <c r="B426" s="163"/>
      <c r="C426" s="163"/>
      <c r="D426" s="163"/>
      <c r="E426" s="163"/>
      <c r="F426" s="163"/>
      <c r="G426" s="163"/>
      <c r="H426" s="163"/>
      <c r="I426" s="163"/>
    </row>
    <row r="427" spans="1:9" ht="13.5" thickBot="1" x14ac:dyDescent="0.25"/>
    <row r="428" spans="1:9" x14ac:dyDescent="0.2">
      <c r="A428" s="405" t="s">
        <v>0</v>
      </c>
      <c r="B428" s="407" t="s">
        <v>1</v>
      </c>
      <c r="C428" s="400" t="s">
        <v>3</v>
      </c>
      <c r="D428" s="400" t="s">
        <v>221</v>
      </c>
      <c r="E428" s="400" t="s">
        <v>200</v>
      </c>
      <c r="F428" s="400" t="s">
        <v>87</v>
      </c>
      <c r="G428" s="400" t="s">
        <v>179</v>
      </c>
      <c r="H428" s="400" t="s">
        <v>201</v>
      </c>
      <c r="I428" s="414" t="s">
        <v>14</v>
      </c>
    </row>
    <row r="429" spans="1:9" ht="13.5" thickBot="1" x14ac:dyDescent="0.25">
      <c r="A429" s="416"/>
      <c r="B429" s="417"/>
      <c r="C429" s="417"/>
      <c r="D429" s="417"/>
      <c r="E429" s="417"/>
      <c r="F429" s="417"/>
      <c r="G429" s="417"/>
      <c r="H429" s="417"/>
      <c r="I429" s="418"/>
    </row>
    <row r="430" spans="1:9" x14ac:dyDescent="0.2">
      <c r="A430" s="182">
        <v>1</v>
      </c>
      <c r="B430" s="230">
        <f>ДС8!C5</f>
        <v>1</v>
      </c>
      <c r="C430" s="230" t="str">
        <f>ДС8!D5</f>
        <v>Скрипников Михаил</v>
      </c>
      <c r="D430" s="230" t="str">
        <f>ДС8!E5</f>
        <v>Горелов Алексей</v>
      </c>
      <c r="E430" s="243" t="str">
        <f>ДС8!CZ5</f>
        <v>выпускник</v>
      </c>
      <c r="F430" s="243" t="str">
        <f>ДС8!DA5</f>
        <v>полный</v>
      </c>
      <c r="G430" s="243">
        <f>ДС8!DB5</f>
        <v>295</v>
      </c>
      <c r="H430" s="243" t="str">
        <f>IF(ДС8!DC5="","",ДС8!DC5)</f>
        <v>Сборная АТФ</v>
      </c>
      <c r="I430" s="232">
        <f>ДС8!EH5</f>
        <v>41.7</v>
      </c>
    </row>
    <row r="431" spans="1:9" x14ac:dyDescent="0.2">
      <c r="A431" s="188">
        <v>2</v>
      </c>
      <c r="B431" s="233">
        <f>ДС8!C6</f>
        <v>9</v>
      </c>
      <c r="C431" s="233" t="str">
        <f>ДС8!D6</f>
        <v>Арапов Григорий</v>
      </c>
      <c r="D431" s="233" t="str">
        <f>ДС8!E6</f>
        <v>Маругина Ольга</v>
      </c>
      <c r="E431" s="241" t="str">
        <f>ДС8!CZ6</f>
        <v>выпускник</v>
      </c>
      <c r="F431" s="241" t="str">
        <f>ДС8!DA6</f>
        <v>передний</v>
      </c>
      <c r="G431" s="241">
        <f>ДС8!DB6</f>
        <v>78</v>
      </c>
      <c r="H431" s="241" t="str">
        <f>IF(ДС8!DC6="","",ДС8!DC6)</f>
        <v>Очки</v>
      </c>
      <c r="I431" s="235">
        <f>ДС8!EH6</f>
        <v>42.8</v>
      </c>
    </row>
    <row r="432" spans="1:9" x14ac:dyDescent="0.2">
      <c r="A432" s="188">
        <v>3</v>
      </c>
      <c r="B432" s="233">
        <f>ДС8!C7</f>
        <v>21</v>
      </c>
      <c r="C432" s="233" t="str">
        <f>ДС8!D7</f>
        <v>Сергеев Андрей</v>
      </c>
      <c r="D432" s="233" t="str">
        <f>ДС8!E7</f>
        <v>Захарина Алла</v>
      </c>
      <c r="E432" s="241" t="str">
        <f>ДС8!CZ7</f>
        <v>выпускник</v>
      </c>
      <c r="F432" s="241" t="str">
        <f>ДС8!DA7</f>
        <v>полный</v>
      </c>
      <c r="G432" s="241">
        <f>ДС8!DB7</f>
        <v>125</v>
      </c>
      <c r="H432" s="241" t="str">
        <f>IF(ДС8!DC7="","",ДС8!DC7)</f>
        <v>Очки</v>
      </c>
      <c r="I432" s="235">
        <f>ДС8!EH7</f>
        <v>46</v>
      </c>
    </row>
    <row r="433" spans="1:9" x14ac:dyDescent="0.2">
      <c r="A433" s="188">
        <v>4</v>
      </c>
      <c r="B433" s="233">
        <f>ДС8!C8</f>
        <v>18</v>
      </c>
      <c r="C433" s="233" t="str">
        <f>ДС8!D8</f>
        <v>Морозкин Алексей</v>
      </c>
      <c r="D433" s="233" t="str">
        <f>ДС8!E8</f>
        <v>Морозкина Ольга</v>
      </c>
      <c r="E433" s="241" t="str">
        <f>ДС8!CZ8</f>
        <v>выпускник</v>
      </c>
      <c r="F433" s="241" t="str">
        <f>ДС8!DA8</f>
        <v>задний</v>
      </c>
      <c r="G433" s="241">
        <f>ДС8!DB8</f>
        <v>177</v>
      </c>
      <c r="H433" s="241" t="str">
        <f>IF(ДС8!DC8="","",ДС8!DC8)</f>
        <v/>
      </c>
      <c r="I433" s="235">
        <f>ДС8!EH8</f>
        <v>46.1</v>
      </c>
    </row>
    <row r="434" spans="1:9" x14ac:dyDescent="0.2">
      <c r="A434" s="188">
        <v>5</v>
      </c>
      <c r="B434" s="233">
        <f>ДС8!C9</f>
        <v>5</v>
      </c>
      <c r="C434" s="233" t="str">
        <f>ДС8!D9</f>
        <v>Фоменко Денис</v>
      </c>
      <c r="D434" s="233" t="str">
        <f>ДС8!E9</f>
        <v>Ковальчук Илья</v>
      </c>
      <c r="E434" s="241" t="str">
        <f>ДС8!CZ9</f>
        <v>студент</v>
      </c>
      <c r="F434" s="241" t="str">
        <f>ДС8!DA9</f>
        <v>полный</v>
      </c>
      <c r="G434" s="241">
        <f>ДС8!DB9</f>
        <v>230</v>
      </c>
      <c r="H434" s="241" t="str">
        <f>IF(ДС8!DC9="","",ДС8!DC9)</f>
        <v>Очки</v>
      </c>
      <c r="I434" s="235">
        <f>ДС8!EH9</f>
        <v>46.2</v>
      </c>
    </row>
    <row r="435" spans="1:9" x14ac:dyDescent="0.2">
      <c r="A435" s="188">
        <v>6</v>
      </c>
      <c r="B435" s="233">
        <f>ДС8!C10</f>
        <v>10</v>
      </c>
      <c r="C435" s="233" t="str">
        <f>ДС8!D10</f>
        <v>Козленко Евгений</v>
      </c>
      <c r="D435" s="233" t="str">
        <f>ДС8!E10</f>
        <v>Елисеева Екатерина</v>
      </c>
      <c r="E435" s="241" t="str">
        <f>ДС8!CZ10</f>
        <v>студент</v>
      </c>
      <c r="F435" s="241" t="str">
        <f>ДС8!DA10</f>
        <v>передний</v>
      </c>
      <c r="G435" s="241">
        <f>ДС8!DB10</f>
        <v>89</v>
      </c>
      <c r="H435" s="241" t="str">
        <f>IF(ДС8!DC10="","",ДС8!DC10)</f>
        <v>Очки</v>
      </c>
      <c r="I435" s="235">
        <f>ДС8!EH10</f>
        <v>46.5</v>
      </c>
    </row>
    <row r="436" spans="1:9" x14ac:dyDescent="0.2">
      <c r="A436" s="188">
        <v>7</v>
      </c>
      <c r="B436" s="233">
        <f>ДС8!C11</f>
        <v>14</v>
      </c>
      <c r="C436" s="233" t="str">
        <f>ДС8!D11</f>
        <v>Юрин Артем</v>
      </c>
      <c r="D436" s="233" t="str">
        <f>ДС8!E11</f>
        <v>Сумин Антон</v>
      </c>
      <c r="E436" s="241" t="str">
        <f>ДС8!CZ11</f>
        <v>выпускник</v>
      </c>
      <c r="F436" s="241" t="str">
        <f>ДС8!DA11</f>
        <v>полный</v>
      </c>
      <c r="G436" s="241">
        <f>ДС8!DB11</f>
        <v>265</v>
      </c>
      <c r="H436" s="241" t="str">
        <f>IF(ДС8!DC11="","",ДС8!DC11)</f>
        <v>Dream Team</v>
      </c>
      <c r="I436" s="235">
        <f>ДС8!EH11</f>
        <v>46.6</v>
      </c>
    </row>
    <row r="437" spans="1:9" x14ac:dyDescent="0.2">
      <c r="A437" s="188">
        <v>8</v>
      </c>
      <c r="B437" s="233">
        <f>ДС8!C12</f>
        <v>39</v>
      </c>
      <c r="C437" s="233" t="str">
        <f>ДС8!D12</f>
        <v>Володин Дмитрий</v>
      </c>
      <c r="D437" s="233" t="str">
        <f>ДС8!E12</f>
        <v>Топорков Максим</v>
      </c>
      <c r="E437" s="241" t="str">
        <f>ДС8!CZ12</f>
        <v>студент</v>
      </c>
      <c r="F437" s="241" t="str">
        <f>ДС8!DA12</f>
        <v>передний</v>
      </c>
      <c r="G437" s="241">
        <f>ДС8!DB12</f>
        <v>75</v>
      </c>
      <c r="H437" s="241" t="str">
        <f>IF(ДС8!DC12="","",ДС8!DC12)</f>
        <v>МАДИ-RACING</v>
      </c>
      <c r="I437" s="235">
        <f>ДС8!EH12</f>
        <v>46.7</v>
      </c>
    </row>
    <row r="438" spans="1:9" x14ac:dyDescent="0.2">
      <c r="A438" s="188">
        <v>9</v>
      </c>
      <c r="B438" s="233">
        <f>ДС8!C13</f>
        <v>43</v>
      </c>
      <c r="C438" s="233" t="str">
        <f>ДС8!D13</f>
        <v>Никольский Денис</v>
      </c>
      <c r="D438" s="233" t="str">
        <f>ДС8!E13</f>
        <v>Дьяков Григорий</v>
      </c>
      <c r="E438" s="241" t="str">
        <f>ДС8!CZ13</f>
        <v>студент</v>
      </c>
      <c r="F438" s="241" t="str">
        <f>ДС8!DA13</f>
        <v>передний</v>
      </c>
      <c r="G438" s="241">
        <f>ДС8!DB13</f>
        <v>140</v>
      </c>
      <c r="H438" s="241" t="str">
        <f>IF(ДС8!DC13="","",ДС8!DC13)</f>
        <v>Dream Team</v>
      </c>
      <c r="I438" s="235">
        <f>ДС8!EH13</f>
        <v>46.9</v>
      </c>
    </row>
    <row r="439" spans="1:9" x14ac:dyDescent="0.2">
      <c r="A439" s="188">
        <v>10</v>
      </c>
      <c r="B439" s="233">
        <f>ДС8!C14</f>
        <v>13</v>
      </c>
      <c r="C439" s="233" t="str">
        <f>ДС8!D14</f>
        <v>Ершов Иван</v>
      </c>
      <c r="D439" s="233" t="str">
        <f>ДС8!E14</f>
        <v>Ермолаев Сергей</v>
      </c>
      <c r="E439" s="241" t="str">
        <f>ДС8!CZ14</f>
        <v>выпускник</v>
      </c>
      <c r="F439" s="241" t="str">
        <f>ДС8!DA14</f>
        <v>передний</v>
      </c>
      <c r="G439" s="241">
        <f>ДС8!DB14</f>
        <v>102</v>
      </c>
      <c r="H439" s="241" t="str">
        <f>IF(ДС8!DC14="","",ДС8!DC14)</f>
        <v>Новогорск-ралли</v>
      </c>
      <c r="I439" s="235">
        <f>ДС8!EH14</f>
        <v>48.6</v>
      </c>
    </row>
    <row r="440" spans="1:9" x14ac:dyDescent="0.2">
      <c r="A440" s="188">
        <v>11</v>
      </c>
      <c r="B440" s="233">
        <f>ДС8!C15</f>
        <v>33</v>
      </c>
      <c r="C440" s="233" t="str">
        <f>ДС8!D15</f>
        <v>Богословский Вадим</v>
      </c>
      <c r="D440" s="233" t="str">
        <f>ДС8!E15</f>
        <v>Князева Елена</v>
      </c>
      <c r="E440" s="241" t="str">
        <f>ДС8!CZ15</f>
        <v>абсолют</v>
      </c>
      <c r="F440" s="241" t="str">
        <f>ДС8!DA15</f>
        <v>передний</v>
      </c>
      <c r="G440" s="241">
        <f>ДС8!DB15</f>
        <v>68</v>
      </c>
      <c r="H440" s="241" t="str">
        <f>IF(ДС8!DC15="","",ДС8!DC15)</f>
        <v>Красавцы на чудовищах</v>
      </c>
      <c r="I440" s="235">
        <f>ДС8!EH15</f>
        <v>48.6</v>
      </c>
    </row>
    <row r="441" spans="1:9" x14ac:dyDescent="0.2">
      <c r="A441" s="188">
        <v>12</v>
      </c>
      <c r="B441" s="233">
        <f>ДС8!C16</f>
        <v>11</v>
      </c>
      <c r="C441" s="233" t="str">
        <f>ДС8!D16</f>
        <v>Ивинский Максим</v>
      </c>
      <c r="D441" s="233" t="str">
        <f>ДС8!E16</f>
        <v>Ивинский Вячеслав</v>
      </c>
      <c r="E441" s="241" t="str">
        <f>ДС8!CZ16</f>
        <v>абсолют</v>
      </c>
      <c r="F441" s="241" t="str">
        <f>ДС8!DA16</f>
        <v>передний</v>
      </c>
      <c r="G441" s="241">
        <f>ДС8!DB16</f>
        <v>120</v>
      </c>
      <c r="H441" s="241" t="str">
        <f>IF(ДС8!DC16="","",ДС8!DC16)</f>
        <v/>
      </c>
      <c r="I441" s="235">
        <f>ДС8!EH16</f>
        <v>48.7</v>
      </c>
    </row>
    <row r="442" spans="1:9" x14ac:dyDescent="0.2">
      <c r="A442" s="188">
        <v>13</v>
      </c>
      <c r="B442" s="233">
        <f>ДС8!C17</f>
        <v>41</v>
      </c>
      <c r="C442" s="233" t="str">
        <f>ДС8!D17</f>
        <v>Шеврекуко Григорий</v>
      </c>
      <c r="D442" s="233" t="str">
        <f>ДС8!E17</f>
        <v>Шкурлаков Сергей</v>
      </c>
      <c r="E442" s="241" t="str">
        <f>ДС8!CZ17</f>
        <v>абсолют</v>
      </c>
      <c r="F442" s="241" t="str">
        <f>ДС8!DA17</f>
        <v>полный</v>
      </c>
      <c r="G442" s="241">
        <f>ДС8!DB17</f>
        <v>160</v>
      </c>
      <c r="H442" s="241" t="str">
        <f>IF(ДС8!DC17="","",ДС8!DC17)</f>
        <v/>
      </c>
      <c r="I442" s="235">
        <f>ДС8!EH17</f>
        <v>49</v>
      </c>
    </row>
    <row r="443" spans="1:9" x14ac:dyDescent="0.2">
      <c r="A443" s="188">
        <v>14</v>
      </c>
      <c r="B443" s="233">
        <f>ДС8!C18</f>
        <v>6</v>
      </c>
      <c r="C443" s="233" t="str">
        <f>ДС8!D18</f>
        <v>Дудинов Денис</v>
      </c>
      <c r="D443" s="233" t="str">
        <f>ДС8!E18</f>
        <v>Данилов Роман</v>
      </c>
      <c r="E443" s="241" t="str">
        <f>ДС8!CZ18</f>
        <v>абсолют</v>
      </c>
      <c r="F443" s="241" t="str">
        <f>ДС8!DA18</f>
        <v>передний</v>
      </c>
      <c r="G443" s="241">
        <f>ДС8!DB18</f>
        <v>75</v>
      </c>
      <c r="H443" s="241" t="str">
        <f>IF(ДС8!DC18="","",ДС8!DC18)</f>
        <v>Новогорск-ралли</v>
      </c>
      <c r="I443" s="235">
        <f>ДС8!EH18</f>
        <v>49.2</v>
      </c>
    </row>
    <row r="444" spans="1:9" x14ac:dyDescent="0.2">
      <c r="A444" s="188">
        <v>15</v>
      </c>
      <c r="B444" s="233">
        <f>ДС8!C19</f>
        <v>3</v>
      </c>
      <c r="C444" s="233" t="str">
        <f>ДС8!D19</f>
        <v>Шашлов Борис</v>
      </c>
      <c r="D444" s="233" t="str">
        <f>ДС8!E19</f>
        <v>Студеникин Владимир</v>
      </c>
      <c r="E444" s="241" t="str">
        <f>ДС8!CZ19</f>
        <v>абсолют</v>
      </c>
      <c r="F444" s="241" t="str">
        <f>ДС8!DA19</f>
        <v>передний</v>
      </c>
      <c r="G444" s="241">
        <f>ДС8!DB19</f>
        <v>140</v>
      </c>
      <c r="H444" s="241" t="str">
        <f>IF(ДС8!DC19="","",ДС8!DC19)</f>
        <v>Новогорск-ралли</v>
      </c>
      <c r="I444" s="235">
        <f>ДС8!EH19</f>
        <v>49.8</v>
      </c>
    </row>
    <row r="445" spans="1:9" x14ac:dyDescent="0.2">
      <c r="A445" s="188">
        <v>16</v>
      </c>
      <c r="B445" s="233">
        <f>ДС8!C20</f>
        <v>31</v>
      </c>
      <c r="C445" s="233" t="str">
        <f>ДС8!D20</f>
        <v>Журавлёв Александр</v>
      </c>
      <c r="D445" s="233" t="str">
        <f>ДС8!E20</f>
        <v>Конакчиев Игорь</v>
      </c>
      <c r="E445" s="241" t="str">
        <f>ДС8!CZ20</f>
        <v>абсолют</v>
      </c>
      <c r="F445" s="241" t="str">
        <f>ДС8!DA20</f>
        <v>передний</v>
      </c>
      <c r="G445" s="241">
        <f>ДС8!DB20</f>
        <v>98</v>
      </c>
      <c r="H445" s="241" t="str">
        <f>IF(ДС8!DC20="","",ДС8!DC20)</f>
        <v>Сборная АТФ</v>
      </c>
      <c r="I445" s="235">
        <f>ДС8!EH20</f>
        <v>49.8</v>
      </c>
    </row>
    <row r="446" spans="1:9" x14ac:dyDescent="0.2">
      <c r="A446" s="188">
        <v>17</v>
      </c>
      <c r="B446" s="233">
        <f>ДС8!C21</f>
        <v>15</v>
      </c>
      <c r="C446" s="233" t="str">
        <f>ДС8!D21</f>
        <v>Чубаров Олег</v>
      </c>
      <c r="D446" s="233" t="str">
        <f>ДС8!E21</f>
        <v>Васильева Елена</v>
      </c>
      <c r="E446" s="241" t="str">
        <f>ДС8!CZ21</f>
        <v>абсолют</v>
      </c>
      <c r="F446" s="241" t="str">
        <f>ДС8!DA21</f>
        <v>передний</v>
      </c>
      <c r="G446" s="241">
        <f>ДС8!DB21</f>
        <v>105</v>
      </c>
      <c r="H446" s="241" t="str">
        <f>IF(ДС8!DC21="","",ДС8!DC21)</f>
        <v/>
      </c>
      <c r="I446" s="235">
        <f>ДС8!EH21</f>
        <v>50.1</v>
      </c>
    </row>
    <row r="447" spans="1:9" x14ac:dyDescent="0.2">
      <c r="A447" s="188">
        <v>18</v>
      </c>
      <c r="B447" s="233">
        <f>ДС8!C22</f>
        <v>50</v>
      </c>
      <c r="C447" s="233" t="str">
        <f>ДС8!D22</f>
        <v>Васильев Сергей</v>
      </c>
      <c r="D447" s="233" t="str">
        <f>ДС8!E22</f>
        <v>Кузнецов Константин</v>
      </c>
      <c r="E447" s="241" t="str">
        <f>ДС8!CZ22</f>
        <v>студент</v>
      </c>
      <c r="F447" s="241" t="str">
        <f>ДС8!DA22</f>
        <v>полный</v>
      </c>
      <c r="G447" s="241">
        <f>ДС8!DB22</f>
        <v>265</v>
      </c>
      <c r="H447" s="241" t="str">
        <f>IF(ДС8!DC22="","",ДС8!DC22)</f>
        <v>MITSURABOSHI-RALLY TECHNIKA</v>
      </c>
      <c r="I447" s="235">
        <f>ДС8!EH22</f>
        <v>50.5</v>
      </c>
    </row>
    <row r="448" spans="1:9" x14ac:dyDescent="0.2">
      <c r="A448" s="188">
        <v>19</v>
      </c>
      <c r="B448" s="233">
        <f>ДС8!C23</f>
        <v>35</v>
      </c>
      <c r="C448" s="233" t="str">
        <f>ДС8!D23</f>
        <v>Тырин Дмитрий</v>
      </c>
      <c r="D448" s="233" t="str">
        <f>ДС8!E23</f>
        <v>Ермаков Роман</v>
      </c>
      <c r="E448" s="241" t="str">
        <f>ДС8!CZ23</f>
        <v>студент</v>
      </c>
      <c r="F448" s="241" t="str">
        <f>ДС8!DA23</f>
        <v>задний</v>
      </c>
      <c r="G448" s="241">
        <f>ДС8!DB23</f>
        <v>71</v>
      </c>
      <c r="H448" s="241" t="str">
        <f>IF(ДС8!DC23="","",ДС8!DC23)</f>
        <v>Сборная АТФ</v>
      </c>
      <c r="I448" s="235">
        <f>ДС8!EH23</f>
        <v>50.8</v>
      </c>
    </row>
    <row r="449" spans="1:9" x14ac:dyDescent="0.2">
      <c r="A449" s="188">
        <v>20</v>
      </c>
      <c r="B449" s="233">
        <f>ДС8!C24</f>
        <v>40</v>
      </c>
      <c r="C449" s="233" t="str">
        <f>ДС8!D24</f>
        <v>Рябов Павел</v>
      </c>
      <c r="D449" s="233" t="str">
        <f>ДС8!E24</f>
        <v>Ермилов Сергей</v>
      </c>
      <c r="E449" s="241" t="str">
        <f>ДС8!CZ24</f>
        <v>абсолют</v>
      </c>
      <c r="F449" s="241" t="str">
        <f>ДС8!DA24</f>
        <v>передний</v>
      </c>
      <c r="G449" s="241">
        <f>ДС8!DB24</f>
        <v>75</v>
      </c>
      <c r="H449" s="241" t="str">
        <f>IF(ДС8!DC24="","",ДС8!DC24)</f>
        <v/>
      </c>
      <c r="I449" s="235">
        <f>ДС8!EH24</f>
        <v>51.8</v>
      </c>
    </row>
    <row r="450" spans="1:9" x14ac:dyDescent="0.2">
      <c r="A450" s="188">
        <v>21</v>
      </c>
      <c r="B450" s="233">
        <f>ДС8!C25</f>
        <v>4</v>
      </c>
      <c r="C450" s="233" t="str">
        <f>ДС8!D25</f>
        <v>Милявский Дмитрий</v>
      </c>
      <c r="D450" s="233" t="str">
        <f>ДС8!E25</f>
        <v>Баклашова Василиса</v>
      </c>
      <c r="E450" s="241" t="str">
        <f>ДС8!CZ25</f>
        <v>выпускник</v>
      </c>
      <c r="F450" s="241" t="str">
        <f>ДС8!DA25</f>
        <v>передний</v>
      </c>
      <c r="G450" s="241">
        <f>ДС8!DB25</f>
        <v>140</v>
      </c>
      <c r="H450" s="241" t="str">
        <f>IF(ДС8!DC25="","",ДС8!DC25)</f>
        <v>Сборная АТФ</v>
      </c>
      <c r="I450" s="235">
        <f>ДС8!EH25</f>
        <v>51.9</v>
      </c>
    </row>
    <row r="451" spans="1:9" x14ac:dyDescent="0.2">
      <c r="A451" s="188">
        <v>22</v>
      </c>
      <c r="B451" s="233">
        <f>ДС8!C26</f>
        <v>29</v>
      </c>
      <c r="C451" s="233" t="str">
        <f>ДС8!D26</f>
        <v>Мартынов Максим</v>
      </c>
      <c r="D451" s="233" t="str">
        <f>ДС8!E26</f>
        <v>Силин Александр</v>
      </c>
      <c r="E451" s="241" t="str">
        <f>ДС8!CZ26</f>
        <v>выпускник</v>
      </c>
      <c r="F451" s="241" t="str">
        <f>ДС8!DA26</f>
        <v>передний</v>
      </c>
      <c r="G451" s="241">
        <f>ДС8!DB26</f>
        <v>75</v>
      </c>
      <c r="H451" s="241" t="str">
        <f>IF(ДС8!DC26="","",ДС8!DC26)</f>
        <v/>
      </c>
      <c r="I451" s="235">
        <f>ДС8!EH26</f>
        <v>52.4</v>
      </c>
    </row>
    <row r="452" spans="1:9" x14ac:dyDescent="0.2">
      <c r="A452" s="188">
        <v>23</v>
      </c>
      <c r="B452" s="233">
        <f>ДС8!C27</f>
        <v>32</v>
      </c>
      <c r="C452" s="233" t="str">
        <f>ДС8!D27</f>
        <v>Бестужев Дмитрий</v>
      </c>
      <c r="D452" s="233" t="str">
        <f>ДС8!E27</f>
        <v>Меркушев Сергей</v>
      </c>
      <c r="E452" s="241" t="str">
        <f>ДС8!CZ27</f>
        <v>студент</v>
      </c>
      <c r="F452" s="241" t="str">
        <f>ДС8!DA27</f>
        <v>передний</v>
      </c>
      <c r="G452" s="241">
        <f>ДС8!DB27</f>
        <v>140</v>
      </c>
      <c r="H452" s="241" t="str">
        <f>IF(ДС8!DC27="","",ДС8!DC27)</f>
        <v>МАДИ-RACING</v>
      </c>
      <c r="I452" s="235">
        <f>ДС8!EH27</f>
        <v>52.7</v>
      </c>
    </row>
    <row r="453" spans="1:9" x14ac:dyDescent="0.2">
      <c r="A453" s="188">
        <v>24</v>
      </c>
      <c r="B453" s="233">
        <f>ДС8!C28</f>
        <v>28</v>
      </c>
      <c r="C453" s="233" t="str">
        <f>ДС8!D28</f>
        <v>Фомин Дмитрий</v>
      </c>
      <c r="D453" s="233" t="str">
        <f>ДС8!E28</f>
        <v>Зеленин Алексей</v>
      </c>
      <c r="E453" s="241" t="str">
        <f>ДС8!CZ28</f>
        <v>выпускник</v>
      </c>
      <c r="F453" s="241" t="str">
        <f>ДС8!DA28</f>
        <v>полный</v>
      </c>
      <c r="G453" s="241">
        <f>ДС8!DB28</f>
        <v>79</v>
      </c>
      <c r="H453" s="241" t="str">
        <f>IF(ДС8!DC28="","",ДС8!DC28)</f>
        <v>Очки</v>
      </c>
      <c r="I453" s="235">
        <f>ДС8!EH28</f>
        <v>52.9</v>
      </c>
    </row>
    <row r="454" spans="1:9" x14ac:dyDescent="0.2">
      <c r="A454" s="188">
        <v>25</v>
      </c>
      <c r="B454" s="233">
        <f>ДС8!C29</f>
        <v>42</v>
      </c>
      <c r="C454" s="233" t="str">
        <f>ДС8!D29</f>
        <v>Тимаков Алексаендр</v>
      </c>
      <c r="D454" s="233" t="str">
        <f>ДС8!E29</f>
        <v>Титов Федор</v>
      </c>
      <c r="E454" s="241" t="str">
        <f>ДС8!CZ29</f>
        <v>выпускник</v>
      </c>
      <c r="F454" s="241" t="str">
        <f>ДС8!DA29</f>
        <v>передний</v>
      </c>
      <c r="G454" s="241">
        <f>ДС8!DB29</f>
        <v>102</v>
      </c>
      <c r="H454" s="241" t="str">
        <f>IF(ДС8!DC29="","",ДС8!DC29)</f>
        <v/>
      </c>
      <c r="I454" s="235">
        <f>ДС8!EH29</f>
        <v>53.2</v>
      </c>
    </row>
    <row r="455" spans="1:9" x14ac:dyDescent="0.2">
      <c r="A455" s="188">
        <v>26</v>
      </c>
      <c r="B455" s="233">
        <f>ДС8!C30</f>
        <v>37</v>
      </c>
      <c r="C455" s="233" t="str">
        <f>ДС8!D30</f>
        <v>Денисова Анастасия</v>
      </c>
      <c r="D455" s="233" t="str">
        <f>ДС8!E30</f>
        <v>Задорожная Анна</v>
      </c>
      <c r="E455" s="241" t="str">
        <f>ДС8!CZ30</f>
        <v>студент</v>
      </c>
      <c r="F455" s="241" t="str">
        <f>ДС8!DA30</f>
        <v>передний</v>
      </c>
      <c r="G455" s="241">
        <f>ДС8!DB30</f>
        <v>70</v>
      </c>
      <c r="H455" s="241" t="str">
        <f>IF(ДС8!DC30="","",ДС8!DC30)</f>
        <v>МАДИ-RACING</v>
      </c>
      <c r="I455" s="235">
        <f>ДС8!EH30</f>
        <v>54.3</v>
      </c>
    </row>
    <row r="456" spans="1:9" x14ac:dyDescent="0.2">
      <c r="A456" s="188">
        <v>27</v>
      </c>
      <c r="B456" s="233">
        <f>ДС8!C31</f>
        <v>58</v>
      </c>
      <c r="C456" s="233" t="str">
        <f>ДС8!D31</f>
        <v>Поселов Алексей</v>
      </c>
      <c r="D456" s="233" t="str">
        <f>ДС8!E31</f>
        <v>Фадеева Дарья</v>
      </c>
      <c r="E456" s="241" t="str">
        <f>ДС8!CZ31</f>
        <v>студент</v>
      </c>
      <c r="F456" s="241" t="str">
        <f>ДС8!DA31</f>
        <v>полный</v>
      </c>
      <c r="G456" s="241">
        <f>ДС8!DB31</f>
        <v>127</v>
      </c>
      <c r="H456" s="241" t="str">
        <f>IF(ДС8!DC31="","",ДС8!DC31)</f>
        <v/>
      </c>
      <c r="I456" s="235">
        <f>ДС8!EH31</f>
        <v>54.9</v>
      </c>
    </row>
    <row r="457" spans="1:9" x14ac:dyDescent="0.2">
      <c r="A457" s="188">
        <v>28</v>
      </c>
      <c r="B457" s="233">
        <f>ДС8!C32</f>
        <v>60</v>
      </c>
      <c r="C457" s="233" t="str">
        <f>ДС8!D32</f>
        <v>Белов Илья</v>
      </c>
      <c r="D457" s="233" t="str">
        <f>ДС8!E32</f>
        <v>Краснов Роберт</v>
      </c>
      <c r="E457" s="241" t="str">
        <f>ДС8!CZ32</f>
        <v>выпускник</v>
      </c>
      <c r="F457" s="241" t="str">
        <f>ДС8!DA32</f>
        <v>передний</v>
      </c>
      <c r="G457" s="241">
        <f>ДС8!DB32</f>
        <v>98</v>
      </c>
      <c r="H457" s="241" t="str">
        <f>IF(ДС8!DC32="","",ДС8!DC32)</f>
        <v>Dream Team</v>
      </c>
      <c r="I457" s="235">
        <f>ДС8!EH32</f>
        <v>55</v>
      </c>
    </row>
    <row r="458" spans="1:9" x14ac:dyDescent="0.2">
      <c r="A458" s="188">
        <v>29</v>
      </c>
      <c r="B458" s="233">
        <f>ДС8!C33</f>
        <v>55</v>
      </c>
      <c r="C458" s="233" t="str">
        <f>ДС8!D33</f>
        <v>Герасимов Андрей</v>
      </c>
      <c r="D458" s="233" t="str">
        <f>ДС8!E33</f>
        <v>Фарбирович Анна</v>
      </c>
      <c r="E458" s="241" t="str">
        <f>ДС8!CZ33</f>
        <v>студент</v>
      </c>
      <c r="F458" s="241" t="str">
        <f>ДС8!DA33</f>
        <v>передний</v>
      </c>
      <c r="G458" s="241">
        <f>ДС8!DB33</f>
        <v>109</v>
      </c>
      <c r="H458" s="241" t="str">
        <f>IF(ДС8!DC33="","",ДС8!DC33)</f>
        <v>Cheburators</v>
      </c>
      <c r="I458" s="235">
        <f>ДС8!EH33</f>
        <v>55.5</v>
      </c>
    </row>
    <row r="459" spans="1:9" x14ac:dyDescent="0.2">
      <c r="A459" s="188">
        <v>30</v>
      </c>
      <c r="B459" s="233">
        <f>ДС8!C34</f>
        <v>25</v>
      </c>
      <c r="C459" s="233" t="str">
        <f>ДС8!D34</f>
        <v>Павел Егоров</v>
      </c>
      <c r="D459" s="233" t="str">
        <f>ДС8!E34</f>
        <v>Александр Михайлин</v>
      </c>
      <c r="E459" s="241" t="str">
        <f>ДС8!CZ34</f>
        <v>выпускник</v>
      </c>
      <c r="F459" s="241" t="str">
        <f>ДС8!DA34</f>
        <v>передний</v>
      </c>
      <c r="G459" s="241">
        <f>ДС8!DB34</f>
        <v>152</v>
      </c>
      <c r="H459" s="241" t="str">
        <f>IF(ДС8!DC34="","",ДС8!DC34)</f>
        <v/>
      </c>
      <c r="I459" s="235">
        <f>ДС8!EH34</f>
        <v>55.7</v>
      </c>
    </row>
    <row r="460" spans="1:9" x14ac:dyDescent="0.2">
      <c r="A460" s="188">
        <v>31</v>
      </c>
      <c r="B460" s="233">
        <f>ДС8!C35</f>
        <v>12</v>
      </c>
      <c r="C460" s="233" t="str">
        <f>ДС8!D35</f>
        <v>Воронов Александр</v>
      </c>
      <c r="D460" s="233" t="str">
        <f>ДС8!E35</f>
        <v>Балденков Дмитрий</v>
      </c>
      <c r="E460" s="241" t="str">
        <f>ДС8!CZ35</f>
        <v>выпускник</v>
      </c>
      <c r="F460" s="241" t="str">
        <f>ДС8!DA35</f>
        <v>передний</v>
      </c>
      <c r="G460" s="241">
        <f>ДС8!DB35</f>
        <v>77</v>
      </c>
      <c r="H460" s="241" t="str">
        <f>IF(ДС8!DC35="","",ДС8!DC35)</f>
        <v>Очки</v>
      </c>
      <c r="I460" s="235">
        <f>ДС8!EH35</f>
        <v>57</v>
      </c>
    </row>
    <row r="461" spans="1:9" x14ac:dyDescent="0.2">
      <c r="A461" s="188">
        <v>32</v>
      </c>
      <c r="B461" s="233">
        <f>ДС8!C36</f>
        <v>27</v>
      </c>
      <c r="C461" s="233" t="str">
        <f>ДС8!D36</f>
        <v>Жажков Борис</v>
      </c>
      <c r="D461" s="233" t="str">
        <f>ДС8!E36</f>
        <v>Сазонов Олег</v>
      </c>
      <c r="E461" s="241" t="str">
        <f>ДС8!CZ36</f>
        <v>абсолют</v>
      </c>
      <c r="F461" s="241" t="str">
        <f>ДС8!DA36</f>
        <v>полный</v>
      </c>
      <c r="G461" s="241">
        <f>ДС8!DB36</f>
        <v>238</v>
      </c>
      <c r="H461" s="241" t="str">
        <f>IF(ДС8!DC36="","",ДС8!DC36)</f>
        <v>Ретро</v>
      </c>
      <c r="I461" s="235">
        <f>ДС8!EH36</f>
        <v>57.6</v>
      </c>
    </row>
    <row r="462" spans="1:9" x14ac:dyDescent="0.2">
      <c r="A462" s="188">
        <v>33</v>
      </c>
      <c r="B462" s="233">
        <f>ДС8!C37</f>
        <v>20</v>
      </c>
      <c r="C462" s="233" t="str">
        <f>ДС8!D37</f>
        <v>Лазарко Сергей</v>
      </c>
      <c r="D462" s="233" t="str">
        <f>ДС8!E37</f>
        <v>Лазарко Анатолий</v>
      </c>
      <c r="E462" s="241" t="str">
        <f>ДС8!CZ37</f>
        <v>выпускник</v>
      </c>
      <c r="F462" s="241" t="str">
        <f>ДС8!DA37</f>
        <v>передний</v>
      </c>
      <c r="G462" s="241">
        <f>ДС8!DB37</f>
        <v>71</v>
      </c>
      <c r="H462" s="241" t="str">
        <f>IF(ДС8!DC37="","",ДС8!DC37)</f>
        <v/>
      </c>
      <c r="I462" s="235">
        <f>ДС8!EH37</f>
        <v>57.7</v>
      </c>
    </row>
    <row r="463" spans="1:9" x14ac:dyDescent="0.2">
      <c r="A463" s="188">
        <v>34</v>
      </c>
      <c r="B463" s="233">
        <f>ДС8!C38</f>
        <v>46</v>
      </c>
      <c r="C463" s="233" t="str">
        <f>ДС8!D38</f>
        <v>Вольнов Алексей</v>
      </c>
      <c r="D463" s="233" t="str">
        <f>ДС8!E38</f>
        <v>Горбунова Евгения</v>
      </c>
      <c r="E463" s="241" t="str">
        <f>ДС8!CZ38</f>
        <v>студент</v>
      </c>
      <c r="F463" s="241" t="str">
        <f>ДС8!DA38</f>
        <v>задний</v>
      </c>
      <c r="G463" s="241">
        <f>ДС8!DB38</f>
        <v>64</v>
      </c>
      <c r="H463" s="241" t="str">
        <f>IF(ДС8!DC38="","",ДС8!DC38)</f>
        <v>Новогорск-ралли</v>
      </c>
      <c r="I463" s="235">
        <f>ДС8!EH38</f>
        <v>58.1</v>
      </c>
    </row>
    <row r="464" spans="1:9" x14ac:dyDescent="0.2">
      <c r="A464" s="188">
        <v>35</v>
      </c>
      <c r="B464" s="233">
        <f>ДС8!C39</f>
        <v>56</v>
      </c>
      <c r="C464" s="233" t="str">
        <f>ДС8!D39</f>
        <v>Рудык Тимофей</v>
      </c>
      <c r="D464" s="233" t="str">
        <f>ДС8!E39</f>
        <v>Теплухин Николай</v>
      </c>
      <c r="E464" s="241" t="str">
        <f>ДС8!CZ39</f>
        <v>студент</v>
      </c>
      <c r="F464" s="241" t="str">
        <f>ДС8!DA39</f>
        <v>передний</v>
      </c>
      <c r="G464" s="241">
        <f>ДС8!DB39</f>
        <v>89</v>
      </c>
      <c r="H464" s="241" t="str">
        <f>IF(ДС8!DC39="","",ДС8!DC39)</f>
        <v>МАДИ-RACING</v>
      </c>
      <c r="I464" s="235">
        <f>ДС8!EH39</f>
        <v>58.9</v>
      </c>
    </row>
    <row r="465" spans="1:9" x14ac:dyDescent="0.2">
      <c r="A465" s="188">
        <v>36</v>
      </c>
      <c r="B465" s="233">
        <f>ДС8!C40</f>
        <v>51</v>
      </c>
      <c r="C465" s="233" t="str">
        <f>ДС8!D40</f>
        <v>Рассказов Алексей</v>
      </c>
      <c r="D465" s="233" t="str">
        <f>ДС8!E40</f>
        <v>Быков Евгений</v>
      </c>
      <c r="E465" s="241" t="str">
        <f>ДС8!CZ40</f>
        <v>студент</v>
      </c>
      <c r="F465" s="241" t="str">
        <f>ДС8!DA40</f>
        <v>передний</v>
      </c>
      <c r="G465" s="241">
        <f>ДС8!DB40</f>
        <v>201</v>
      </c>
      <c r="H465" s="241" t="str">
        <f>IF(ДС8!DC40="","",ДС8!DC40)</f>
        <v>MITSURABOSHI-RALLY TECHNIKA</v>
      </c>
      <c r="I465" s="235">
        <f>ДС8!EH40</f>
        <v>59.2</v>
      </c>
    </row>
    <row r="466" spans="1:9" x14ac:dyDescent="0.2">
      <c r="A466" s="188">
        <v>37</v>
      </c>
      <c r="B466" s="233">
        <f>ДС8!C41</f>
        <v>38</v>
      </c>
      <c r="C466" s="233" t="str">
        <f>ДС8!D41</f>
        <v>Дочкин Дмитрий</v>
      </c>
      <c r="D466" s="233" t="str">
        <f>ДС8!E41</f>
        <v>Адуберг Софья</v>
      </c>
      <c r="E466" s="241" t="str">
        <f>ДС8!CZ41</f>
        <v>студент</v>
      </c>
      <c r="F466" s="241" t="str">
        <f>ДС8!DA41</f>
        <v>передний</v>
      </c>
      <c r="G466" s="241">
        <f>ДС8!DB41</f>
        <v>114</v>
      </c>
      <c r="H466" s="241" t="str">
        <f>IF(ДС8!DC41="","",ДС8!DC41)</f>
        <v>МАДИ-RACING</v>
      </c>
      <c r="I466" s="235">
        <f>ДС8!EH41</f>
        <v>61</v>
      </c>
    </row>
    <row r="467" spans="1:9" x14ac:dyDescent="0.2">
      <c r="A467" s="188">
        <v>38</v>
      </c>
      <c r="B467" s="233">
        <f>ДС8!C42</f>
        <v>26</v>
      </c>
      <c r="C467" s="233" t="str">
        <f>ДС8!D42</f>
        <v>Жажкова Оксана</v>
      </c>
      <c r="D467" s="233" t="str">
        <f>ДС8!E42</f>
        <v>Кареева Елена</v>
      </c>
      <c r="E467" s="241" t="str">
        <f>ДС8!CZ42</f>
        <v>абсолют</v>
      </c>
      <c r="F467" s="241" t="str">
        <f>ДС8!DA42</f>
        <v>полный</v>
      </c>
      <c r="G467" s="241">
        <f>ДС8!DB42</f>
        <v>250</v>
      </c>
      <c r="H467" s="241" t="str">
        <f>IF(ДС8!DC42="","",ДС8!DC42)</f>
        <v>Ретро</v>
      </c>
      <c r="I467" s="235">
        <f>ДС8!EH42</f>
        <v>62</v>
      </c>
    </row>
    <row r="468" spans="1:9" x14ac:dyDescent="0.2">
      <c r="A468" s="188">
        <v>39</v>
      </c>
      <c r="B468" s="233">
        <f>ДС8!C43</f>
        <v>77</v>
      </c>
      <c r="C468" s="233" t="str">
        <f>ДС8!D43</f>
        <v>Кананадзе Сергей</v>
      </c>
      <c r="D468" s="233" t="str">
        <f>ДС8!E43</f>
        <v>Егорычев Дмитрий</v>
      </c>
      <c r="E468" s="241" t="str">
        <f>ДС8!CZ43</f>
        <v>абсолют</v>
      </c>
      <c r="F468" s="241" t="str">
        <f>ДС8!DA43</f>
        <v>полный</v>
      </c>
      <c r="G468" s="241">
        <f>ДС8!DB43</f>
        <v>136</v>
      </c>
      <c r="H468" s="241" t="str">
        <f>IF(ДС8!DC43="","",ДС8!DC43)</f>
        <v/>
      </c>
      <c r="I468" s="235">
        <f>ДС8!EH43</f>
        <v>64.7</v>
      </c>
    </row>
    <row r="469" spans="1:9" x14ac:dyDescent="0.2">
      <c r="A469" s="188">
        <v>40</v>
      </c>
      <c r="B469" s="233">
        <f>ДС8!C44</f>
        <v>23</v>
      </c>
      <c r="C469" s="233" t="str">
        <f>ДС8!D44</f>
        <v>Дегтярёв Тимур</v>
      </c>
      <c r="D469" s="233" t="str">
        <f>ДС8!E44</f>
        <v>Зиновчук Денис</v>
      </c>
      <c r="E469" s="241" t="str">
        <f>ДС8!CZ44</f>
        <v>студент</v>
      </c>
      <c r="F469" s="241" t="str">
        <f>ДС8!DA44</f>
        <v>передний</v>
      </c>
      <c r="G469" s="241">
        <f>ДС8!DB44</f>
        <v>70</v>
      </c>
      <c r="H469" s="241" t="str">
        <f>IF(ДС8!DC44="","",ДС8!DC44)</f>
        <v>Cheburators</v>
      </c>
      <c r="I469" s="235">
        <f>ДС8!EH44</f>
        <v>65.7</v>
      </c>
    </row>
    <row r="470" spans="1:9" x14ac:dyDescent="0.2">
      <c r="A470" s="188">
        <v>41</v>
      </c>
      <c r="B470" s="233">
        <f>ДС8!C45</f>
        <v>53</v>
      </c>
      <c r="C470" s="233" t="str">
        <f>ДС8!D45</f>
        <v>Суховеев Денис</v>
      </c>
      <c r="D470" s="233" t="str">
        <f>ДС8!E45</f>
        <v>Мохонов Никита</v>
      </c>
      <c r="E470" s="241" t="str">
        <f>ДС8!CZ45</f>
        <v>студент</v>
      </c>
      <c r="F470" s="241" t="str">
        <f>ДС8!DA45</f>
        <v>задний</v>
      </c>
      <c r="G470" s="241">
        <f>ДС8!DB45</f>
        <v>71</v>
      </c>
      <c r="H470" s="241" t="str">
        <f>IF(ДС8!DC45="","",ДС8!DC45)</f>
        <v>MITSURABOSHI-RALLY TECHNIKA</v>
      </c>
      <c r="I470" s="235">
        <f>ДС8!EH45</f>
        <v>68.400000000000006</v>
      </c>
    </row>
    <row r="471" spans="1:9" x14ac:dyDescent="0.2">
      <c r="A471" s="188">
        <v>42</v>
      </c>
      <c r="B471" s="233">
        <f>ДС8!C46</f>
        <v>49</v>
      </c>
      <c r="C471" s="233" t="str">
        <f>ДС8!D46</f>
        <v>Шевченко Александр</v>
      </c>
      <c r="D471" s="233" t="str">
        <f>ДС8!E46</f>
        <v>Малахов Роман</v>
      </c>
      <c r="E471" s="241" t="str">
        <f>ДС8!CZ46</f>
        <v>студент</v>
      </c>
      <c r="F471" s="241" t="str">
        <f>ДС8!DA46</f>
        <v>задний</v>
      </c>
      <c r="G471" s="241">
        <f>ДС8!DB46</f>
        <v>136</v>
      </c>
      <c r="H471" s="241" t="str">
        <f>IF(ДС8!DC46="","",ДС8!DC46)</f>
        <v>MITSURABOSHI-RALLY TECHNIKA</v>
      </c>
      <c r="I471" s="235">
        <f>ДС8!EH46</f>
        <v>71.900000000000006</v>
      </c>
    </row>
    <row r="472" spans="1:9" x14ac:dyDescent="0.2">
      <c r="A472" s="188">
        <v>43</v>
      </c>
      <c r="B472" s="233">
        <f>ДС8!C47</f>
        <v>19</v>
      </c>
      <c r="C472" s="233" t="str">
        <f>ДС8!D47</f>
        <v>Куричина Инна</v>
      </c>
      <c r="D472" s="233" t="str">
        <f>ДС8!E47</f>
        <v>Овчинников Андрей</v>
      </c>
      <c r="E472" s="241" t="str">
        <f>ДС8!CZ47</f>
        <v>студент</v>
      </c>
      <c r="F472" s="241" t="str">
        <f>ДС8!DA47</f>
        <v>передний</v>
      </c>
      <c r="G472" s="241">
        <f>ДС8!DB47</f>
        <v>80</v>
      </c>
      <c r="H472" s="241" t="str">
        <f>IF(ДС8!DC47="","",ДС8!DC47)</f>
        <v>Cheburators</v>
      </c>
      <c r="I472" s="235">
        <f>ДС8!EH47</f>
        <v>72.099999999999994</v>
      </c>
    </row>
    <row r="473" spans="1:9" x14ac:dyDescent="0.2">
      <c r="A473" s="188">
        <v>44</v>
      </c>
      <c r="B473" s="233">
        <f>ДС8!C48</f>
        <v>54</v>
      </c>
      <c r="C473" s="233" t="str">
        <f>ДС8!D48</f>
        <v>Баданин Александр</v>
      </c>
      <c r="D473" s="233" t="str">
        <f>ДС8!E48</f>
        <v>Волков Сергей</v>
      </c>
      <c r="E473" s="241" t="str">
        <f>ДС8!CZ48</f>
        <v>студент</v>
      </c>
      <c r="F473" s="241" t="str">
        <f>ДС8!DA48</f>
        <v>передний</v>
      </c>
      <c r="G473" s="241">
        <f>ДС8!DB48</f>
        <v>80</v>
      </c>
      <c r="H473" s="241" t="str">
        <f>IF(ДС8!DC48="","",ДС8!DC48)</f>
        <v>Новогорск-ралли</v>
      </c>
      <c r="I473" s="235">
        <f>ДС8!EH48</f>
        <v>74</v>
      </c>
    </row>
    <row r="474" spans="1:9" x14ac:dyDescent="0.2">
      <c r="A474" s="188">
        <v>45</v>
      </c>
      <c r="B474" s="233">
        <f>ДС8!C49</f>
        <v>16</v>
      </c>
      <c r="C474" s="233" t="str">
        <f>ДС8!D49</f>
        <v>Филин Анатолий</v>
      </c>
      <c r="D474" s="233" t="str">
        <f>ДС8!E49</f>
        <v>Хохлов Юрий</v>
      </c>
      <c r="E474" s="241" t="str">
        <f>ДС8!CZ49</f>
        <v>студент</v>
      </c>
      <c r="F474" s="241" t="str">
        <f>ДС8!DA49</f>
        <v>передний</v>
      </c>
      <c r="G474" s="241">
        <f>ДС8!DB49</f>
        <v>77</v>
      </c>
      <c r="H474" s="241" t="str">
        <f>IF(ДС8!DC49="","",ДС8!DC49)</f>
        <v>Cheburators</v>
      </c>
      <c r="I474" s="235">
        <f>ДС8!EH49</f>
        <v>74.3</v>
      </c>
    </row>
    <row r="475" spans="1:9" x14ac:dyDescent="0.2">
      <c r="A475" s="188">
        <v>46</v>
      </c>
      <c r="B475" s="233">
        <f>ДС8!C50</f>
        <v>0</v>
      </c>
      <c r="C475" s="233" t="str">
        <f>ДС8!D50</f>
        <v>Полянский А.</v>
      </c>
      <c r="D475" s="233" t="str">
        <f>ДС8!E50</f>
        <v>Винке Елена</v>
      </c>
      <c r="E475" s="241">
        <f>ДС8!CZ50</f>
        <v>0</v>
      </c>
      <c r="F475" s="241" t="str">
        <f>ДС8!DA50</f>
        <v>вне зачета</v>
      </c>
      <c r="G475" s="241">
        <f>ДС8!DB50</f>
        <v>0</v>
      </c>
      <c r="H475" s="241" t="str">
        <f>IF(ДС8!DC50="","",ДС8!DC50)</f>
        <v/>
      </c>
      <c r="I475" s="235">
        <f>ДС8!EH50</f>
        <v>78.599999999999994</v>
      </c>
    </row>
    <row r="476" spans="1:9" x14ac:dyDescent="0.2">
      <c r="A476" s="188">
        <v>47</v>
      </c>
      <c r="B476" s="233">
        <f>ДС8!C51</f>
        <v>36</v>
      </c>
      <c r="C476" s="233" t="str">
        <f>ДС8!D51</f>
        <v>Русаков Сергей</v>
      </c>
      <c r="D476" s="233" t="str">
        <f>ДС8!E51</f>
        <v>Новиков Александр</v>
      </c>
      <c r="E476" s="241" t="str">
        <f>ДС8!CZ51</f>
        <v>абсолют</v>
      </c>
      <c r="F476" s="241" t="str">
        <f>ДС8!DA51</f>
        <v>передний</v>
      </c>
      <c r="G476" s="241">
        <f>ДС8!DB51</f>
        <v>102</v>
      </c>
      <c r="H476" s="241" t="str">
        <f>IF(ДС8!DC51="","",ДС8!DC51)</f>
        <v/>
      </c>
      <c r="I476" s="235">
        <f>ДС8!EH51</f>
        <v>79.2</v>
      </c>
    </row>
    <row r="477" spans="1:9" x14ac:dyDescent="0.2">
      <c r="A477" s="188">
        <v>48</v>
      </c>
      <c r="B477" s="233">
        <f>ДС8!C52</f>
        <v>17</v>
      </c>
      <c r="C477" s="233" t="str">
        <f>ДС8!D52</f>
        <v>Сафонов Дмитрий</v>
      </c>
      <c r="D477" s="233" t="str">
        <f>ДС8!E52</f>
        <v>Першутин Евгений</v>
      </c>
      <c r="E477" s="241" t="str">
        <f>ДС8!CZ52</f>
        <v>выпускник</v>
      </c>
      <c r="F477" s="241" t="str">
        <f>ДС8!DA52</f>
        <v>передний</v>
      </c>
      <c r="G477" s="241">
        <f>ДС8!DB52</f>
        <v>90</v>
      </c>
      <c r="H477" s="241" t="str">
        <f>IF(ДС8!DC52="","",ДС8!DC52)</f>
        <v>Красавцы на чудовищах</v>
      </c>
      <c r="I477" s="235">
        <f>ДС8!EH52</f>
        <v>80.2</v>
      </c>
    </row>
    <row r="478" spans="1:9" x14ac:dyDescent="0.2">
      <c r="A478" s="188">
        <v>49</v>
      </c>
      <c r="B478" s="233">
        <f>ДС8!C53</f>
        <v>7</v>
      </c>
      <c r="C478" s="233" t="str">
        <f>ДС8!D53</f>
        <v>Шулимов Василий</v>
      </c>
      <c r="D478" s="233" t="str">
        <f>ДС8!E53</f>
        <v>Щукин Михаил</v>
      </c>
      <c r="E478" s="241" t="str">
        <f>ДС8!CZ53</f>
        <v>выпускник</v>
      </c>
      <c r="F478" s="241" t="str">
        <f>ДС8!DA53</f>
        <v>передний</v>
      </c>
      <c r="G478" s="241">
        <f>ДС8!DB53</f>
        <v>71</v>
      </c>
      <c r="H478" s="241" t="str">
        <f>IF(ДС8!DC53="","",ДС8!DC53)</f>
        <v>Сборная АТФ</v>
      </c>
      <c r="I478" s="235">
        <f>ДС8!EH53</f>
        <v>81.5</v>
      </c>
    </row>
    <row r="479" spans="1:9" x14ac:dyDescent="0.2">
      <c r="A479" s="188">
        <v>50</v>
      </c>
      <c r="B479" s="233">
        <f>ДС8!C54</f>
        <v>47</v>
      </c>
      <c r="C479" s="233" t="str">
        <f>ДС8!D54</f>
        <v>Минаев Евгений</v>
      </c>
      <c r="D479" s="233" t="str">
        <f>ДС8!E54</f>
        <v>Суриков Иван</v>
      </c>
      <c r="E479" s="241" t="str">
        <f>ДС8!CZ54</f>
        <v>абсолют</v>
      </c>
      <c r="F479" s="241" t="str">
        <f>ДС8!DA54</f>
        <v>передний</v>
      </c>
      <c r="G479" s="241">
        <f>ДС8!DB54</f>
        <v>77</v>
      </c>
      <c r="H479" s="241" t="str">
        <f>IF(ДС8!DC54="","",ДС8!DC54)</f>
        <v/>
      </c>
      <c r="I479" s="235">
        <f>ДС8!EH54</f>
        <v>82.3</v>
      </c>
    </row>
    <row r="480" spans="1:9" x14ac:dyDescent="0.2">
      <c r="A480" s="188">
        <v>51</v>
      </c>
      <c r="B480" s="233">
        <f>ДС8!C55</f>
        <v>24</v>
      </c>
      <c r="C480" s="233" t="str">
        <f>ДС8!D55</f>
        <v>Барахов Виталий</v>
      </c>
      <c r="D480" s="233" t="str">
        <f>ДС8!E55</f>
        <v>Титов Владимир</v>
      </c>
      <c r="E480" s="241" t="str">
        <f>ДС8!CZ55</f>
        <v>абсолют</v>
      </c>
      <c r="F480" s="241" t="str">
        <f>ДС8!DA55</f>
        <v>передний</v>
      </c>
      <c r="G480" s="241">
        <f>ДС8!DB55</f>
        <v>75</v>
      </c>
      <c r="H480" s="241" t="str">
        <f>IF(ДС8!DC55="","",ДС8!DC55)</f>
        <v/>
      </c>
      <c r="I480" s="235">
        <f>ДС8!EH55</f>
        <v>85</v>
      </c>
    </row>
    <row r="481" spans="1:9" x14ac:dyDescent="0.2">
      <c r="A481" s="188">
        <v>52</v>
      </c>
      <c r="B481" s="233">
        <f>ДС8!C56</f>
        <v>45</v>
      </c>
      <c r="C481" s="233" t="str">
        <f>ДС8!D56</f>
        <v>Джиоев Сослан</v>
      </c>
      <c r="D481" s="233" t="str">
        <f>ДС8!E56</f>
        <v>Петрушин Александр</v>
      </c>
      <c r="E481" s="241" t="str">
        <f>ДС8!CZ56</f>
        <v>выпускник</v>
      </c>
      <c r="F481" s="241" t="str">
        <f>ДС8!DA56</f>
        <v>передний</v>
      </c>
      <c r="G481" s="241">
        <f>ДС8!DB56</f>
        <v>115</v>
      </c>
      <c r="H481" s="241" t="str">
        <f>IF(ДС8!DC56="","",ДС8!DC56)</f>
        <v/>
      </c>
      <c r="I481" s="235">
        <f>ДС8!EH56</f>
        <v>89.4</v>
      </c>
    </row>
    <row r="482" spans="1:9" x14ac:dyDescent="0.2">
      <c r="A482" s="188">
        <v>53</v>
      </c>
      <c r="B482" s="233">
        <f>ДС8!C57</f>
        <v>2</v>
      </c>
      <c r="C482" s="233" t="str">
        <f>ДС8!D57</f>
        <v>Сергеев Виктор</v>
      </c>
      <c r="D482" s="233" t="str">
        <f>ДС8!E57</f>
        <v>Ушанов Сергей</v>
      </c>
      <c r="E482" s="241" t="str">
        <f>ДС8!CZ57</f>
        <v>абсолют</v>
      </c>
      <c r="F482" s="241" t="str">
        <f>ДС8!DA57</f>
        <v>полный</v>
      </c>
      <c r="G482" s="241">
        <f>ДС8!DB57</f>
        <v>150</v>
      </c>
      <c r="H482" s="241" t="str">
        <f>IF(ДС8!DC57="","",ДС8!DC57)</f>
        <v>Новогорск-ралли</v>
      </c>
      <c r="I482" s="235">
        <f>ДС8!EH57</f>
        <v>266.2</v>
      </c>
    </row>
    <row r="483" spans="1:9" hidden="1" x14ac:dyDescent="0.2">
      <c r="A483" s="188">
        <v>54</v>
      </c>
      <c r="B483" s="233">
        <f>ДС8!C58</f>
        <v>8</v>
      </c>
      <c r="C483" s="233" t="str">
        <f>ДС8!D58</f>
        <v xml:space="preserve">Носков Геннадий </v>
      </c>
      <c r="D483" s="233" t="str">
        <f>ДС8!E58</f>
        <v xml:space="preserve">Носков Александр </v>
      </c>
      <c r="E483" s="241" t="str">
        <f>ДС8!CZ58</f>
        <v>студент</v>
      </c>
      <c r="F483" s="241" t="str">
        <f>ДС8!DA58</f>
        <v>полный</v>
      </c>
      <c r="G483" s="241">
        <f>ДС8!DB58</f>
        <v>299</v>
      </c>
      <c r="H483" s="241" t="str">
        <f>IF(ДС8!DC58="","",ДС8!DC58)</f>
        <v/>
      </c>
      <c r="I483" s="235" t="e">
        <f>ДС8!EH58</f>
        <v>#VALUE!</v>
      </c>
    </row>
    <row r="484" spans="1:9" hidden="1" x14ac:dyDescent="0.2">
      <c r="A484" s="188">
        <v>55</v>
      </c>
      <c r="B484" s="233">
        <f>ДС8!C59</f>
        <v>22</v>
      </c>
      <c r="C484" s="233" t="str">
        <f>ДС8!D59</f>
        <v>Изотов Николай</v>
      </c>
      <c r="D484" s="233" t="str">
        <f>ДС8!E59</f>
        <v>Цыганов Михаил</v>
      </c>
      <c r="E484" s="241" t="str">
        <f>ДС8!CZ59</f>
        <v>студент</v>
      </c>
      <c r="F484" s="241" t="str">
        <f>ДС8!DA59</f>
        <v>передний</v>
      </c>
      <c r="G484" s="241">
        <f>ДС8!DB59</f>
        <v>88</v>
      </c>
      <c r="H484" s="241" t="str">
        <f>IF(ДС8!DC59="","",ДС8!DC59)</f>
        <v/>
      </c>
      <c r="I484" s="235" t="e">
        <f>ДС8!EH59</f>
        <v>#VALUE!</v>
      </c>
    </row>
    <row r="485" spans="1:9" hidden="1" x14ac:dyDescent="0.2">
      <c r="A485" s="188">
        <v>56</v>
      </c>
      <c r="B485" s="233">
        <f>ДС8!C60</f>
        <v>30</v>
      </c>
      <c r="C485" s="233" t="str">
        <f>ДС8!D60</f>
        <v>Лёвин Петр</v>
      </c>
      <c r="D485" s="233" t="str">
        <f>ДС8!E60</f>
        <v>Путилин Алексей</v>
      </c>
      <c r="E485" s="241" t="str">
        <f>ДС8!CZ60</f>
        <v>абсолют</v>
      </c>
      <c r="F485" s="241" t="str">
        <f>ДС8!DA60</f>
        <v>полный</v>
      </c>
      <c r="G485" s="241">
        <f>ДС8!DB60</f>
        <v>129</v>
      </c>
      <c r="H485" s="241" t="str">
        <f>IF(ДС8!DC60="","",ДС8!DC60)</f>
        <v/>
      </c>
      <c r="I485" s="235" t="e">
        <f>ДС8!EH60</f>
        <v>#REF!</v>
      </c>
    </row>
    <row r="486" spans="1:9" hidden="1" x14ac:dyDescent="0.2">
      <c r="A486" s="188">
        <v>57</v>
      </c>
      <c r="B486" s="233">
        <f>ДС8!C61</f>
        <v>34</v>
      </c>
      <c r="C486" s="233" t="str">
        <f>ДС8!D61</f>
        <v>Филипьева Анна</v>
      </c>
      <c r="D486" s="233" t="str">
        <f>ДС8!E61</f>
        <v xml:space="preserve">Гордюшкин Максим </v>
      </c>
      <c r="E486" s="241" t="str">
        <f>ДС8!CZ61</f>
        <v>абсолют</v>
      </c>
      <c r="F486" s="241" t="str">
        <f>ДС8!DA61</f>
        <v>полный</v>
      </c>
      <c r="G486" s="241">
        <f>ДС8!DB61</f>
        <v>122</v>
      </c>
      <c r="H486" s="241" t="str">
        <f>IF(ДС8!DC61="","",ДС8!DC61)</f>
        <v>Красавцы на чудовищах</v>
      </c>
      <c r="I486" s="235" t="e">
        <f>ДС8!EH61</f>
        <v>#REF!</v>
      </c>
    </row>
    <row r="487" spans="1:9" hidden="1" x14ac:dyDescent="0.2">
      <c r="A487" s="188">
        <v>58</v>
      </c>
      <c r="B487" s="233">
        <f>ДС8!C62</f>
        <v>44</v>
      </c>
      <c r="C487" s="233" t="str">
        <f>ДС8!D62</f>
        <v>Касьянов Владимир</v>
      </c>
      <c r="D487" s="233" t="str">
        <f>ДС8!E62</f>
        <v>Толстая Наталья</v>
      </c>
      <c r="E487" s="241" t="str">
        <f>ДС8!CZ62</f>
        <v>абсолют</v>
      </c>
      <c r="F487" s="241" t="str">
        <f>ДС8!DA62</f>
        <v>передний</v>
      </c>
      <c r="G487" s="241">
        <f>ДС8!DB62</f>
        <v>150</v>
      </c>
      <c r="H487" s="241" t="str">
        <f>IF(ДС8!DC62="","",ДС8!DC62)</f>
        <v>Ретро</v>
      </c>
      <c r="I487" s="235" t="e">
        <f>ДС8!EH62</f>
        <v>#REF!</v>
      </c>
    </row>
    <row r="488" spans="1:9" ht="13.5" hidden="1" thickBot="1" x14ac:dyDescent="0.25">
      <c r="A488" s="190">
        <v>59</v>
      </c>
      <c r="B488" s="236">
        <f>ДС8!C63</f>
        <v>59</v>
      </c>
      <c r="C488" s="236" t="str">
        <f>ДС8!D63</f>
        <v>Коротин Константин</v>
      </c>
      <c r="D488" s="236" t="str">
        <f>ДС8!E63</f>
        <v xml:space="preserve">Гусельников Максим </v>
      </c>
      <c r="E488" s="242" t="str">
        <f>ДС8!CZ63</f>
        <v>студент</v>
      </c>
      <c r="F488" s="242" t="str">
        <f>ДС8!DA63</f>
        <v>передний</v>
      </c>
      <c r="G488" s="242">
        <f>ДС8!DB63</f>
        <v>141</v>
      </c>
      <c r="H488" s="242" t="str">
        <f>IF(ДС8!DC63="","",ДС8!DC63)</f>
        <v>MITSURABOSHI-RALLY TECHNIKA</v>
      </c>
      <c r="I488" s="238" t="e">
        <f>ДС8!EH63</f>
        <v>#REF!</v>
      </c>
    </row>
  </sheetData>
  <mergeCells count="63">
    <mergeCell ref="F5:F6"/>
    <mergeCell ref="G5:G6"/>
    <mergeCell ref="H5:H6"/>
    <mergeCell ref="I73:I74"/>
    <mergeCell ref="I5:I6"/>
    <mergeCell ref="A5:A6"/>
    <mergeCell ref="B5:B6"/>
    <mergeCell ref="C5:C6"/>
    <mergeCell ref="E5:E6"/>
    <mergeCell ref="D5:D6"/>
    <mergeCell ref="A73:A74"/>
    <mergeCell ref="B73:B74"/>
    <mergeCell ref="C73:C74"/>
    <mergeCell ref="D73:D74"/>
    <mergeCell ref="E73:E74"/>
    <mergeCell ref="F73:F74"/>
    <mergeCell ref="G73:G74"/>
    <mergeCell ref="H73:H74"/>
    <mergeCell ref="E142:E143"/>
    <mergeCell ref="F142:F143"/>
    <mergeCell ref="G142:G143"/>
    <mergeCell ref="H142:H143"/>
    <mergeCell ref="A142:A143"/>
    <mergeCell ref="B142:B143"/>
    <mergeCell ref="C142:C143"/>
    <mergeCell ref="D142:D143"/>
    <mergeCell ref="I142:I143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E287:E288"/>
    <mergeCell ref="F287:F288"/>
    <mergeCell ref="G287:G288"/>
    <mergeCell ref="H287:H288"/>
    <mergeCell ref="I287:I288"/>
    <mergeCell ref="A357:A358"/>
    <mergeCell ref="B357:B358"/>
    <mergeCell ref="C357:C358"/>
    <mergeCell ref="D357:D358"/>
    <mergeCell ref="E357:E358"/>
    <mergeCell ref="F428:F429"/>
    <mergeCell ref="G428:G429"/>
    <mergeCell ref="H428:H429"/>
    <mergeCell ref="A287:A288"/>
    <mergeCell ref="B287:B288"/>
    <mergeCell ref="C287:C288"/>
    <mergeCell ref="D287:D288"/>
    <mergeCell ref="A428:A429"/>
    <mergeCell ref="B428:B429"/>
    <mergeCell ref="C428:C429"/>
    <mergeCell ref="D428:D429"/>
    <mergeCell ref="H357:H358"/>
    <mergeCell ref="I357:I358"/>
    <mergeCell ref="F357:F358"/>
    <mergeCell ref="G357:G358"/>
    <mergeCell ref="I428:I429"/>
    <mergeCell ref="E428:E429"/>
  </mergeCells>
  <phoneticPr fontId="9" type="noConversion"/>
  <printOptions horizontalCentered="1"/>
  <pageMargins left="0" right="0" top="0.98425196850393704" bottom="0.98425196850393704" header="0.51181102362204722" footer="0.51181102362204722"/>
  <pageSetup paperSize="9" scale="60" fitToHeight="8" orientation="portrait" r:id="rId1"/>
  <headerFooter alignWithMargins="0">
    <oddFooter>&amp;C&amp;D&amp;T&amp;RПодготовил: Vzzzik</oddFooter>
  </headerFooter>
  <rowBreaks count="6" manualBreakCount="6">
    <brk id="68" max="8" man="1"/>
    <brk id="136" max="16383" man="1"/>
    <brk id="208" max="8" man="1"/>
    <brk id="278" max="16383" man="1"/>
    <brk id="351" max="8" man="1"/>
    <brk id="42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D73"/>
  <sheetViews>
    <sheetView topLeftCell="B1" workbookViewId="0">
      <selection activeCell="V15" sqref="V15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ht="13.5" thickBot="1" x14ac:dyDescent="0.25">
      <c r="A5" s="132"/>
      <c r="B5" s="34">
        <v>14</v>
      </c>
      <c r="C5" s="10">
        <v>14</v>
      </c>
      <c r="D5" s="37" t="s">
        <v>105</v>
      </c>
      <c r="E5" s="37" t="s">
        <v>222</v>
      </c>
      <c r="F5" s="37"/>
      <c r="G5" s="43">
        <v>0.30138888888888898</v>
      </c>
      <c r="H5" s="47">
        <v>0.2951388888888889</v>
      </c>
      <c r="I5" s="58" t="s">
        <v>44</v>
      </c>
      <c r="J5" s="52">
        <v>0</v>
      </c>
      <c r="K5" s="43">
        <v>0.38472222222222202</v>
      </c>
      <c r="L5" s="47">
        <v>0.38472222222221802</v>
      </c>
      <c r="M5" s="42" t="s">
        <v>44</v>
      </c>
      <c r="N5" s="38">
        <v>0</v>
      </c>
      <c r="O5" s="73">
        <v>0.42638888888888887</v>
      </c>
      <c r="P5" s="42" t="s">
        <v>44</v>
      </c>
      <c r="Q5" s="38">
        <v>0</v>
      </c>
      <c r="R5" s="43">
        <v>0.42986111111111108</v>
      </c>
      <c r="S5" s="47">
        <v>0.42986111111111108</v>
      </c>
      <c r="T5" s="70">
        <v>35.5</v>
      </c>
      <c r="U5" s="71">
        <v>35.5</v>
      </c>
      <c r="V5" s="72"/>
      <c r="W5" s="115">
        <v>0.44722222222222219</v>
      </c>
      <c r="X5" s="42" t="s">
        <v>44</v>
      </c>
      <c r="Y5" s="38">
        <v>0</v>
      </c>
      <c r="Z5" s="49">
        <v>0.48194444444444445</v>
      </c>
      <c r="AA5" s="42" t="s">
        <v>44</v>
      </c>
      <c r="AB5" s="38">
        <v>0</v>
      </c>
      <c r="AC5" s="53">
        <v>0.48402777777777778</v>
      </c>
      <c r="AD5" s="61"/>
      <c r="AE5" s="55">
        <v>0.48782407407407408</v>
      </c>
      <c r="AF5" s="35">
        <v>3.7962962962962976E-3</v>
      </c>
      <c r="AG5" s="35">
        <v>5.7870370370369153E-5</v>
      </c>
      <c r="AH5" s="44" t="s">
        <v>45</v>
      </c>
      <c r="AI5" s="45">
        <v>5</v>
      </c>
      <c r="AJ5" s="115">
        <v>0.50486111111111109</v>
      </c>
      <c r="AK5" s="42" t="s">
        <v>44</v>
      </c>
      <c r="AL5" s="38">
        <v>0</v>
      </c>
      <c r="AM5" s="73">
        <v>0.51527777777777783</v>
      </c>
      <c r="AN5" s="42" t="s">
        <v>44</v>
      </c>
      <c r="AO5" s="38">
        <v>0</v>
      </c>
      <c r="AP5" s="53">
        <v>0.51736111111111105</v>
      </c>
      <c r="AQ5" s="61"/>
      <c r="AR5" s="55">
        <v>0.52410879629629636</v>
      </c>
      <c r="AS5" s="35">
        <v>6.7476851851853148E-3</v>
      </c>
      <c r="AT5" s="35">
        <v>1.1574074073944333E-5</v>
      </c>
      <c r="AU5" s="44" t="s">
        <v>45</v>
      </c>
      <c r="AV5" s="45">
        <v>1</v>
      </c>
      <c r="AW5" s="49">
        <v>0.54513888888888895</v>
      </c>
      <c r="AX5" s="42" t="s">
        <v>44</v>
      </c>
      <c r="AY5" s="38">
        <v>0</v>
      </c>
      <c r="AZ5" s="49">
        <v>0.54722222222222205</v>
      </c>
      <c r="BA5" s="61"/>
      <c r="BB5" s="55">
        <v>0.55229166666666674</v>
      </c>
      <c r="BC5" s="35">
        <v>5.0694444444446818E-3</v>
      </c>
      <c r="BD5" s="35">
        <v>6.9444444444681681E-5</v>
      </c>
      <c r="BE5" s="44" t="s">
        <v>223</v>
      </c>
      <c r="BF5" s="45">
        <v>6</v>
      </c>
      <c r="BG5" s="308">
        <v>0.59236111111111089</v>
      </c>
      <c r="BH5" s="42" t="s">
        <v>44</v>
      </c>
      <c r="BI5" s="38">
        <v>0</v>
      </c>
      <c r="BJ5" s="43">
        <v>0.59305555555555556</v>
      </c>
      <c r="BK5" s="47">
        <v>0.59375</v>
      </c>
      <c r="BL5" s="70">
        <v>25.2</v>
      </c>
      <c r="BM5" s="71">
        <v>25.2</v>
      </c>
      <c r="BN5" s="72"/>
      <c r="BO5" s="118" t="s">
        <v>226</v>
      </c>
      <c r="BP5" s="120"/>
      <c r="BQ5" s="122" t="s">
        <v>225</v>
      </c>
      <c r="BR5" s="123"/>
      <c r="BS5" s="49">
        <v>0.66875000000000007</v>
      </c>
      <c r="BT5" s="42" t="s">
        <v>44</v>
      </c>
      <c r="BU5" s="38">
        <v>0</v>
      </c>
      <c r="BV5" s="49">
        <v>0.67152777777777795</v>
      </c>
      <c r="BW5" s="61"/>
      <c r="BX5" s="55">
        <v>0.67393518518518514</v>
      </c>
      <c r="BY5" s="35">
        <v>2.4074074074071916E-3</v>
      </c>
      <c r="BZ5" s="35">
        <v>4.6296296296511989E-5</v>
      </c>
      <c r="CA5" s="44" t="s">
        <v>45</v>
      </c>
      <c r="CB5" s="45">
        <v>4</v>
      </c>
      <c r="CC5" s="85">
        <v>0.67708333333333337</v>
      </c>
      <c r="CD5" s="86"/>
      <c r="CE5" s="87">
        <v>0</v>
      </c>
      <c r="CF5" s="88"/>
      <c r="CG5" s="85">
        <v>0.68402777777777779</v>
      </c>
      <c r="CH5" s="86"/>
      <c r="CI5" s="87">
        <v>0</v>
      </c>
      <c r="CJ5" s="88"/>
      <c r="CK5" s="43">
        <v>0.72361111111111109</v>
      </c>
      <c r="CL5" s="47">
        <v>0.72361111111111109</v>
      </c>
      <c r="CM5" s="70">
        <v>46.6</v>
      </c>
      <c r="CN5" s="71">
        <v>46.6</v>
      </c>
      <c r="CO5" s="72"/>
      <c r="CP5" s="91">
        <v>0.72499999999999998</v>
      </c>
      <c r="CQ5" s="95">
        <v>5.5555555555555601E-2</v>
      </c>
      <c r="CR5" s="42" t="s">
        <v>44</v>
      </c>
      <c r="CS5" s="38">
        <v>0</v>
      </c>
      <c r="CT5" s="65"/>
      <c r="CU5" s="39">
        <v>123.3</v>
      </c>
      <c r="CV5" s="46">
        <v>0</v>
      </c>
      <c r="CW5" s="40"/>
      <c r="CX5" s="63">
        <v>123.3</v>
      </c>
      <c r="CY5" s="128"/>
      <c r="CZ5" s="101" t="s">
        <v>189</v>
      </c>
      <c r="DA5" s="129" t="s">
        <v>176</v>
      </c>
      <c r="DB5" s="129">
        <v>265</v>
      </c>
      <c r="DC5" s="104" t="s">
        <v>183</v>
      </c>
      <c r="DD5" s="96">
        <v>1</v>
      </c>
      <c r="DE5" s="97"/>
      <c r="DF5" s="98">
        <v>1</v>
      </c>
      <c r="DI5" s="41">
        <v>1.1499999999999999</v>
      </c>
      <c r="DJ5" s="17" t="s">
        <v>196</v>
      </c>
      <c r="DK5" s="153">
        <v>123.395</v>
      </c>
      <c r="DL5" s="41">
        <v>123.395</v>
      </c>
      <c r="DM5" s="41">
        <v>9999</v>
      </c>
      <c r="DP5" s="41">
        <v>14</v>
      </c>
      <c r="DQ5" s="227">
        <v>0</v>
      </c>
      <c r="DR5" s="227">
        <v>0</v>
      </c>
      <c r="DS5" s="228">
        <v>35.5</v>
      </c>
      <c r="DT5" s="227">
        <v>0</v>
      </c>
      <c r="DU5" s="227">
        <v>0</v>
      </c>
      <c r="DV5" s="227">
        <v>5</v>
      </c>
      <c r="DW5" s="227">
        <v>0</v>
      </c>
      <c r="DX5" s="227">
        <v>0</v>
      </c>
      <c r="DY5" s="227">
        <v>1</v>
      </c>
      <c r="DZ5" s="227">
        <v>0</v>
      </c>
      <c r="EA5" s="227">
        <v>6</v>
      </c>
      <c r="EB5" s="227">
        <v>0</v>
      </c>
      <c r="EC5" s="228">
        <v>25.2</v>
      </c>
      <c r="ED5" s="227">
        <v>0</v>
      </c>
      <c r="EE5" s="227">
        <v>0</v>
      </c>
      <c r="EF5" s="227">
        <v>4</v>
      </c>
      <c r="EG5" s="227">
        <v>0</v>
      </c>
      <c r="EH5" s="228">
        <v>46.6</v>
      </c>
      <c r="EI5" s="227">
        <v>0</v>
      </c>
      <c r="EK5" s="41">
        <v>14</v>
      </c>
      <c r="EL5" s="227">
        <v>0</v>
      </c>
      <c r="EM5" s="227">
        <v>0</v>
      </c>
      <c r="EN5" s="227">
        <v>35.5</v>
      </c>
      <c r="EO5" s="227">
        <v>35.5</v>
      </c>
      <c r="EP5" s="227">
        <v>35.5</v>
      </c>
      <c r="EQ5" s="227">
        <v>40.5</v>
      </c>
      <c r="ER5" s="227">
        <v>40.5</v>
      </c>
      <c r="ES5" s="227">
        <v>40.5</v>
      </c>
      <c r="ET5" s="227">
        <v>41.5</v>
      </c>
      <c r="EU5" s="227">
        <v>41.5</v>
      </c>
      <c r="EV5" s="227">
        <v>47.5</v>
      </c>
      <c r="EW5" s="227">
        <v>47.5</v>
      </c>
      <c r="EX5" s="227">
        <v>72.7</v>
      </c>
      <c r="EY5" s="227">
        <v>72.7</v>
      </c>
      <c r="EZ5" s="227">
        <v>72.7</v>
      </c>
      <c r="FA5" s="227">
        <v>76.7</v>
      </c>
      <c r="FB5" s="227">
        <v>76.7</v>
      </c>
      <c r="FC5" s="227">
        <v>123.3</v>
      </c>
      <c r="FD5" s="227">
        <v>123.3</v>
      </c>
    </row>
    <row r="6" spans="1:160" ht="13.5" thickBot="1" x14ac:dyDescent="0.25">
      <c r="A6" s="132"/>
      <c r="B6" s="34">
        <v>18</v>
      </c>
      <c r="C6" s="10">
        <v>18</v>
      </c>
      <c r="D6" s="37" t="s">
        <v>110</v>
      </c>
      <c r="E6" s="37" t="s">
        <v>111</v>
      </c>
      <c r="F6" s="37"/>
      <c r="G6" s="43">
        <v>0.30416666666666697</v>
      </c>
      <c r="H6" s="47">
        <v>0.30416666666666664</v>
      </c>
      <c r="I6" s="58" t="s">
        <v>44</v>
      </c>
      <c r="J6" s="52">
        <v>0</v>
      </c>
      <c r="K6" s="43">
        <v>0.38749999999999901</v>
      </c>
      <c r="L6" s="47">
        <v>0.38749999999999402</v>
      </c>
      <c r="M6" s="42" t="s">
        <v>44</v>
      </c>
      <c r="N6" s="38">
        <v>0</v>
      </c>
      <c r="O6" s="73">
        <v>0.4291666666666667</v>
      </c>
      <c r="P6" s="42" t="s">
        <v>44</v>
      </c>
      <c r="Q6" s="38">
        <v>0</v>
      </c>
      <c r="R6" s="43">
        <v>0.43333333333333335</v>
      </c>
      <c r="S6" s="47">
        <v>0.43333333333333335</v>
      </c>
      <c r="T6" s="70">
        <v>40.299999999999997</v>
      </c>
      <c r="U6" s="71">
        <v>40.299999999999997</v>
      </c>
      <c r="V6" s="72"/>
      <c r="W6" s="115">
        <v>0.45</v>
      </c>
      <c r="X6" s="42" t="s">
        <v>44</v>
      </c>
      <c r="Y6" s="38">
        <v>0</v>
      </c>
      <c r="Z6" s="49">
        <v>0.48472222222222222</v>
      </c>
      <c r="AA6" s="42" t="s">
        <v>44</v>
      </c>
      <c r="AB6" s="38">
        <v>0</v>
      </c>
      <c r="AC6" s="53">
        <v>0.48680555555555555</v>
      </c>
      <c r="AD6" s="61"/>
      <c r="AE6" s="55">
        <v>0.49076388888888894</v>
      </c>
      <c r="AF6" s="35">
        <v>3.958333333333397E-3</v>
      </c>
      <c r="AG6" s="35">
        <v>1.0416666666673022E-4</v>
      </c>
      <c r="AH6" s="44" t="s">
        <v>223</v>
      </c>
      <c r="AI6" s="45">
        <v>9</v>
      </c>
      <c r="AJ6" s="115">
        <v>0.50763888888888886</v>
      </c>
      <c r="AK6" s="42" t="s">
        <v>44</v>
      </c>
      <c r="AL6" s="38">
        <v>0</v>
      </c>
      <c r="AM6" s="73">
        <v>0.5180555555555556</v>
      </c>
      <c r="AN6" s="42" t="s">
        <v>44</v>
      </c>
      <c r="AO6" s="38">
        <v>0</v>
      </c>
      <c r="AP6" s="53">
        <v>0.52013888888888882</v>
      </c>
      <c r="AQ6" s="61"/>
      <c r="AR6" s="55">
        <v>0.52681712962962968</v>
      </c>
      <c r="AS6" s="35">
        <v>6.6782407407408595E-3</v>
      </c>
      <c r="AT6" s="35">
        <v>8.1018518518399633E-5</v>
      </c>
      <c r="AU6" s="44" t="s">
        <v>45</v>
      </c>
      <c r="AV6" s="45">
        <v>7</v>
      </c>
      <c r="AW6" s="49">
        <v>0.54791666666666672</v>
      </c>
      <c r="AX6" s="42" t="s">
        <v>44</v>
      </c>
      <c r="AY6" s="38">
        <v>0</v>
      </c>
      <c r="AZ6" s="49">
        <v>0.55000000000000004</v>
      </c>
      <c r="BA6" s="61"/>
      <c r="BB6" s="55">
        <v>0.55533564814814818</v>
      </c>
      <c r="BC6" s="35">
        <v>5.335648148148131E-3</v>
      </c>
      <c r="BD6" s="35">
        <v>3.3564814814813094E-4</v>
      </c>
      <c r="BE6" s="44" t="s">
        <v>223</v>
      </c>
      <c r="BF6" s="45">
        <v>29</v>
      </c>
      <c r="BG6" s="308">
        <v>0.59513888888888888</v>
      </c>
      <c r="BH6" s="42" t="s">
        <v>44</v>
      </c>
      <c r="BI6" s="38">
        <v>0</v>
      </c>
      <c r="BJ6" s="43">
        <v>0.59652777777777777</v>
      </c>
      <c r="BK6" s="47">
        <v>0.59722222222222221</v>
      </c>
      <c r="BL6" s="70">
        <v>30.3</v>
      </c>
      <c r="BM6" s="71">
        <v>30.3</v>
      </c>
      <c r="BN6" s="72"/>
      <c r="BO6" s="117" t="s">
        <v>226</v>
      </c>
      <c r="BP6" s="121"/>
      <c r="BQ6" s="124" t="s">
        <v>225</v>
      </c>
      <c r="BR6" s="125"/>
      <c r="BS6" s="49">
        <v>0.67152777777777783</v>
      </c>
      <c r="BT6" s="42" t="s">
        <v>44</v>
      </c>
      <c r="BU6" s="38">
        <v>0</v>
      </c>
      <c r="BV6" s="49">
        <v>0.67430555555555505</v>
      </c>
      <c r="BW6" s="61"/>
      <c r="BX6" s="55">
        <v>0.67703703703703699</v>
      </c>
      <c r="BY6" s="35">
        <v>2.7314814814819455E-3</v>
      </c>
      <c r="BZ6" s="35">
        <v>2.7777777777824187E-4</v>
      </c>
      <c r="CA6" s="44" t="s">
        <v>223</v>
      </c>
      <c r="CB6" s="45">
        <v>24</v>
      </c>
      <c r="CC6" s="85">
        <v>0.67847222222222225</v>
      </c>
      <c r="CD6" s="86"/>
      <c r="CE6" s="87">
        <v>0</v>
      </c>
      <c r="CF6" s="88"/>
      <c r="CG6" s="85">
        <v>0.68680555555555556</v>
      </c>
      <c r="CH6" s="86"/>
      <c r="CI6" s="87">
        <v>0</v>
      </c>
      <c r="CJ6" s="88"/>
      <c r="CK6" s="43">
        <v>0.72777777777777775</v>
      </c>
      <c r="CL6" s="47">
        <v>0.72777777777777775</v>
      </c>
      <c r="CM6" s="70">
        <v>46.1</v>
      </c>
      <c r="CN6" s="71">
        <v>46.1</v>
      </c>
      <c r="CO6" s="72"/>
      <c r="CP6" s="91">
        <v>0.73333333333333339</v>
      </c>
      <c r="CQ6" s="95">
        <v>5.5555555555555601E-2</v>
      </c>
      <c r="CR6" s="42" t="s">
        <v>44</v>
      </c>
      <c r="CS6" s="38">
        <v>0</v>
      </c>
      <c r="CT6" s="65"/>
      <c r="CU6" s="39">
        <v>185.7</v>
      </c>
      <c r="CV6" s="46">
        <v>0</v>
      </c>
      <c r="CW6" s="40"/>
      <c r="CX6" s="63">
        <v>185.7</v>
      </c>
      <c r="CY6" s="132"/>
      <c r="CZ6" s="101" t="s">
        <v>189</v>
      </c>
      <c r="DA6" s="129" t="s">
        <v>178</v>
      </c>
      <c r="DB6" s="129">
        <v>177</v>
      </c>
      <c r="DC6" s="104"/>
      <c r="DD6" s="77">
        <v>2</v>
      </c>
      <c r="DE6" s="56"/>
      <c r="DF6" s="36">
        <v>2</v>
      </c>
      <c r="DI6" s="41">
        <v>1.03</v>
      </c>
      <c r="DJ6" s="17" t="s">
        <v>196</v>
      </c>
      <c r="DK6" s="153">
        <v>120.20099999999999</v>
      </c>
      <c r="DL6" s="41">
        <v>120.20099999999999</v>
      </c>
      <c r="DM6" s="41">
        <v>9999</v>
      </c>
      <c r="DP6" s="41">
        <v>18</v>
      </c>
      <c r="DQ6" s="227">
        <v>0</v>
      </c>
      <c r="DR6" s="227">
        <v>0</v>
      </c>
      <c r="DS6" s="228">
        <v>40.299999999999997</v>
      </c>
      <c r="DT6" s="227">
        <v>0</v>
      </c>
      <c r="DU6" s="227">
        <v>0</v>
      </c>
      <c r="DV6" s="227">
        <v>9</v>
      </c>
      <c r="DW6" s="227">
        <v>0</v>
      </c>
      <c r="DX6" s="227">
        <v>0</v>
      </c>
      <c r="DY6" s="227">
        <v>7</v>
      </c>
      <c r="DZ6" s="227">
        <v>0</v>
      </c>
      <c r="EA6" s="227">
        <v>29</v>
      </c>
      <c r="EB6" s="227">
        <v>0</v>
      </c>
      <c r="EC6" s="228">
        <v>30.3</v>
      </c>
      <c r="ED6" s="227">
        <v>0</v>
      </c>
      <c r="EE6" s="227">
        <v>0</v>
      </c>
      <c r="EF6" s="227">
        <v>24</v>
      </c>
      <c r="EG6" s="227">
        <v>0</v>
      </c>
      <c r="EH6" s="228">
        <v>46.1</v>
      </c>
      <c r="EI6" s="227">
        <v>0</v>
      </c>
      <c r="EK6" s="41">
        <v>18</v>
      </c>
      <c r="EL6" s="227">
        <v>0</v>
      </c>
      <c r="EM6" s="227">
        <v>0</v>
      </c>
      <c r="EN6" s="227">
        <v>40.299999999999997</v>
      </c>
      <c r="EO6" s="227">
        <v>40.299999999999997</v>
      </c>
      <c r="EP6" s="227">
        <v>40.299999999999997</v>
      </c>
      <c r="EQ6" s="227">
        <v>49.3</v>
      </c>
      <c r="ER6" s="227">
        <v>49.3</v>
      </c>
      <c r="ES6" s="227">
        <v>49.3</v>
      </c>
      <c r="ET6" s="227">
        <v>56.3</v>
      </c>
      <c r="EU6" s="227">
        <v>56.3</v>
      </c>
      <c r="EV6" s="227">
        <v>85.3</v>
      </c>
      <c r="EW6" s="227">
        <v>85.3</v>
      </c>
      <c r="EX6" s="227">
        <v>115.6</v>
      </c>
      <c r="EY6" s="227">
        <v>115.6</v>
      </c>
      <c r="EZ6" s="227">
        <v>115.6</v>
      </c>
      <c r="FA6" s="227">
        <v>139.6</v>
      </c>
      <c r="FB6" s="227">
        <v>139.6</v>
      </c>
      <c r="FC6" s="227">
        <v>185.7</v>
      </c>
      <c r="FD6" s="227">
        <v>185.7</v>
      </c>
    </row>
    <row r="7" spans="1:160" s="41" customFormat="1" ht="13.5" thickBot="1" x14ac:dyDescent="0.25">
      <c r="A7" s="131"/>
      <c r="B7" s="34">
        <v>5</v>
      </c>
      <c r="C7" s="10">
        <v>5</v>
      </c>
      <c r="D7" s="37" t="s">
        <v>203</v>
      </c>
      <c r="E7" s="37" t="s">
        <v>31</v>
      </c>
      <c r="F7" s="37"/>
      <c r="G7" s="43">
        <v>0.29513888888888901</v>
      </c>
      <c r="H7" s="47">
        <v>0.2951388888888889</v>
      </c>
      <c r="I7" s="58" t="s">
        <v>44</v>
      </c>
      <c r="J7" s="52">
        <v>0</v>
      </c>
      <c r="K7" s="43">
        <v>0.37847222222222199</v>
      </c>
      <c r="L7" s="47">
        <v>0.37847222222222199</v>
      </c>
      <c r="M7" s="42" t="s">
        <v>44</v>
      </c>
      <c r="N7" s="38">
        <v>0</v>
      </c>
      <c r="O7" s="73">
        <v>0.4201388888888889</v>
      </c>
      <c r="P7" s="42" t="s">
        <v>44</v>
      </c>
      <c r="Q7" s="38">
        <v>0</v>
      </c>
      <c r="R7" s="43">
        <v>0.42222222222222222</v>
      </c>
      <c r="S7" s="47">
        <v>0.42222222222222222</v>
      </c>
      <c r="T7" s="70">
        <v>36.799999999999997</v>
      </c>
      <c r="U7" s="71">
        <v>36.799999999999997</v>
      </c>
      <c r="V7" s="72"/>
      <c r="W7" s="115">
        <v>0.44097222222222221</v>
      </c>
      <c r="X7" s="42" t="s">
        <v>44</v>
      </c>
      <c r="Y7" s="38">
        <v>0</v>
      </c>
      <c r="Z7" s="49">
        <v>0.47569444444444442</v>
      </c>
      <c r="AA7" s="42" t="s">
        <v>44</v>
      </c>
      <c r="AB7" s="38">
        <v>0</v>
      </c>
      <c r="AC7" s="53">
        <v>0.4777777777777778</v>
      </c>
      <c r="AD7" s="61"/>
      <c r="AE7" s="55">
        <v>0.48182870370370368</v>
      </c>
      <c r="AF7" s="35">
        <v>4.0509259259258745E-3</v>
      </c>
      <c r="AG7" s="35">
        <v>1.9675925925920776E-4</v>
      </c>
      <c r="AH7" s="44" t="s">
        <v>223</v>
      </c>
      <c r="AI7" s="45">
        <v>17</v>
      </c>
      <c r="AJ7" s="115">
        <v>0.49861111111111112</v>
      </c>
      <c r="AK7" s="42" t="s">
        <v>44</v>
      </c>
      <c r="AL7" s="38">
        <v>0</v>
      </c>
      <c r="AM7" s="73">
        <v>0.50902777777777775</v>
      </c>
      <c r="AN7" s="42" t="s">
        <v>44</v>
      </c>
      <c r="AO7" s="38">
        <v>0</v>
      </c>
      <c r="AP7" s="53">
        <v>0.51111111111111118</v>
      </c>
      <c r="AQ7" s="61"/>
      <c r="AR7" s="55">
        <v>0.51785879629629628</v>
      </c>
      <c r="AS7" s="35">
        <v>6.7476851851850927E-3</v>
      </c>
      <c r="AT7" s="35">
        <v>1.1574074074166378E-5</v>
      </c>
      <c r="AU7" s="44" t="s">
        <v>45</v>
      </c>
      <c r="AV7" s="45">
        <v>1</v>
      </c>
      <c r="AW7" s="49">
        <v>0.53888888888888886</v>
      </c>
      <c r="AX7" s="42" t="s">
        <v>44</v>
      </c>
      <c r="AY7" s="38">
        <v>0</v>
      </c>
      <c r="AZ7" s="49">
        <v>0.54097222222222197</v>
      </c>
      <c r="BA7" s="61"/>
      <c r="BB7" s="55">
        <v>0.54604166666666665</v>
      </c>
      <c r="BC7" s="35">
        <v>5.0694444444446818E-3</v>
      </c>
      <c r="BD7" s="35">
        <v>6.9444444444681681E-5</v>
      </c>
      <c r="BE7" s="44" t="s">
        <v>223</v>
      </c>
      <c r="BF7" s="45">
        <v>6</v>
      </c>
      <c r="BG7" s="308">
        <v>0.58611111111111081</v>
      </c>
      <c r="BH7" s="42" t="s">
        <v>44</v>
      </c>
      <c r="BI7" s="38">
        <v>0</v>
      </c>
      <c r="BJ7" s="43">
        <v>0.58611111111111114</v>
      </c>
      <c r="BK7" s="47">
        <v>0.58750000000000002</v>
      </c>
      <c r="BL7" s="70">
        <v>26.1</v>
      </c>
      <c r="BM7" s="71">
        <v>26.1</v>
      </c>
      <c r="BN7" s="72"/>
      <c r="BO7" s="117" t="s">
        <v>226</v>
      </c>
      <c r="BP7" s="121"/>
      <c r="BQ7" s="124" t="s">
        <v>225</v>
      </c>
      <c r="BR7" s="125"/>
      <c r="BS7" s="49">
        <v>0.66249999999999998</v>
      </c>
      <c r="BT7" s="42" t="s">
        <v>44</v>
      </c>
      <c r="BU7" s="38">
        <v>0</v>
      </c>
      <c r="BV7" s="49">
        <v>0.66458333333333297</v>
      </c>
      <c r="BW7" s="61"/>
      <c r="BX7" s="55">
        <v>0.66703703703703709</v>
      </c>
      <c r="BY7" s="35">
        <v>2.4537037037041243E-3</v>
      </c>
      <c r="BZ7" s="35">
        <v>4.2067044292437572E-16</v>
      </c>
      <c r="CA7" s="44" t="s">
        <v>44</v>
      </c>
      <c r="CB7" s="45">
        <v>0</v>
      </c>
      <c r="CC7" s="85">
        <v>0.66805555555555562</v>
      </c>
      <c r="CD7" s="86"/>
      <c r="CE7" s="87">
        <v>60</v>
      </c>
      <c r="CF7" s="88"/>
      <c r="CG7" s="85">
        <v>0.67638888888888893</v>
      </c>
      <c r="CH7" s="86"/>
      <c r="CI7" s="87">
        <v>0</v>
      </c>
      <c r="CJ7" s="88"/>
      <c r="CK7" s="43">
        <v>0.71944444444444444</v>
      </c>
      <c r="CL7" s="47">
        <v>0.71944444444444444</v>
      </c>
      <c r="CM7" s="70">
        <v>46.2</v>
      </c>
      <c r="CN7" s="71">
        <v>46.2</v>
      </c>
      <c r="CO7" s="72"/>
      <c r="CP7" s="91">
        <v>0.72152777777777777</v>
      </c>
      <c r="CQ7" s="95">
        <v>5.5555555555555601E-2</v>
      </c>
      <c r="CR7" s="42" t="s">
        <v>44</v>
      </c>
      <c r="CS7" s="38">
        <v>0</v>
      </c>
      <c r="CT7" s="64"/>
      <c r="CU7" s="39">
        <v>133.1</v>
      </c>
      <c r="CV7" s="46">
        <v>60</v>
      </c>
      <c r="CW7" s="40"/>
      <c r="CX7" s="63">
        <v>193.1</v>
      </c>
      <c r="CY7" s="43"/>
      <c r="CZ7" s="101" t="s">
        <v>191</v>
      </c>
      <c r="DA7" s="129" t="s">
        <v>176</v>
      </c>
      <c r="DB7" s="129">
        <v>230</v>
      </c>
      <c r="DC7" s="104" t="s">
        <v>182</v>
      </c>
      <c r="DD7" s="77">
        <v>3</v>
      </c>
      <c r="DE7" s="56">
        <v>1</v>
      </c>
      <c r="DF7" s="36"/>
      <c r="DI7" s="41">
        <v>1.1499999999999999</v>
      </c>
      <c r="DJ7" s="41" t="s">
        <v>196</v>
      </c>
      <c r="DK7" s="153">
        <v>125.465</v>
      </c>
      <c r="DL7" s="41">
        <v>125.465</v>
      </c>
      <c r="DM7" s="41">
        <v>9999</v>
      </c>
      <c r="DP7" s="41">
        <v>5</v>
      </c>
      <c r="DQ7" s="227">
        <v>0</v>
      </c>
      <c r="DR7" s="227">
        <v>0</v>
      </c>
      <c r="DS7" s="228">
        <v>36.799999999999997</v>
      </c>
      <c r="DT7" s="227">
        <v>0</v>
      </c>
      <c r="DU7" s="227">
        <v>0</v>
      </c>
      <c r="DV7" s="227">
        <v>17</v>
      </c>
      <c r="DW7" s="227">
        <v>0</v>
      </c>
      <c r="DX7" s="227">
        <v>0</v>
      </c>
      <c r="DY7" s="227">
        <v>1</v>
      </c>
      <c r="DZ7" s="227">
        <v>0</v>
      </c>
      <c r="EA7" s="227">
        <v>6</v>
      </c>
      <c r="EB7" s="227">
        <v>0</v>
      </c>
      <c r="EC7" s="228">
        <v>26.1</v>
      </c>
      <c r="ED7" s="227">
        <v>0</v>
      </c>
      <c r="EE7" s="227">
        <v>0</v>
      </c>
      <c r="EF7" s="227">
        <v>0</v>
      </c>
      <c r="EG7" s="227">
        <v>60</v>
      </c>
      <c r="EH7" s="228">
        <v>46.2</v>
      </c>
      <c r="EI7" s="227">
        <v>0</v>
      </c>
      <c r="EK7" s="41">
        <v>5</v>
      </c>
      <c r="EL7" s="227">
        <v>0</v>
      </c>
      <c r="EM7" s="227">
        <v>0</v>
      </c>
      <c r="EN7" s="227">
        <v>36.799999999999997</v>
      </c>
      <c r="EO7" s="227">
        <v>36.799999999999997</v>
      </c>
      <c r="EP7" s="227">
        <v>36.799999999999997</v>
      </c>
      <c r="EQ7" s="227">
        <v>53.8</v>
      </c>
      <c r="ER7" s="227">
        <v>53.8</v>
      </c>
      <c r="ES7" s="227">
        <v>53.8</v>
      </c>
      <c r="ET7" s="227">
        <v>54.8</v>
      </c>
      <c r="EU7" s="227">
        <v>54.8</v>
      </c>
      <c r="EV7" s="227">
        <v>60.8</v>
      </c>
      <c r="EW7" s="227">
        <v>60.8</v>
      </c>
      <c r="EX7" s="227">
        <v>86.9</v>
      </c>
      <c r="EY7" s="227">
        <v>86.9</v>
      </c>
      <c r="EZ7" s="227">
        <v>86.9</v>
      </c>
      <c r="FA7" s="227">
        <v>86.9</v>
      </c>
      <c r="FB7" s="227">
        <v>146.9</v>
      </c>
      <c r="FC7" s="227">
        <v>193.1</v>
      </c>
      <c r="FD7" s="227">
        <v>193.1</v>
      </c>
    </row>
    <row r="8" spans="1:160" ht="13.5" thickBot="1" x14ac:dyDescent="0.25">
      <c r="A8" s="132"/>
      <c r="B8" s="34">
        <v>43</v>
      </c>
      <c r="C8" s="10">
        <v>43</v>
      </c>
      <c r="D8" s="37" t="s">
        <v>60</v>
      </c>
      <c r="E8" s="37" t="s">
        <v>51</v>
      </c>
      <c r="F8" s="37"/>
      <c r="G8" s="43">
        <v>0.32152777777777802</v>
      </c>
      <c r="H8" s="47">
        <v>0.33819444444444446</v>
      </c>
      <c r="I8" s="58" t="s">
        <v>44</v>
      </c>
      <c r="J8" s="52">
        <v>0</v>
      </c>
      <c r="K8" s="43">
        <v>0.40486111111110901</v>
      </c>
      <c r="L8" s="47">
        <v>0.40486111111109402</v>
      </c>
      <c r="M8" s="42" t="s">
        <v>44</v>
      </c>
      <c r="N8" s="38">
        <v>0</v>
      </c>
      <c r="O8" s="73">
        <v>0.4465277777777778</v>
      </c>
      <c r="P8" s="42" t="s">
        <v>44</v>
      </c>
      <c r="Q8" s="38">
        <v>0</v>
      </c>
      <c r="R8" s="43">
        <v>0.4548611111111111</v>
      </c>
      <c r="S8" s="47">
        <v>0.4548611111111111</v>
      </c>
      <c r="T8" s="70">
        <v>43.2</v>
      </c>
      <c r="U8" s="71">
        <v>43.2</v>
      </c>
      <c r="V8" s="72"/>
      <c r="W8" s="115">
        <v>0.46736111111111112</v>
      </c>
      <c r="X8" s="42" t="s">
        <v>44</v>
      </c>
      <c r="Y8" s="38">
        <v>0</v>
      </c>
      <c r="Z8" s="49">
        <v>0.50208333333333333</v>
      </c>
      <c r="AA8" s="42" t="s">
        <v>44</v>
      </c>
      <c r="AB8" s="38">
        <v>0</v>
      </c>
      <c r="AC8" s="53">
        <v>0.50486111111111109</v>
      </c>
      <c r="AD8" s="61"/>
      <c r="AE8" s="55">
        <v>0.5088773148148148</v>
      </c>
      <c r="AF8" s="35">
        <v>4.0162037037037024E-3</v>
      </c>
      <c r="AG8" s="35">
        <v>1.6203703703703562E-4</v>
      </c>
      <c r="AH8" s="44" t="s">
        <v>223</v>
      </c>
      <c r="AI8" s="45">
        <v>14</v>
      </c>
      <c r="AJ8" s="115">
        <v>0.52569444444444446</v>
      </c>
      <c r="AK8" s="42" t="s">
        <v>44</v>
      </c>
      <c r="AL8" s="38">
        <v>0</v>
      </c>
      <c r="AM8" s="73">
        <v>0.53611111111111109</v>
      </c>
      <c r="AN8" s="42" t="s">
        <v>44</v>
      </c>
      <c r="AO8" s="38">
        <v>0</v>
      </c>
      <c r="AP8" s="53">
        <v>0.53888888888888886</v>
      </c>
      <c r="AQ8" s="61"/>
      <c r="AR8" s="55">
        <v>0.54547453703703697</v>
      </c>
      <c r="AS8" s="35">
        <v>6.5856481481481044E-3</v>
      </c>
      <c r="AT8" s="35">
        <v>1.7361111111115473E-4</v>
      </c>
      <c r="AU8" s="44" t="s">
        <v>45</v>
      </c>
      <c r="AV8" s="45">
        <v>15</v>
      </c>
      <c r="AW8" s="49">
        <v>0.56666666666666665</v>
      </c>
      <c r="AX8" s="42" t="s">
        <v>44</v>
      </c>
      <c r="AY8" s="38">
        <v>0</v>
      </c>
      <c r="AZ8" s="49">
        <v>0.56944444444444398</v>
      </c>
      <c r="BA8" s="61"/>
      <c r="BB8" s="55">
        <v>0.57453703703703707</v>
      </c>
      <c r="BC8" s="35">
        <v>5.0925925925930926E-3</v>
      </c>
      <c r="BD8" s="35">
        <v>9.25925925930925E-5</v>
      </c>
      <c r="BE8" s="44" t="s">
        <v>223</v>
      </c>
      <c r="BF8" s="45">
        <v>8</v>
      </c>
      <c r="BG8" s="308">
        <v>0.61458333333333282</v>
      </c>
      <c r="BH8" s="42" t="s">
        <v>44</v>
      </c>
      <c r="BI8" s="38">
        <v>0</v>
      </c>
      <c r="BJ8" s="43">
        <v>0.61805555555555558</v>
      </c>
      <c r="BK8" s="47">
        <v>0.62569444444444444</v>
      </c>
      <c r="BL8" s="70">
        <v>28.7</v>
      </c>
      <c r="BM8" s="71">
        <v>28.7</v>
      </c>
      <c r="BN8" s="72"/>
      <c r="BO8" s="117" t="s">
        <v>226</v>
      </c>
      <c r="BP8" s="121"/>
      <c r="BQ8" s="124" t="s">
        <v>225</v>
      </c>
      <c r="BR8" s="125"/>
      <c r="BS8" s="49">
        <v>0.69097222222222221</v>
      </c>
      <c r="BT8" s="42" t="s">
        <v>44</v>
      </c>
      <c r="BU8" s="38">
        <v>0</v>
      </c>
      <c r="BV8" s="49">
        <v>0.69305555555555498</v>
      </c>
      <c r="BW8" s="61"/>
      <c r="BX8" s="55">
        <v>0.69598379629629636</v>
      </c>
      <c r="BY8" s="35">
        <v>2.9282407407413835E-3</v>
      </c>
      <c r="BZ8" s="35">
        <v>4.7453703703767992E-4</v>
      </c>
      <c r="CA8" s="44" t="s">
        <v>223</v>
      </c>
      <c r="CB8" s="45">
        <v>41</v>
      </c>
      <c r="CC8" s="85">
        <v>0.69861111111111107</v>
      </c>
      <c r="CD8" s="86"/>
      <c r="CE8" s="87">
        <v>0</v>
      </c>
      <c r="CF8" s="88"/>
      <c r="CG8" s="85">
        <v>0.7055555555555556</v>
      </c>
      <c r="CH8" s="86"/>
      <c r="CI8" s="87">
        <v>0</v>
      </c>
      <c r="CJ8" s="88"/>
      <c r="CK8" s="43">
        <v>0.74513888888888891</v>
      </c>
      <c r="CL8" s="47">
        <v>0.74930555555555556</v>
      </c>
      <c r="CM8" s="70">
        <v>46.9</v>
      </c>
      <c r="CN8" s="71">
        <v>46.9</v>
      </c>
      <c r="CO8" s="72"/>
      <c r="CP8" s="91">
        <v>0.75208333333333333</v>
      </c>
      <c r="CQ8" s="95">
        <v>5.5555555555555601E-2</v>
      </c>
      <c r="CR8" s="42" t="s">
        <v>44</v>
      </c>
      <c r="CS8" s="38">
        <v>0</v>
      </c>
      <c r="CT8" s="65"/>
      <c r="CU8" s="39">
        <v>196.8</v>
      </c>
      <c r="CV8" s="46">
        <v>0</v>
      </c>
      <c r="CW8" s="40"/>
      <c r="CX8" s="63">
        <v>196.8</v>
      </c>
      <c r="CY8" s="128"/>
      <c r="CZ8" s="101" t="s">
        <v>191</v>
      </c>
      <c r="DA8" s="129" t="s">
        <v>177</v>
      </c>
      <c r="DB8" s="129">
        <v>140</v>
      </c>
      <c r="DC8" s="104" t="s">
        <v>183</v>
      </c>
      <c r="DD8" s="77">
        <v>4</v>
      </c>
      <c r="DE8" s="56">
        <v>2</v>
      </c>
      <c r="DF8" s="36"/>
      <c r="DI8" s="41">
        <v>1.0900000000000001</v>
      </c>
      <c r="DJ8" s="17" t="s">
        <v>196</v>
      </c>
      <c r="DK8" s="153">
        <v>129.49200000000002</v>
      </c>
      <c r="DL8" s="41">
        <v>129.49200000000002</v>
      </c>
      <c r="DM8" s="41">
        <v>9999</v>
      </c>
      <c r="DP8" s="41">
        <v>43</v>
      </c>
      <c r="DQ8" s="227">
        <v>0</v>
      </c>
      <c r="DR8" s="227">
        <v>0</v>
      </c>
      <c r="DS8" s="228">
        <v>43.2</v>
      </c>
      <c r="DT8" s="227">
        <v>0</v>
      </c>
      <c r="DU8" s="227">
        <v>0</v>
      </c>
      <c r="DV8" s="227">
        <v>14</v>
      </c>
      <c r="DW8" s="227">
        <v>0</v>
      </c>
      <c r="DX8" s="227">
        <v>0</v>
      </c>
      <c r="DY8" s="227">
        <v>15</v>
      </c>
      <c r="DZ8" s="227">
        <v>0</v>
      </c>
      <c r="EA8" s="227">
        <v>8</v>
      </c>
      <c r="EB8" s="227">
        <v>0</v>
      </c>
      <c r="EC8" s="228">
        <v>28.7</v>
      </c>
      <c r="ED8" s="227">
        <v>0</v>
      </c>
      <c r="EE8" s="227">
        <v>0</v>
      </c>
      <c r="EF8" s="227">
        <v>41</v>
      </c>
      <c r="EG8" s="227">
        <v>0</v>
      </c>
      <c r="EH8" s="228">
        <v>46.9</v>
      </c>
      <c r="EI8" s="227">
        <v>0</v>
      </c>
      <c r="EK8" s="41">
        <v>43</v>
      </c>
      <c r="EL8" s="227">
        <v>0</v>
      </c>
      <c r="EM8" s="227">
        <v>0</v>
      </c>
      <c r="EN8" s="227">
        <v>43.2</v>
      </c>
      <c r="EO8" s="227">
        <v>43.2</v>
      </c>
      <c r="EP8" s="227">
        <v>43.2</v>
      </c>
      <c r="EQ8" s="227">
        <v>57.2</v>
      </c>
      <c r="ER8" s="227">
        <v>57.2</v>
      </c>
      <c r="ES8" s="227">
        <v>57.2</v>
      </c>
      <c r="ET8" s="227">
        <v>72.2</v>
      </c>
      <c r="EU8" s="227">
        <v>72.2</v>
      </c>
      <c r="EV8" s="227">
        <v>80.2</v>
      </c>
      <c r="EW8" s="227">
        <v>80.2</v>
      </c>
      <c r="EX8" s="227">
        <v>108.9</v>
      </c>
      <c r="EY8" s="227">
        <v>108.9</v>
      </c>
      <c r="EZ8" s="227">
        <v>108.9</v>
      </c>
      <c r="FA8" s="227">
        <v>149.9</v>
      </c>
      <c r="FB8" s="227">
        <v>149.9</v>
      </c>
      <c r="FC8" s="227">
        <v>196.8</v>
      </c>
      <c r="FD8" s="227">
        <v>196.8</v>
      </c>
    </row>
    <row r="9" spans="1:160" s="41" customFormat="1" ht="13.5" thickBot="1" x14ac:dyDescent="0.25">
      <c r="A9" s="131"/>
      <c r="B9" s="34">
        <v>3</v>
      </c>
      <c r="C9" s="10">
        <v>3</v>
      </c>
      <c r="D9" s="37" t="s">
        <v>92</v>
      </c>
      <c r="E9" s="37" t="s">
        <v>93</v>
      </c>
      <c r="F9" s="37"/>
      <c r="G9" s="43">
        <v>0.29375000000000001</v>
      </c>
      <c r="H9" s="47">
        <v>0.29375000000000001</v>
      </c>
      <c r="I9" s="58" t="s">
        <v>44</v>
      </c>
      <c r="J9" s="52">
        <v>0</v>
      </c>
      <c r="K9" s="43">
        <v>0.37708333333333299</v>
      </c>
      <c r="L9" s="47">
        <v>0.37708333333333299</v>
      </c>
      <c r="M9" s="42" t="s">
        <v>44</v>
      </c>
      <c r="N9" s="38">
        <v>0</v>
      </c>
      <c r="O9" s="73">
        <v>0.41875000000000001</v>
      </c>
      <c r="P9" s="42" t="s">
        <v>44</v>
      </c>
      <c r="Q9" s="38">
        <v>0</v>
      </c>
      <c r="R9" s="43">
        <v>0.42083333333333334</v>
      </c>
      <c r="S9" s="47">
        <v>0.42083333333333334</v>
      </c>
      <c r="T9" s="70">
        <v>36.9</v>
      </c>
      <c r="U9" s="71">
        <v>36.9</v>
      </c>
      <c r="V9" s="72"/>
      <c r="W9" s="115">
        <v>0.43958333333333333</v>
      </c>
      <c r="X9" s="42" t="s">
        <v>44</v>
      </c>
      <c r="Y9" s="38">
        <v>0</v>
      </c>
      <c r="Z9" s="49">
        <v>0.47430555555555554</v>
      </c>
      <c r="AA9" s="42" t="s">
        <v>44</v>
      </c>
      <c r="AB9" s="38">
        <v>0</v>
      </c>
      <c r="AC9" s="53">
        <v>0.47638888888888892</v>
      </c>
      <c r="AD9" s="61"/>
      <c r="AE9" s="55">
        <v>0.48048611111111111</v>
      </c>
      <c r="AF9" s="35">
        <v>4.0972222222221966E-3</v>
      </c>
      <c r="AG9" s="35">
        <v>2.430555555555298E-4</v>
      </c>
      <c r="AH9" s="44" t="s">
        <v>223</v>
      </c>
      <c r="AI9" s="45">
        <v>21</v>
      </c>
      <c r="AJ9" s="115">
        <v>0.49722222222222223</v>
      </c>
      <c r="AK9" s="42" t="s">
        <v>44</v>
      </c>
      <c r="AL9" s="38">
        <v>0</v>
      </c>
      <c r="AM9" s="73">
        <v>0.50763888888888886</v>
      </c>
      <c r="AN9" s="42" t="s">
        <v>44</v>
      </c>
      <c r="AO9" s="38">
        <v>0</v>
      </c>
      <c r="AP9" s="53">
        <v>0.50972222222222219</v>
      </c>
      <c r="AQ9" s="61"/>
      <c r="AR9" s="55">
        <v>0.51706018518518515</v>
      </c>
      <c r="AS9" s="35">
        <v>7.3379629629629628E-3</v>
      </c>
      <c r="AT9" s="35">
        <v>5.7870370370370367E-4</v>
      </c>
      <c r="AU9" s="44" t="s">
        <v>223</v>
      </c>
      <c r="AV9" s="45">
        <v>50</v>
      </c>
      <c r="AW9" s="49">
        <v>0.53749999999999998</v>
      </c>
      <c r="AX9" s="42" t="s">
        <v>44</v>
      </c>
      <c r="AY9" s="38">
        <v>0</v>
      </c>
      <c r="AZ9" s="49">
        <v>0.53958333333333297</v>
      </c>
      <c r="BA9" s="61"/>
      <c r="BB9" s="55">
        <v>0.54468749999999999</v>
      </c>
      <c r="BC9" s="35">
        <v>5.1041666666670205E-3</v>
      </c>
      <c r="BD9" s="35">
        <v>1.0416666666702035E-4</v>
      </c>
      <c r="BE9" s="44" t="s">
        <v>223</v>
      </c>
      <c r="BF9" s="45">
        <v>9</v>
      </c>
      <c r="BG9" s="308">
        <v>0.58472222222222181</v>
      </c>
      <c r="BH9" s="42" t="s">
        <v>44</v>
      </c>
      <c r="BI9" s="38">
        <v>0</v>
      </c>
      <c r="BJ9" s="43">
        <v>0.58472222222222225</v>
      </c>
      <c r="BK9" s="47">
        <v>0.5854166666666667</v>
      </c>
      <c r="BL9" s="70">
        <v>27.2</v>
      </c>
      <c r="BM9" s="71">
        <v>27.2</v>
      </c>
      <c r="BN9" s="72"/>
      <c r="BO9" s="117" t="s">
        <v>226</v>
      </c>
      <c r="BP9" s="121"/>
      <c r="BQ9" s="124" t="s">
        <v>225</v>
      </c>
      <c r="BR9" s="125"/>
      <c r="BS9" s="49">
        <v>0.66111111111111109</v>
      </c>
      <c r="BT9" s="42" t="s">
        <v>44</v>
      </c>
      <c r="BU9" s="38">
        <v>0</v>
      </c>
      <c r="BV9" s="49">
        <v>0.66319444444444398</v>
      </c>
      <c r="BW9" s="61"/>
      <c r="BX9" s="55">
        <v>0.66568287037037044</v>
      </c>
      <c r="BY9" s="35">
        <v>2.4884259259264629E-3</v>
      </c>
      <c r="BZ9" s="35">
        <v>3.4722222222759343E-5</v>
      </c>
      <c r="CA9" s="44" t="s">
        <v>223</v>
      </c>
      <c r="CB9" s="45">
        <v>3</v>
      </c>
      <c r="CC9" s="85">
        <v>0.66736111111111107</v>
      </c>
      <c r="CD9" s="86"/>
      <c r="CE9" s="87">
        <v>0</v>
      </c>
      <c r="CF9" s="88"/>
      <c r="CG9" s="85">
        <v>0.67569444444444438</v>
      </c>
      <c r="CH9" s="86"/>
      <c r="CI9" s="87">
        <v>0</v>
      </c>
      <c r="CJ9" s="88"/>
      <c r="CK9" s="43">
        <v>0.71875</v>
      </c>
      <c r="CL9" s="47">
        <v>0.71875</v>
      </c>
      <c r="CM9" s="70">
        <v>49.8</v>
      </c>
      <c r="CN9" s="71">
        <v>49.8</v>
      </c>
      <c r="CO9" s="72"/>
      <c r="CP9" s="91">
        <v>0.72013888888888899</v>
      </c>
      <c r="CQ9" s="95">
        <v>5.5555555555555601E-2</v>
      </c>
      <c r="CR9" s="42" t="s">
        <v>44</v>
      </c>
      <c r="CS9" s="38">
        <v>0</v>
      </c>
      <c r="CT9" s="64"/>
      <c r="CU9" s="39">
        <v>196.9</v>
      </c>
      <c r="CV9" s="46">
        <v>0</v>
      </c>
      <c r="CW9" s="40"/>
      <c r="CX9" s="63">
        <v>196.9</v>
      </c>
      <c r="CY9" s="43"/>
      <c r="CZ9" s="101" t="s">
        <v>190</v>
      </c>
      <c r="DA9" s="129" t="s">
        <v>177</v>
      </c>
      <c r="DB9" s="129">
        <v>140</v>
      </c>
      <c r="DC9" s="104" t="s">
        <v>181</v>
      </c>
      <c r="DD9" s="77">
        <v>5</v>
      </c>
      <c r="DE9" s="56"/>
      <c r="DF9" s="36"/>
      <c r="DI9" s="41">
        <v>1.0900000000000001</v>
      </c>
      <c r="DJ9" s="41" t="s">
        <v>196</v>
      </c>
      <c r="DK9" s="153">
        <v>124.151</v>
      </c>
      <c r="DL9" s="41">
        <v>124.151</v>
      </c>
      <c r="DM9" s="41">
        <v>9999</v>
      </c>
      <c r="DP9" s="41">
        <v>3</v>
      </c>
      <c r="DQ9" s="227">
        <v>0</v>
      </c>
      <c r="DR9" s="227">
        <v>0</v>
      </c>
      <c r="DS9" s="228">
        <v>36.9</v>
      </c>
      <c r="DT9" s="227">
        <v>0</v>
      </c>
      <c r="DU9" s="227">
        <v>0</v>
      </c>
      <c r="DV9" s="227">
        <v>21</v>
      </c>
      <c r="DW9" s="227">
        <v>0</v>
      </c>
      <c r="DX9" s="227">
        <v>0</v>
      </c>
      <c r="DY9" s="227">
        <v>50</v>
      </c>
      <c r="DZ9" s="227">
        <v>0</v>
      </c>
      <c r="EA9" s="227">
        <v>9</v>
      </c>
      <c r="EB9" s="227">
        <v>0</v>
      </c>
      <c r="EC9" s="228">
        <v>27.2</v>
      </c>
      <c r="ED9" s="227">
        <v>0</v>
      </c>
      <c r="EE9" s="227">
        <v>0</v>
      </c>
      <c r="EF9" s="227">
        <v>3</v>
      </c>
      <c r="EG9" s="227">
        <v>0</v>
      </c>
      <c r="EH9" s="228">
        <v>49.8</v>
      </c>
      <c r="EI9" s="227">
        <v>0</v>
      </c>
      <c r="EK9" s="41">
        <v>3</v>
      </c>
      <c r="EL9" s="227">
        <v>0</v>
      </c>
      <c r="EM9" s="227">
        <v>0</v>
      </c>
      <c r="EN9" s="227">
        <v>36.9</v>
      </c>
      <c r="EO9" s="227">
        <v>36.9</v>
      </c>
      <c r="EP9" s="227">
        <v>36.9</v>
      </c>
      <c r="EQ9" s="227">
        <v>57.9</v>
      </c>
      <c r="ER9" s="227">
        <v>57.9</v>
      </c>
      <c r="ES9" s="227">
        <v>57.9</v>
      </c>
      <c r="ET9" s="227">
        <v>107.9</v>
      </c>
      <c r="EU9" s="227">
        <v>107.9</v>
      </c>
      <c r="EV9" s="227">
        <v>116.9</v>
      </c>
      <c r="EW9" s="227">
        <v>116.9</v>
      </c>
      <c r="EX9" s="227">
        <v>144.1</v>
      </c>
      <c r="EY9" s="227">
        <v>144.1</v>
      </c>
      <c r="EZ9" s="227">
        <v>144.1</v>
      </c>
      <c r="FA9" s="227">
        <v>147.1</v>
      </c>
      <c r="FB9" s="227">
        <v>147.1</v>
      </c>
      <c r="FC9" s="227">
        <v>196.9</v>
      </c>
      <c r="FD9" s="227">
        <v>196.9</v>
      </c>
    </row>
    <row r="10" spans="1:160" s="41" customFormat="1" ht="13.5" collapsed="1" thickBot="1" x14ac:dyDescent="0.25">
      <c r="A10" s="131"/>
      <c r="B10" s="34">
        <v>12</v>
      </c>
      <c r="C10" s="10">
        <v>12</v>
      </c>
      <c r="D10" s="37" t="s">
        <v>102</v>
      </c>
      <c r="E10" s="37" t="s">
        <v>103</v>
      </c>
      <c r="F10" s="37"/>
      <c r="G10" s="43">
        <v>0.3</v>
      </c>
      <c r="H10" s="47">
        <v>0.3</v>
      </c>
      <c r="I10" s="58" t="s">
        <v>44</v>
      </c>
      <c r="J10" s="52">
        <v>0</v>
      </c>
      <c r="K10" s="43">
        <v>0.38333333333333303</v>
      </c>
      <c r="L10" s="47">
        <v>0.38333333333332997</v>
      </c>
      <c r="M10" s="42" t="s">
        <v>44</v>
      </c>
      <c r="N10" s="38">
        <v>0</v>
      </c>
      <c r="O10" s="73">
        <v>0.42499999999999999</v>
      </c>
      <c r="P10" s="42" t="s">
        <v>44</v>
      </c>
      <c r="Q10" s="38">
        <v>0</v>
      </c>
      <c r="R10" s="43">
        <v>0.42777777777777781</v>
      </c>
      <c r="S10" s="47">
        <v>0.42777777777777781</v>
      </c>
      <c r="T10" s="70">
        <v>44</v>
      </c>
      <c r="U10" s="71">
        <v>44</v>
      </c>
      <c r="V10" s="72"/>
      <c r="W10" s="115">
        <v>0.4458333333333333</v>
      </c>
      <c r="X10" s="42" t="s">
        <v>44</v>
      </c>
      <c r="Y10" s="38">
        <v>0</v>
      </c>
      <c r="Z10" s="49">
        <v>0.48055555555555557</v>
      </c>
      <c r="AA10" s="42" t="s">
        <v>44</v>
      </c>
      <c r="AB10" s="38">
        <v>0</v>
      </c>
      <c r="AC10" s="53">
        <v>0.4826388888888889</v>
      </c>
      <c r="AD10" s="61"/>
      <c r="AE10" s="55">
        <v>0.48674768518518513</v>
      </c>
      <c r="AF10" s="35">
        <v>4.1087962962962354E-3</v>
      </c>
      <c r="AG10" s="35">
        <v>2.5462962962956867E-4</v>
      </c>
      <c r="AH10" s="44" t="s">
        <v>223</v>
      </c>
      <c r="AI10" s="45">
        <v>22</v>
      </c>
      <c r="AJ10" s="115">
        <v>0.50347222222222221</v>
      </c>
      <c r="AK10" s="42" t="s">
        <v>44</v>
      </c>
      <c r="AL10" s="38">
        <v>0</v>
      </c>
      <c r="AM10" s="73">
        <v>0.51388888888888895</v>
      </c>
      <c r="AN10" s="42" t="s">
        <v>44</v>
      </c>
      <c r="AO10" s="38">
        <v>0</v>
      </c>
      <c r="AP10" s="53">
        <v>0.51597222222222217</v>
      </c>
      <c r="AQ10" s="61"/>
      <c r="AR10" s="55">
        <v>0.52298611111111104</v>
      </c>
      <c r="AS10" s="35">
        <v>7.0138888888888751E-3</v>
      </c>
      <c r="AT10" s="35">
        <v>2.5462962962961595E-4</v>
      </c>
      <c r="AU10" s="44" t="s">
        <v>223</v>
      </c>
      <c r="AV10" s="45">
        <v>22</v>
      </c>
      <c r="AW10" s="49">
        <v>0.54375000000000007</v>
      </c>
      <c r="AX10" s="42" t="s">
        <v>44</v>
      </c>
      <c r="AY10" s="38">
        <v>0</v>
      </c>
      <c r="AZ10" s="49">
        <v>0.54583333333333295</v>
      </c>
      <c r="BA10" s="61"/>
      <c r="BB10" s="55">
        <v>0.55104166666666665</v>
      </c>
      <c r="BC10" s="35">
        <v>5.2083333333337034E-3</v>
      </c>
      <c r="BD10" s="35">
        <v>2.083333333337033E-4</v>
      </c>
      <c r="BE10" s="44" t="s">
        <v>223</v>
      </c>
      <c r="BF10" s="45">
        <v>18</v>
      </c>
      <c r="BG10" s="308">
        <v>0.59097222222222179</v>
      </c>
      <c r="BH10" s="42" t="s">
        <v>44</v>
      </c>
      <c r="BI10" s="38">
        <v>0</v>
      </c>
      <c r="BJ10" s="43">
        <v>0.59097222222222223</v>
      </c>
      <c r="BK10" s="47">
        <v>0.59166666666666667</v>
      </c>
      <c r="BL10" s="70">
        <v>29.4</v>
      </c>
      <c r="BM10" s="71">
        <v>29.4</v>
      </c>
      <c r="BN10" s="72"/>
      <c r="BO10" s="117" t="s">
        <v>226</v>
      </c>
      <c r="BP10" s="121"/>
      <c r="BQ10" s="124" t="s">
        <v>225</v>
      </c>
      <c r="BR10" s="125"/>
      <c r="BS10" s="49">
        <v>0.66736111111111107</v>
      </c>
      <c r="BT10" s="42" t="s">
        <v>44</v>
      </c>
      <c r="BU10" s="38">
        <v>0</v>
      </c>
      <c r="BV10" s="49">
        <v>0.66944444444444395</v>
      </c>
      <c r="BW10" s="61"/>
      <c r="BX10" s="55">
        <v>0.67207175925925933</v>
      </c>
      <c r="BY10" s="35">
        <v>2.6273148148153735E-3</v>
      </c>
      <c r="BZ10" s="35">
        <v>1.7361111111166994E-4</v>
      </c>
      <c r="CA10" s="44" t="s">
        <v>223</v>
      </c>
      <c r="CB10" s="45">
        <v>15</v>
      </c>
      <c r="CC10" s="85">
        <v>0.67499999999999993</v>
      </c>
      <c r="CD10" s="86"/>
      <c r="CE10" s="87">
        <v>0</v>
      </c>
      <c r="CF10" s="88"/>
      <c r="CG10" s="85">
        <v>0.68194444444444446</v>
      </c>
      <c r="CH10" s="86"/>
      <c r="CI10" s="87">
        <v>0</v>
      </c>
      <c r="CJ10" s="88"/>
      <c r="CK10" s="43">
        <v>0.72569444444444453</v>
      </c>
      <c r="CL10" s="47">
        <v>0.72569444444444453</v>
      </c>
      <c r="CM10" s="70">
        <v>57</v>
      </c>
      <c r="CN10" s="71">
        <v>57</v>
      </c>
      <c r="CO10" s="72"/>
      <c r="CP10" s="91">
        <v>0.7270833333333333</v>
      </c>
      <c r="CQ10" s="95">
        <v>5.5555555555555601E-2</v>
      </c>
      <c r="CR10" s="42" t="s">
        <v>44</v>
      </c>
      <c r="CS10" s="38">
        <v>0</v>
      </c>
      <c r="CT10" s="64"/>
      <c r="CU10" s="39">
        <v>207.4</v>
      </c>
      <c r="CV10" s="46">
        <v>0</v>
      </c>
      <c r="CW10" s="40"/>
      <c r="CX10" s="63">
        <v>207.4</v>
      </c>
      <c r="CY10" s="43"/>
      <c r="CZ10" s="101" t="s">
        <v>189</v>
      </c>
      <c r="DA10" s="129" t="s">
        <v>177</v>
      </c>
      <c r="DB10" s="129">
        <v>77</v>
      </c>
      <c r="DC10" s="104" t="s">
        <v>182</v>
      </c>
      <c r="DD10" s="77">
        <v>6</v>
      </c>
      <c r="DE10" s="56"/>
      <c r="DF10" s="36">
        <v>3</v>
      </c>
      <c r="DI10" s="41">
        <v>1.06</v>
      </c>
      <c r="DJ10" s="41" t="s">
        <v>196</v>
      </c>
      <c r="DK10" s="153">
        <v>138.22400000000002</v>
      </c>
      <c r="DL10" s="41">
        <v>138.22400000000002</v>
      </c>
      <c r="DM10" s="41">
        <v>9999</v>
      </c>
      <c r="DP10" s="41">
        <v>12</v>
      </c>
      <c r="DQ10" s="227">
        <v>0</v>
      </c>
      <c r="DR10" s="227">
        <v>0</v>
      </c>
      <c r="DS10" s="228">
        <v>44</v>
      </c>
      <c r="DT10" s="227">
        <v>0</v>
      </c>
      <c r="DU10" s="227">
        <v>0</v>
      </c>
      <c r="DV10" s="227">
        <v>22</v>
      </c>
      <c r="DW10" s="227">
        <v>0</v>
      </c>
      <c r="DX10" s="227">
        <v>0</v>
      </c>
      <c r="DY10" s="227">
        <v>22</v>
      </c>
      <c r="DZ10" s="227">
        <v>0</v>
      </c>
      <c r="EA10" s="227">
        <v>18</v>
      </c>
      <c r="EB10" s="227">
        <v>0</v>
      </c>
      <c r="EC10" s="228">
        <v>29.4</v>
      </c>
      <c r="ED10" s="227">
        <v>0</v>
      </c>
      <c r="EE10" s="227">
        <v>0</v>
      </c>
      <c r="EF10" s="227">
        <v>15</v>
      </c>
      <c r="EG10" s="227">
        <v>0</v>
      </c>
      <c r="EH10" s="228">
        <v>57</v>
      </c>
      <c r="EI10" s="227">
        <v>0</v>
      </c>
      <c r="EK10" s="41">
        <v>12</v>
      </c>
      <c r="EL10" s="227">
        <v>0</v>
      </c>
      <c r="EM10" s="227">
        <v>0</v>
      </c>
      <c r="EN10" s="227">
        <v>44</v>
      </c>
      <c r="EO10" s="227">
        <v>44</v>
      </c>
      <c r="EP10" s="227">
        <v>44</v>
      </c>
      <c r="EQ10" s="227">
        <v>66</v>
      </c>
      <c r="ER10" s="227">
        <v>66</v>
      </c>
      <c r="ES10" s="227">
        <v>66</v>
      </c>
      <c r="ET10" s="227">
        <v>88</v>
      </c>
      <c r="EU10" s="227">
        <v>88</v>
      </c>
      <c r="EV10" s="227">
        <v>106</v>
      </c>
      <c r="EW10" s="227">
        <v>106</v>
      </c>
      <c r="EX10" s="227">
        <v>135.4</v>
      </c>
      <c r="EY10" s="227">
        <v>135.4</v>
      </c>
      <c r="EZ10" s="227">
        <v>135.4</v>
      </c>
      <c r="FA10" s="227">
        <v>150.4</v>
      </c>
      <c r="FB10" s="227">
        <v>150.4</v>
      </c>
      <c r="FC10" s="227">
        <v>207.4</v>
      </c>
      <c r="FD10" s="227">
        <v>207.4</v>
      </c>
    </row>
    <row r="11" spans="1:160" ht="13.5" thickBot="1" x14ac:dyDescent="0.25">
      <c r="A11" s="132"/>
      <c r="B11" s="34">
        <v>39</v>
      </c>
      <c r="C11" s="10">
        <v>39</v>
      </c>
      <c r="D11" s="37" t="s">
        <v>48</v>
      </c>
      <c r="E11" s="37" t="s">
        <v>56</v>
      </c>
      <c r="F11" s="37"/>
      <c r="G11" s="43">
        <v>0.31874999999999998</v>
      </c>
      <c r="H11" s="47">
        <v>0.31875000000000003</v>
      </c>
      <c r="I11" s="58" t="s">
        <v>44</v>
      </c>
      <c r="J11" s="52">
        <v>0</v>
      </c>
      <c r="K11" s="43">
        <v>0.40208333333333102</v>
      </c>
      <c r="L11" s="47">
        <v>0.40208333333331803</v>
      </c>
      <c r="M11" s="42" t="s">
        <v>44</v>
      </c>
      <c r="N11" s="38">
        <v>0</v>
      </c>
      <c r="O11" s="73">
        <v>0.44375000000000003</v>
      </c>
      <c r="P11" s="42" t="s">
        <v>44</v>
      </c>
      <c r="Q11" s="38">
        <v>0</v>
      </c>
      <c r="R11" s="43">
        <v>0.4458333333333333</v>
      </c>
      <c r="S11" s="47">
        <v>0.4513888888888889</v>
      </c>
      <c r="T11" s="70">
        <v>41.1</v>
      </c>
      <c r="U11" s="71">
        <v>41.1</v>
      </c>
      <c r="V11" s="72"/>
      <c r="W11" s="115">
        <v>0.46458333333333335</v>
      </c>
      <c r="X11" s="42" t="s">
        <v>44</v>
      </c>
      <c r="Y11" s="38">
        <v>0</v>
      </c>
      <c r="Z11" s="49">
        <v>0.4993055555555555</v>
      </c>
      <c r="AA11" s="42" t="s">
        <v>44</v>
      </c>
      <c r="AB11" s="38">
        <v>0</v>
      </c>
      <c r="AC11" s="53">
        <v>0.50208333333333333</v>
      </c>
      <c r="AD11" s="61"/>
      <c r="AE11" s="55">
        <v>0.50571759259259264</v>
      </c>
      <c r="AF11" s="35">
        <v>3.6342592592593093E-3</v>
      </c>
      <c r="AG11" s="35">
        <v>2.199074074073575E-4</v>
      </c>
      <c r="AH11" s="44" t="s">
        <v>45</v>
      </c>
      <c r="AI11" s="45">
        <v>19</v>
      </c>
      <c r="AJ11" s="115">
        <v>0.5229166666666667</v>
      </c>
      <c r="AK11" s="42" t="s">
        <v>44</v>
      </c>
      <c r="AL11" s="38">
        <v>0</v>
      </c>
      <c r="AM11" s="73">
        <v>0.53333333333333333</v>
      </c>
      <c r="AN11" s="42" t="s">
        <v>44</v>
      </c>
      <c r="AO11" s="38">
        <v>0</v>
      </c>
      <c r="AP11" s="53">
        <v>0.53611111111111109</v>
      </c>
      <c r="AQ11" s="61"/>
      <c r="AR11" s="55">
        <v>0.54270833333333335</v>
      </c>
      <c r="AS11" s="35">
        <v>6.5972222222222543E-3</v>
      </c>
      <c r="AT11" s="35">
        <v>1.6203703703700483E-4</v>
      </c>
      <c r="AU11" s="44" t="s">
        <v>45</v>
      </c>
      <c r="AV11" s="45">
        <v>14</v>
      </c>
      <c r="AW11" s="49">
        <v>0.56388888888888888</v>
      </c>
      <c r="AX11" s="42" t="s">
        <v>44</v>
      </c>
      <c r="AY11" s="38">
        <v>0</v>
      </c>
      <c r="AZ11" s="49">
        <v>0.56597222222222199</v>
      </c>
      <c r="BA11" s="61"/>
      <c r="BB11" s="55">
        <v>0.57094907407407403</v>
      </c>
      <c r="BC11" s="35">
        <v>4.9768518518520377E-3</v>
      </c>
      <c r="BD11" s="35">
        <v>2.3148148147962393E-5</v>
      </c>
      <c r="BE11" s="44" t="s">
        <v>45</v>
      </c>
      <c r="BF11" s="45">
        <v>2</v>
      </c>
      <c r="BG11" s="308">
        <v>0.61111111111111083</v>
      </c>
      <c r="BH11" s="42" t="s">
        <v>44</v>
      </c>
      <c r="BI11" s="38">
        <v>0</v>
      </c>
      <c r="BJ11" s="43">
        <v>0.6118055555555556</v>
      </c>
      <c r="BK11" s="47">
        <v>0.62013888888888891</v>
      </c>
      <c r="BL11" s="70">
        <v>25.5</v>
      </c>
      <c r="BM11" s="71">
        <v>25.5</v>
      </c>
      <c r="BN11" s="72"/>
      <c r="BO11" s="117" t="s">
        <v>226</v>
      </c>
      <c r="BP11" s="121"/>
      <c r="BQ11" s="124" t="s">
        <v>225</v>
      </c>
      <c r="BR11" s="125"/>
      <c r="BS11" s="49">
        <v>0.6875</v>
      </c>
      <c r="BT11" s="42" t="s">
        <v>44</v>
      </c>
      <c r="BU11" s="38">
        <v>0</v>
      </c>
      <c r="BV11" s="49">
        <v>0.68958333333333299</v>
      </c>
      <c r="BW11" s="61"/>
      <c r="BX11" s="55">
        <v>0.69206018518518519</v>
      </c>
      <c r="BY11" s="35">
        <v>2.476851851852202E-3</v>
      </c>
      <c r="BZ11" s="35">
        <v>2.3148148148498422E-5</v>
      </c>
      <c r="CA11" s="44" t="s">
        <v>223</v>
      </c>
      <c r="CB11" s="45">
        <v>2</v>
      </c>
      <c r="CC11" s="85">
        <v>0.69305555555555554</v>
      </c>
      <c r="CD11" s="86"/>
      <c r="CE11" s="87">
        <v>60</v>
      </c>
      <c r="CF11" s="88"/>
      <c r="CG11" s="85">
        <v>0.70208333333333339</v>
      </c>
      <c r="CH11" s="86"/>
      <c r="CI11" s="87">
        <v>0</v>
      </c>
      <c r="CJ11" s="88"/>
      <c r="CK11" s="43">
        <v>0.74375000000000002</v>
      </c>
      <c r="CL11" s="47">
        <v>0.74791666666666667</v>
      </c>
      <c r="CM11" s="70">
        <v>46.7</v>
      </c>
      <c r="CN11" s="71">
        <v>46.7</v>
      </c>
      <c r="CO11" s="72"/>
      <c r="CP11" s="91">
        <v>0.75069444444444444</v>
      </c>
      <c r="CQ11" s="95">
        <v>5.5555555555555601E-2</v>
      </c>
      <c r="CR11" s="42" t="s">
        <v>44</v>
      </c>
      <c r="CS11" s="38">
        <v>0</v>
      </c>
      <c r="CT11" s="65"/>
      <c r="CU11" s="39">
        <v>150.30000000000001</v>
      </c>
      <c r="CV11" s="46">
        <v>60</v>
      </c>
      <c r="CW11" s="40"/>
      <c r="CX11" s="63">
        <v>210.3</v>
      </c>
      <c r="CY11" s="128"/>
      <c r="CZ11" s="101" t="s">
        <v>191</v>
      </c>
      <c r="DA11" s="129" t="s">
        <v>177</v>
      </c>
      <c r="DB11" s="129">
        <v>75</v>
      </c>
      <c r="DC11" s="104" t="s">
        <v>187</v>
      </c>
      <c r="DD11" s="77">
        <v>7</v>
      </c>
      <c r="DE11" s="56">
        <v>3</v>
      </c>
      <c r="DF11" s="36"/>
      <c r="DI11" s="41">
        <v>1.06</v>
      </c>
      <c r="DJ11" s="17" t="s">
        <v>196</v>
      </c>
      <c r="DK11" s="153">
        <v>120.098</v>
      </c>
      <c r="DL11" s="41">
        <v>120.098</v>
      </c>
      <c r="DM11" s="41">
        <v>9999</v>
      </c>
      <c r="DP11" s="41">
        <v>39</v>
      </c>
      <c r="DQ11" s="227">
        <v>0</v>
      </c>
      <c r="DR11" s="227">
        <v>0</v>
      </c>
      <c r="DS11" s="228">
        <v>41.1</v>
      </c>
      <c r="DT11" s="227">
        <v>0</v>
      </c>
      <c r="DU11" s="227">
        <v>0</v>
      </c>
      <c r="DV11" s="227">
        <v>19</v>
      </c>
      <c r="DW11" s="227">
        <v>0</v>
      </c>
      <c r="DX11" s="227">
        <v>0</v>
      </c>
      <c r="DY11" s="227">
        <v>14</v>
      </c>
      <c r="DZ11" s="227">
        <v>0</v>
      </c>
      <c r="EA11" s="227">
        <v>2</v>
      </c>
      <c r="EB11" s="227">
        <v>0</v>
      </c>
      <c r="EC11" s="228">
        <v>25.5</v>
      </c>
      <c r="ED11" s="227">
        <v>0</v>
      </c>
      <c r="EE11" s="227">
        <v>0</v>
      </c>
      <c r="EF11" s="227">
        <v>2</v>
      </c>
      <c r="EG11" s="227">
        <v>60</v>
      </c>
      <c r="EH11" s="228">
        <v>46.7</v>
      </c>
      <c r="EI11" s="227">
        <v>0</v>
      </c>
      <c r="EK11" s="41">
        <v>39</v>
      </c>
      <c r="EL11" s="227">
        <v>0</v>
      </c>
      <c r="EM11" s="227">
        <v>0</v>
      </c>
      <c r="EN11" s="227">
        <v>41.1</v>
      </c>
      <c r="EO11" s="227">
        <v>41.1</v>
      </c>
      <c r="EP11" s="227">
        <v>41.1</v>
      </c>
      <c r="EQ11" s="227">
        <v>60.1</v>
      </c>
      <c r="ER11" s="227">
        <v>60.1</v>
      </c>
      <c r="ES11" s="227">
        <v>60.1</v>
      </c>
      <c r="ET11" s="227">
        <v>74.099999999999994</v>
      </c>
      <c r="EU11" s="227">
        <v>74.099999999999994</v>
      </c>
      <c r="EV11" s="227">
        <v>76.099999999999994</v>
      </c>
      <c r="EW11" s="227">
        <v>76.099999999999994</v>
      </c>
      <c r="EX11" s="227">
        <v>101.6</v>
      </c>
      <c r="EY11" s="227">
        <v>101.6</v>
      </c>
      <c r="EZ11" s="227">
        <v>101.6</v>
      </c>
      <c r="FA11" s="227">
        <v>103.6</v>
      </c>
      <c r="FB11" s="227">
        <v>163.6</v>
      </c>
      <c r="FC11" s="227">
        <v>210.3</v>
      </c>
      <c r="FD11" s="227">
        <v>210.3</v>
      </c>
    </row>
    <row r="12" spans="1:160" ht="13.5" thickBot="1" x14ac:dyDescent="0.25">
      <c r="A12" s="132"/>
      <c r="B12" s="34">
        <v>25</v>
      </c>
      <c r="C12" s="10">
        <v>25</v>
      </c>
      <c r="D12" s="37" t="s">
        <v>123</v>
      </c>
      <c r="E12" s="37" t="s">
        <v>124</v>
      </c>
      <c r="F12" s="37"/>
      <c r="G12" s="43">
        <v>0.30902777777777801</v>
      </c>
      <c r="H12" s="47">
        <v>0.30902777777777779</v>
      </c>
      <c r="I12" s="58" t="s">
        <v>44</v>
      </c>
      <c r="J12" s="52">
        <v>0</v>
      </c>
      <c r="K12" s="43">
        <v>0.39236111111110999</v>
      </c>
      <c r="L12" s="47">
        <v>0.392361111111102</v>
      </c>
      <c r="M12" s="42" t="s">
        <v>44</v>
      </c>
      <c r="N12" s="38">
        <v>0</v>
      </c>
      <c r="O12" s="73">
        <v>0.43402777777777773</v>
      </c>
      <c r="P12" s="42" t="s">
        <v>44</v>
      </c>
      <c r="Q12" s="38">
        <v>0</v>
      </c>
      <c r="R12" s="43">
        <v>0.4375</v>
      </c>
      <c r="S12" s="47">
        <v>0.4375</v>
      </c>
      <c r="T12" s="70">
        <v>58.6</v>
      </c>
      <c r="U12" s="71">
        <v>58.6</v>
      </c>
      <c r="V12" s="72"/>
      <c r="W12" s="115">
        <v>0.45486111111111105</v>
      </c>
      <c r="X12" s="42" t="s">
        <v>44</v>
      </c>
      <c r="Y12" s="38">
        <v>0</v>
      </c>
      <c r="Z12" s="49">
        <v>0.48958333333333331</v>
      </c>
      <c r="AA12" s="42" t="s">
        <v>44</v>
      </c>
      <c r="AB12" s="38">
        <v>0</v>
      </c>
      <c r="AC12" s="53">
        <v>0.4916666666666667</v>
      </c>
      <c r="AD12" s="61"/>
      <c r="AE12" s="55">
        <v>0.49557870370370366</v>
      </c>
      <c r="AF12" s="35">
        <v>3.9120370370369639E-3</v>
      </c>
      <c r="AG12" s="35">
        <v>5.7870370370297162E-5</v>
      </c>
      <c r="AH12" s="44" t="s">
        <v>223</v>
      </c>
      <c r="AI12" s="45">
        <v>5</v>
      </c>
      <c r="AJ12" s="115">
        <v>0.51249999999999996</v>
      </c>
      <c r="AK12" s="42" t="s">
        <v>44</v>
      </c>
      <c r="AL12" s="38">
        <v>0</v>
      </c>
      <c r="AM12" s="73">
        <v>0.5229166666666667</v>
      </c>
      <c r="AN12" s="42" t="s">
        <v>44</v>
      </c>
      <c r="AO12" s="38">
        <v>0</v>
      </c>
      <c r="AP12" s="53">
        <v>0.52569444444444446</v>
      </c>
      <c r="AQ12" s="61"/>
      <c r="AR12" s="55">
        <v>0.53209490740740739</v>
      </c>
      <c r="AS12" s="35">
        <v>6.4004629629629273E-3</v>
      </c>
      <c r="AT12" s="35">
        <v>3.5879629629633186E-4</v>
      </c>
      <c r="AU12" s="44" t="s">
        <v>45</v>
      </c>
      <c r="AV12" s="45">
        <v>31</v>
      </c>
      <c r="AW12" s="49">
        <v>0.55347222222222225</v>
      </c>
      <c r="AX12" s="42" t="s">
        <v>44</v>
      </c>
      <c r="AY12" s="38">
        <v>0</v>
      </c>
      <c r="AZ12" s="49">
        <v>0.55625000000000002</v>
      </c>
      <c r="BA12" s="61"/>
      <c r="BB12" s="55">
        <v>0.56098379629629636</v>
      </c>
      <c r="BC12" s="35">
        <v>4.7337962962963331E-3</v>
      </c>
      <c r="BD12" s="35">
        <v>2.6620370370366696E-4</v>
      </c>
      <c r="BE12" s="44" t="s">
        <v>45</v>
      </c>
      <c r="BF12" s="45">
        <v>23</v>
      </c>
      <c r="BG12" s="308">
        <v>0.60138888888888886</v>
      </c>
      <c r="BH12" s="42" t="s">
        <v>44</v>
      </c>
      <c r="BI12" s="38">
        <v>0</v>
      </c>
      <c r="BJ12" s="43">
        <v>0.60138888888888886</v>
      </c>
      <c r="BK12" s="47">
        <v>0.60416666666666663</v>
      </c>
      <c r="BL12" s="70">
        <v>32</v>
      </c>
      <c r="BM12" s="71">
        <v>32</v>
      </c>
      <c r="BN12" s="72"/>
      <c r="BO12" s="117" t="s">
        <v>226</v>
      </c>
      <c r="BP12" s="121"/>
      <c r="BQ12" s="124" t="s">
        <v>225</v>
      </c>
      <c r="BR12" s="125"/>
      <c r="BS12" s="49">
        <v>0.6791666666666667</v>
      </c>
      <c r="BT12" s="42" t="s">
        <v>44</v>
      </c>
      <c r="BU12" s="38">
        <v>0</v>
      </c>
      <c r="BV12" s="49">
        <v>0.68194444444444402</v>
      </c>
      <c r="BW12" s="61"/>
      <c r="BX12" s="55">
        <v>0.68481481481481488</v>
      </c>
      <c r="BY12" s="35">
        <v>2.8703703703708561E-3</v>
      </c>
      <c r="BZ12" s="35">
        <v>4.1666666666715247E-4</v>
      </c>
      <c r="CA12" s="44" t="s">
        <v>223</v>
      </c>
      <c r="CB12" s="45">
        <v>36</v>
      </c>
      <c r="CC12" s="85">
        <v>0.68819444444444444</v>
      </c>
      <c r="CD12" s="86"/>
      <c r="CE12" s="87">
        <v>0</v>
      </c>
      <c r="CF12" s="88"/>
      <c r="CG12" s="85">
        <v>0.69444444444444453</v>
      </c>
      <c r="CH12" s="86"/>
      <c r="CI12" s="87">
        <v>0</v>
      </c>
      <c r="CJ12" s="88"/>
      <c r="CK12" s="43">
        <v>0.73958333333333337</v>
      </c>
      <c r="CL12" s="47">
        <v>0.73958333333333337</v>
      </c>
      <c r="CM12" s="70">
        <v>55.7</v>
      </c>
      <c r="CN12" s="71">
        <v>55.7</v>
      </c>
      <c r="CO12" s="72"/>
      <c r="CP12" s="91">
        <v>0.7416666666666667</v>
      </c>
      <c r="CQ12" s="95">
        <v>5.5555555555555601E-2</v>
      </c>
      <c r="CR12" s="42" t="s">
        <v>44</v>
      </c>
      <c r="CS12" s="38">
        <v>0</v>
      </c>
      <c r="CT12" s="65"/>
      <c r="CU12" s="39">
        <v>241.3</v>
      </c>
      <c r="CV12" s="46">
        <v>0</v>
      </c>
      <c r="CW12" s="40"/>
      <c r="CX12" s="63">
        <v>241.3</v>
      </c>
      <c r="CY12" s="128"/>
      <c r="CZ12" s="101" t="s">
        <v>189</v>
      </c>
      <c r="DA12" s="129" t="s">
        <v>177</v>
      </c>
      <c r="DB12" s="129">
        <v>152</v>
      </c>
      <c r="DC12" s="104"/>
      <c r="DD12" s="77">
        <v>8</v>
      </c>
      <c r="DE12" s="56"/>
      <c r="DF12" s="36">
        <v>4</v>
      </c>
      <c r="DI12" s="41">
        <v>1.0900000000000001</v>
      </c>
      <c r="DJ12" s="17" t="s">
        <v>196</v>
      </c>
      <c r="DK12" s="153">
        <v>159.46700000000001</v>
      </c>
      <c r="DL12" s="41">
        <v>159.46700000000001</v>
      </c>
      <c r="DM12" s="41">
        <v>9999</v>
      </c>
      <c r="DP12" s="41">
        <v>25</v>
      </c>
      <c r="DQ12" s="227">
        <v>0</v>
      </c>
      <c r="DR12" s="227">
        <v>0</v>
      </c>
      <c r="DS12" s="228">
        <v>58.6</v>
      </c>
      <c r="DT12" s="227">
        <v>0</v>
      </c>
      <c r="DU12" s="227">
        <v>0</v>
      </c>
      <c r="DV12" s="227">
        <v>5</v>
      </c>
      <c r="DW12" s="227">
        <v>0</v>
      </c>
      <c r="DX12" s="227">
        <v>0</v>
      </c>
      <c r="DY12" s="227">
        <v>31</v>
      </c>
      <c r="DZ12" s="227">
        <v>0</v>
      </c>
      <c r="EA12" s="227">
        <v>23</v>
      </c>
      <c r="EB12" s="227">
        <v>0</v>
      </c>
      <c r="EC12" s="228">
        <v>32</v>
      </c>
      <c r="ED12" s="227">
        <v>0</v>
      </c>
      <c r="EE12" s="227">
        <v>0</v>
      </c>
      <c r="EF12" s="227">
        <v>36</v>
      </c>
      <c r="EG12" s="227">
        <v>0</v>
      </c>
      <c r="EH12" s="228">
        <v>55.7</v>
      </c>
      <c r="EI12" s="227">
        <v>0</v>
      </c>
      <c r="EK12" s="41">
        <v>25</v>
      </c>
      <c r="EL12" s="227">
        <v>0</v>
      </c>
      <c r="EM12" s="227">
        <v>0</v>
      </c>
      <c r="EN12" s="227">
        <v>58.6</v>
      </c>
      <c r="EO12" s="227">
        <v>58.6</v>
      </c>
      <c r="EP12" s="227">
        <v>58.6</v>
      </c>
      <c r="EQ12" s="227">
        <v>63.6</v>
      </c>
      <c r="ER12" s="227">
        <v>63.6</v>
      </c>
      <c r="ES12" s="227">
        <v>63.6</v>
      </c>
      <c r="ET12" s="227">
        <v>94.6</v>
      </c>
      <c r="EU12" s="227">
        <v>94.6</v>
      </c>
      <c r="EV12" s="227">
        <v>117.6</v>
      </c>
      <c r="EW12" s="227">
        <v>117.6</v>
      </c>
      <c r="EX12" s="227">
        <v>149.6</v>
      </c>
      <c r="EY12" s="227">
        <v>149.6</v>
      </c>
      <c r="EZ12" s="227">
        <v>149.6</v>
      </c>
      <c r="FA12" s="227">
        <v>185.6</v>
      </c>
      <c r="FB12" s="227">
        <v>185.6</v>
      </c>
      <c r="FC12" s="227">
        <v>241.3</v>
      </c>
      <c r="FD12" s="227">
        <v>241.3</v>
      </c>
    </row>
    <row r="13" spans="1:160" s="41" customFormat="1" ht="13.5" thickBot="1" x14ac:dyDescent="0.25">
      <c r="A13" s="131"/>
      <c r="B13" s="34">
        <v>1</v>
      </c>
      <c r="C13" s="10">
        <v>1</v>
      </c>
      <c r="D13" s="37" t="s">
        <v>89</v>
      </c>
      <c r="E13" s="37" t="s">
        <v>30</v>
      </c>
      <c r="F13" s="37"/>
      <c r="G13" s="43">
        <v>0.29236111111111113</v>
      </c>
      <c r="H13" s="47">
        <v>0.29236111111111113</v>
      </c>
      <c r="I13" s="58" t="s">
        <v>44</v>
      </c>
      <c r="J13" s="52">
        <v>0</v>
      </c>
      <c r="K13" s="43">
        <v>0.3756944444444445</v>
      </c>
      <c r="L13" s="47">
        <v>0.3756944444444445</v>
      </c>
      <c r="M13" s="42" t="s">
        <v>44</v>
      </c>
      <c r="N13" s="38">
        <v>0</v>
      </c>
      <c r="O13" s="73">
        <v>0.41736111111111113</v>
      </c>
      <c r="P13" s="42" t="s">
        <v>44</v>
      </c>
      <c r="Q13" s="38">
        <v>0</v>
      </c>
      <c r="R13" s="43">
        <v>0.41805555555555557</v>
      </c>
      <c r="S13" s="47">
        <v>0.41875000000000001</v>
      </c>
      <c r="T13" s="70">
        <v>31.6</v>
      </c>
      <c r="U13" s="71">
        <v>31.6</v>
      </c>
      <c r="V13" s="72"/>
      <c r="W13" s="115">
        <v>0.43819444444444444</v>
      </c>
      <c r="X13" s="42" t="s">
        <v>44</v>
      </c>
      <c r="Y13" s="38">
        <v>0</v>
      </c>
      <c r="Z13" s="49">
        <v>0.47291666666666665</v>
      </c>
      <c r="AA13" s="42" t="s">
        <v>44</v>
      </c>
      <c r="AB13" s="38">
        <v>0</v>
      </c>
      <c r="AC13" s="53">
        <v>0.47500000000000003</v>
      </c>
      <c r="AD13" s="61"/>
      <c r="AE13" s="55">
        <v>0.47886574074074079</v>
      </c>
      <c r="AF13" s="35">
        <v>3.8657407407407529E-3</v>
      </c>
      <c r="AG13" s="35">
        <v>1.1574074074086147E-5</v>
      </c>
      <c r="AH13" s="44" t="s">
        <v>223</v>
      </c>
      <c r="AI13" s="310">
        <v>1</v>
      </c>
      <c r="AJ13" s="115">
        <v>0.49583333333333335</v>
      </c>
      <c r="AK13" s="42" t="s">
        <v>44</v>
      </c>
      <c r="AL13" s="38">
        <v>0</v>
      </c>
      <c r="AM13" s="73">
        <v>0.50624999999999998</v>
      </c>
      <c r="AN13" s="42" t="s">
        <v>44</v>
      </c>
      <c r="AO13" s="38">
        <v>0</v>
      </c>
      <c r="AP13" s="53">
        <v>0.5083333333333333</v>
      </c>
      <c r="AQ13" s="61"/>
      <c r="AR13" s="55">
        <v>0.51511574074074074</v>
      </c>
      <c r="AS13" s="35">
        <v>6.7824074074074314E-3</v>
      </c>
      <c r="AT13" s="35">
        <v>2.3148148148172294E-5</v>
      </c>
      <c r="AU13" s="44" t="s">
        <v>223</v>
      </c>
      <c r="AV13" s="310">
        <v>2</v>
      </c>
      <c r="AW13" s="49">
        <v>0.53611111111111109</v>
      </c>
      <c r="AX13" s="42" t="s">
        <v>44</v>
      </c>
      <c r="AY13" s="38">
        <v>0</v>
      </c>
      <c r="AZ13" s="49">
        <v>0.53819444444444442</v>
      </c>
      <c r="BA13" s="61"/>
      <c r="BB13" s="314">
        <v>0.54317129629629635</v>
      </c>
      <c r="BC13" s="35">
        <v>4.9768518518519267E-3</v>
      </c>
      <c r="BD13" s="35">
        <v>2.3148148148073415E-5</v>
      </c>
      <c r="BE13" s="44" t="s">
        <v>45</v>
      </c>
      <c r="BF13" s="310">
        <v>2</v>
      </c>
      <c r="BG13" s="308">
        <v>0.58333333333333326</v>
      </c>
      <c r="BH13" s="42" t="s">
        <v>44</v>
      </c>
      <c r="BI13" s="38">
        <v>0</v>
      </c>
      <c r="BJ13" s="43">
        <v>0.58333333333333337</v>
      </c>
      <c r="BK13" s="47">
        <v>0.58333333333333337</v>
      </c>
      <c r="BL13" s="70">
        <v>22.6</v>
      </c>
      <c r="BM13" s="71">
        <v>22.6</v>
      </c>
      <c r="BN13" s="72">
        <v>20</v>
      </c>
      <c r="BO13" s="117" t="s">
        <v>226</v>
      </c>
      <c r="BP13" s="121"/>
      <c r="BQ13" s="124" t="s">
        <v>225</v>
      </c>
      <c r="BR13" s="125"/>
      <c r="BS13" s="49">
        <v>0.65972222222222221</v>
      </c>
      <c r="BT13" s="42" t="s">
        <v>44</v>
      </c>
      <c r="BU13" s="38">
        <v>0</v>
      </c>
      <c r="BV13" s="49">
        <v>0.66180555555555554</v>
      </c>
      <c r="BW13" s="61"/>
      <c r="BX13" s="55">
        <v>0.66427083333333337</v>
      </c>
      <c r="BY13" s="35">
        <v>2.4652777777778301E-3</v>
      </c>
      <c r="BZ13" s="35">
        <v>1.1574074074126479E-5</v>
      </c>
      <c r="CA13" s="44" t="s">
        <v>223</v>
      </c>
      <c r="CB13" s="310">
        <v>1</v>
      </c>
      <c r="CC13" s="85">
        <v>0.66527777777777775</v>
      </c>
      <c r="CD13" s="86"/>
      <c r="CE13" s="87">
        <v>60</v>
      </c>
      <c r="CF13" s="88"/>
      <c r="CG13" s="85">
        <v>0.67291666666666661</v>
      </c>
      <c r="CH13" s="86"/>
      <c r="CI13" s="87">
        <v>60</v>
      </c>
      <c r="CJ13" s="88"/>
      <c r="CK13" s="43">
        <v>0.71111111111111114</v>
      </c>
      <c r="CL13" s="47">
        <v>0.71250000000000002</v>
      </c>
      <c r="CM13" s="70">
        <v>41.7</v>
      </c>
      <c r="CN13" s="71">
        <v>41.7</v>
      </c>
      <c r="CO13" s="72"/>
      <c r="CP13" s="91">
        <v>0.71458333333333324</v>
      </c>
      <c r="CQ13" s="95">
        <v>5.5555555555555552E-2</v>
      </c>
      <c r="CR13" s="42" t="s">
        <v>44</v>
      </c>
      <c r="CS13" s="38">
        <v>0</v>
      </c>
      <c r="CT13" s="64"/>
      <c r="CU13" s="39">
        <v>121.9</v>
      </c>
      <c r="CV13" s="46">
        <v>120</v>
      </c>
      <c r="CW13" s="40"/>
      <c r="CX13" s="63">
        <v>241.9</v>
      </c>
      <c r="CY13" s="43"/>
      <c r="CZ13" s="101" t="s">
        <v>189</v>
      </c>
      <c r="DA13" s="129" t="s">
        <v>176</v>
      </c>
      <c r="DB13" s="129">
        <v>295</v>
      </c>
      <c r="DC13" s="104" t="s">
        <v>180</v>
      </c>
      <c r="DD13" s="77">
        <v>9</v>
      </c>
      <c r="DE13" s="56"/>
      <c r="DF13" s="36">
        <v>5</v>
      </c>
      <c r="DI13" s="41">
        <v>1.1499999999999999</v>
      </c>
      <c r="DJ13" s="41" t="s">
        <v>196</v>
      </c>
      <c r="DK13" s="153">
        <v>130.285</v>
      </c>
      <c r="DL13" s="41">
        <v>130.285</v>
      </c>
      <c r="DM13" s="41">
        <v>9999</v>
      </c>
      <c r="DP13" s="41">
        <v>1</v>
      </c>
      <c r="DQ13" s="227">
        <v>0</v>
      </c>
      <c r="DR13" s="227">
        <v>0</v>
      </c>
      <c r="DS13" s="228">
        <v>31.6</v>
      </c>
      <c r="DT13" s="227">
        <v>0</v>
      </c>
      <c r="DU13" s="227">
        <v>0</v>
      </c>
      <c r="DV13" s="227">
        <v>1</v>
      </c>
      <c r="DW13" s="227">
        <v>0</v>
      </c>
      <c r="DX13" s="227">
        <v>0</v>
      </c>
      <c r="DY13" s="227">
        <v>2</v>
      </c>
      <c r="DZ13" s="227">
        <v>0</v>
      </c>
      <c r="EA13" s="227">
        <v>2</v>
      </c>
      <c r="EB13" s="227">
        <v>0</v>
      </c>
      <c r="EC13" s="228">
        <v>42.6</v>
      </c>
      <c r="ED13" s="227">
        <v>0</v>
      </c>
      <c r="EE13" s="227">
        <v>0</v>
      </c>
      <c r="EF13" s="227">
        <v>1</v>
      </c>
      <c r="EG13" s="227">
        <v>120</v>
      </c>
      <c r="EH13" s="228">
        <v>41.7</v>
      </c>
      <c r="EI13" s="227">
        <v>0</v>
      </c>
      <c r="EK13" s="41">
        <v>1</v>
      </c>
      <c r="EL13" s="227">
        <v>0</v>
      </c>
      <c r="EM13" s="227">
        <v>0</v>
      </c>
      <c r="EN13" s="227">
        <v>31.6</v>
      </c>
      <c r="EO13" s="227">
        <v>31.6</v>
      </c>
      <c r="EP13" s="227">
        <v>31.6</v>
      </c>
      <c r="EQ13" s="227">
        <v>32.6</v>
      </c>
      <c r="ER13" s="227">
        <v>32.6</v>
      </c>
      <c r="ES13" s="227">
        <v>32.6</v>
      </c>
      <c r="ET13" s="227">
        <v>34.6</v>
      </c>
      <c r="EU13" s="227">
        <v>34.6</v>
      </c>
      <c r="EV13" s="227">
        <v>36.6</v>
      </c>
      <c r="EW13" s="227">
        <v>36.6</v>
      </c>
      <c r="EX13" s="227">
        <v>79.2</v>
      </c>
      <c r="EY13" s="227">
        <v>79.2</v>
      </c>
      <c r="EZ13" s="227">
        <v>79.2</v>
      </c>
      <c r="FA13" s="227">
        <v>80.2</v>
      </c>
      <c r="FB13" s="227">
        <v>200.2</v>
      </c>
      <c r="FC13" s="227">
        <v>241.9</v>
      </c>
      <c r="FD13" s="227">
        <v>241.9</v>
      </c>
    </row>
    <row r="14" spans="1:160" s="41" customFormat="1" ht="13.5" thickBot="1" x14ac:dyDescent="0.25">
      <c r="A14" s="131"/>
      <c r="B14" s="34">
        <v>6</v>
      </c>
      <c r="C14" s="10">
        <v>6</v>
      </c>
      <c r="D14" s="37" t="s">
        <v>29</v>
      </c>
      <c r="E14" s="37" t="s">
        <v>54</v>
      </c>
      <c r="F14" s="37"/>
      <c r="G14" s="43">
        <v>0.295833333333333</v>
      </c>
      <c r="H14" s="47">
        <v>0.29583333333333334</v>
      </c>
      <c r="I14" s="58" t="s">
        <v>44</v>
      </c>
      <c r="J14" s="52">
        <v>0</v>
      </c>
      <c r="K14" s="43">
        <v>0.37916666666666599</v>
      </c>
      <c r="L14" s="47">
        <v>0.37916666666666599</v>
      </c>
      <c r="M14" s="42" t="s">
        <v>44</v>
      </c>
      <c r="N14" s="38">
        <v>0</v>
      </c>
      <c r="O14" s="73">
        <v>0.42083333333333334</v>
      </c>
      <c r="P14" s="42" t="s">
        <v>44</v>
      </c>
      <c r="Q14" s="38">
        <v>0</v>
      </c>
      <c r="R14" s="43">
        <v>0.4236111111111111</v>
      </c>
      <c r="S14" s="47">
        <v>0.4236111111111111</v>
      </c>
      <c r="T14" s="70">
        <v>35.799999999999997</v>
      </c>
      <c r="U14" s="71">
        <v>35.799999999999997</v>
      </c>
      <c r="V14" s="72"/>
      <c r="W14" s="115">
        <v>0.44166666666666665</v>
      </c>
      <c r="X14" s="42" t="s">
        <v>44</v>
      </c>
      <c r="Y14" s="38">
        <v>0</v>
      </c>
      <c r="Z14" s="49">
        <v>0.47638888888888892</v>
      </c>
      <c r="AA14" s="42" t="s">
        <v>44</v>
      </c>
      <c r="AB14" s="38">
        <v>0</v>
      </c>
      <c r="AC14" s="53">
        <v>0.47847222222222219</v>
      </c>
      <c r="AD14" s="61"/>
      <c r="AE14" s="55">
        <v>0.48260416666666667</v>
      </c>
      <c r="AF14" s="35">
        <v>4.1319444444444797E-3</v>
      </c>
      <c r="AG14" s="35">
        <v>2.7777777777781296E-4</v>
      </c>
      <c r="AH14" s="44" t="s">
        <v>223</v>
      </c>
      <c r="AI14" s="45">
        <v>24</v>
      </c>
      <c r="AJ14" s="115">
        <v>0.4993055555555555</v>
      </c>
      <c r="AK14" s="42" t="s">
        <v>44</v>
      </c>
      <c r="AL14" s="38">
        <v>0</v>
      </c>
      <c r="AM14" s="73">
        <v>0.50972222222222219</v>
      </c>
      <c r="AN14" s="42" t="s">
        <v>44</v>
      </c>
      <c r="AO14" s="38">
        <v>0</v>
      </c>
      <c r="AP14" s="53">
        <v>0.51180555555555551</v>
      </c>
      <c r="AQ14" s="61"/>
      <c r="AR14" s="55">
        <v>0.5184375</v>
      </c>
      <c r="AS14" s="35">
        <v>6.6319444444444819E-3</v>
      </c>
      <c r="AT14" s="35">
        <v>1.2731481481477718E-4</v>
      </c>
      <c r="AU14" s="44" t="s">
        <v>45</v>
      </c>
      <c r="AV14" s="45">
        <v>11</v>
      </c>
      <c r="AW14" s="49">
        <v>0.5395833333333333</v>
      </c>
      <c r="AX14" s="42" t="s">
        <v>44</v>
      </c>
      <c r="AY14" s="38">
        <v>0</v>
      </c>
      <c r="AZ14" s="49">
        <v>0.54166666666666696</v>
      </c>
      <c r="BA14" s="61"/>
      <c r="BB14" s="55">
        <v>0.54634259259259255</v>
      </c>
      <c r="BC14" s="35">
        <v>4.6759259259255836E-3</v>
      </c>
      <c r="BD14" s="35">
        <v>3.2407407407441646E-4</v>
      </c>
      <c r="BE14" s="44" t="s">
        <v>45</v>
      </c>
      <c r="BF14" s="45">
        <v>28</v>
      </c>
      <c r="BG14" s="308">
        <v>0.5868055555555558</v>
      </c>
      <c r="BH14" s="42" t="s">
        <v>44</v>
      </c>
      <c r="BI14" s="38">
        <v>0</v>
      </c>
      <c r="BJ14" s="43">
        <v>0.58750000000000002</v>
      </c>
      <c r="BK14" s="47">
        <v>0.58819444444444446</v>
      </c>
      <c r="BL14" s="70">
        <v>27.2</v>
      </c>
      <c r="BM14" s="71">
        <v>27.2</v>
      </c>
      <c r="BN14" s="72"/>
      <c r="BO14" s="117" t="s">
        <v>226</v>
      </c>
      <c r="BP14" s="121"/>
      <c r="BQ14" s="124" t="s">
        <v>225</v>
      </c>
      <c r="BR14" s="125"/>
      <c r="BS14" s="49">
        <v>0.66319444444444442</v>
      </c>
      <c r="BT14" s="42" t="s">
        <v>44</v>
      </c>
      <c r="BU14" s="38">
        <v>0</v>
      </c>
      <c r="BV14" s="49">
        <v>0.66527777777777797</v>
      </c>
      <c r="BW14" s="61"/>
      <c r="BX14" s="55">
        <v>0.66781250000000003</v>
      </c>
      <c r="BY14" s="35">
        <v>2.5347222222220633E-3</v>
      </c>
      <c r="BZ14" s="35">
        <v>8.1018518518359735E-5</v>
      </c>
      <c r="CA14" s="44" t="s">
        <v>223</v>
      </c>
      <c r="CB14" s="45">
        <v>7</v>
      </c>
      <c r="CC14" s="85">
        <v>0.66875000000000007</v>
      </c>
      <c r="CD14" s="86"/>
      <c r="CE14" s="87">
        <v>60</v>
      </c>
      <c r="CF14" s="88"/>
      <c r="CG14" s="85">
        <v>0.6777777777777777</v>
      </c>
      <c r="CH14" s="86"/>
      <c r="CI14" s="87">
        <v>0</v>
      </c>
      <c r="CJ14" s="88"/>
      <c r="CK14" s="43">
        <v>0.72152777777777777</v>
      </c>
      <c r="CL14" s="47">
        <v>0.72152777777777777</v>
      </c>
      <c r="CM14" s="70">
        <v>49.2</v>
      </c>
      <c r="CN14" s="71">
        <v>49.2</v>
      </c>
      <c r="CO14" s="72"/>
      <c r="CP14" s="91">
        <v>0.72499999999999998</v>
      </c>
      <c r="CQ14" s="95">
        <v>5.5555555555555601E-2</v>
      </c>
      <c r="CR14" s="42" t="s">
        <v>44</v>
      </c>
      <c r="CS14" s="38">
        <v>0</v>
      </c>
      <c r="CT14" s="64"/>
      <c r="CU14" s="39">
        <v>182.2</v>
      </c>
      <c r="CV14" s="46">
        <v>60</v>
      </c>
      <c r="CW14" s="40"/>
      <c r="CX14" s="63">
        <v>242.2</v>
      </c>
      <c r="CY14" s="43"/>
      <c r="CZ14" s="101" t="s">
        <v>190</v>
      </c>
      <c r="DA14" s="129" t="s">
        <v>177</v>
      </c>
      <c r="DB14" s="129">
        <v>75</v>
      </c>
      <c r="DC14" s="104" t="s">
        <v>181</v>
      </c>
      <c r="DD14" s="77">
        <v>10</v>
      </c>
      <c r="DE14" s="56"/>
      <c r="DF14" s="36"/>
      <c r="DI14" s="41">
        <v>1.06</v>
      </c>
      <c r="DJ14" s="41" t="s">
        <v>196</v>
      </c>
      <c r="DK14" s="153">
        <v>118.932</v>
      </c>
      <c r="DL14" s="41">
        <v>118.932</v>
      </c>
      <c r="DM14" s="41">
        <v>9999</v>
      </c>
      <c r="DP14" s="41">
        <v>6</v>
      </c>
      <c r="DQ14" s="227">
        <v>0</v>
      </c>
      <c r="DR14" s="227">
        <v>0</v>
      </c>
      <c r="DS14" s="228">
        <v>35.799999999999997</v>
      </c>
      <c r="DT14" s="227">
        <v>0</v>
      </c>
      <c r="DU14" s="227">
        <v>0</v>
      </c>
      <c r="DV14" s="227">
        <v>24</v>
      </c>
      <c r="DW14" s="227">
        <v>0</v>
      </c>
      <c r="DX14" s="227">
        <v>0</v>
      </c>
      <c r="DY14" s="227">
        <v>11</v>
      </c>
      <c r="DZ14" s="227">
        <v>0</v>
      </c>
      <c r="EA14" s="227">
        <v>28</v>
      </c>
      <c r="EB14" s="227">
        <v>0</v>
      </c>
      <c r="EC14" s="228">
        <v>27.2</v>
      </c>
      <c r="ED14" s="227">
        <v>0</v>
      </c>
      <c r="EE14" s="227">
        <v>0</v>
      </c>
      <c r="EF14" s="227">
        <v>7</v>
      </c>
      <c r="EG14" s="227">
        <v>60</v>
      </c>
      <c r="EH14" s="228">
        <v>49.2</v>
      </c>
      <c r="EI14" s="227">
        <v>0</v>
      </c>
      <c r="EK14" s="41">
        <v>6</v>
      </c>
      <c r="EL14" s="227">
        <v>0</v>
      </c>
      <c r="EM14" s="227">
        <v>0</v>
      </c>
      <c r="EN14" s="227">
        <v>35.799999999999997</v>
      </c>
      <c r="EO14" s="227">
        <v>35.799999999999997</v>
      </c>
      <c r="EP14" s="227">
        <v>35.799999999999997</v>
      </c>
      <c r="EQ14" s="227">
        <v>59.8</v>
      </c>
      <c r="ER14" s="227">
        <v>59.8</v>
      </c>
      <c r="ES14" s="227">
        <v>59.8</v>
      </c>
      <c r="ET14" s="227">
        <v>70.8</v>
      </c>
      <c r="EU14" s="227">
        <v>70.8</v>
      </c>
      <c r="EV14" s="227">
        <v>98.8</v>
      </c>
      <c r="EW14" s="227">
        <v>98.8</v>
      </c>
      <c r="EX14" s="227">
        <v>126</v>
      </c>
      <c r="EY14" s="227">
        <v>126</v>
      </c>
      <c r="EZ14" s="227">
        <v>126</v>
      </c>
      <c r="FA14" s="227">
        <v>133</v>
      </c>
      <c r="FB14" s="227">
        <v>193</v>
      </c>
      <c r="FC14" s="227">
        <v>242.2</v>
      </c>
      <c r="FD14" s="227">
        <v>242.2</v>
      </c>
    </row>
    <row r="15" spans="1:160" s="355" customFormat="1" ht="13.5" collapsed="1" thickBot="1" x14ac:dyDescent="0.25">
      <c r="A15" s="319"/>
      <c r="B15" s="320">
        <v>10</v>
      </c>
      <c r="C15" s="321">
        <v>10</v>
      </c>
      <c r="D15" s="322" t="s">
        <v>70</v>
      </c>
      <c r="E15" s="322" t="s">
        <v>55</v>
      </c>
      <c r="F15" s="322"/>
      <c r="G15" s="323">
        <v>0.29861111111111099</v>
      </c>
      <c r="H15" s="324">
        <v>0.2986111111111111</v>
      </c>
      <c r="I15" s="325" t="s">
        <v>44</v>
      </c>
      <c r="J15" s="326">
        <v>0</v>
      </c>
      <c r="K15" s="323">
        <v>0.38194444444444398</v>
      </c>
      <c r="L15" s="324">
        <v>0.38194444444444198</v>
      </c>
      <c r="M15" s="327" t="s">
        <v>44</v>
      </c>
      <c r="N15" s="328">
        <v>0</v>
      </c>
      <c r="O15" s="329">
        <v>0.4236111111111111</v>
      </c>
      <c r="P15" s="327" t="s">
        <v>44</v>
      </c>
      <c r="Q15" s="328">
        <v>0</v>
      </c>
      <c r="R15" s="323">
        <v>0.42638888888888887</v>
      </c>
      <c r="S15" s="324">
        <v>0.42638888888888887</v>
      </c>
      <c r="T15" s="330">
        <v>36.5</v>
      </c>
      <c r="U15" s="330">
        <v>36.5</v>
      </c>
      <c r="V15" s="331">
        <v>30</v>
      </c>
      <c r="W15" s="332">
        <v>0.44444444444444442</v>
      </c>
      <c r="X15" s="327" t="s">
        <v>44</v>
      </c>
      <c r="Y15" s="328">
        <v>0</v>
      </c>
      <c r="Z15" s="333">
        <v>0.47916666666666669</v>
      </c>
      <c r="AA15" s="327" t="s">
        <v>44</v>
      </c>
      <c r="AB15" s="328">
        <v>0</v>
      </c>
      <c r="AC15" s="334">
        <v>0.48125000000000001</v>
      </c>
      <c r="AD15" s="335"/>
      <c r="AE15" s="336">
        <v>0.48515046296296299</v>
      </c>
      <c r="AF15" s="337">
        <v>3.9004629629629806E-3</v>
      </c>
      <c r="AG15" s="337">
        <v>4.6296296296313797E-5</v>
      </c>
      <c r="AH15" s="327" t="s">
        <v>223</v>
      </c>
      <c r="AI15" s="326">
        <v>4</v>
      </c>
      <c r="AJ15" s="332">
        <v>0.50208333333333333</v>
      </c>
      <c r="AK15" s="327" t="s">
        <v>44</v>
      </c>
      <c r="AL15" s="328">
        <v>0</v>
      </c>
      <c r="AM15" s="329">
        <v>0.51250000000000007</v>
      </c>
      <c r="AN15" s="327" t="s">
        <v>44</v>
      </c>
      <c r="AO15" s="328">
        <v>0</v>
      </c>
      <c r="AP15" s="334">
        <v>0.51458333333333328</v>
      </c>
      <c r="AQ15" s="335"/>
      <c r="AR15" s="336">
        <v>0.52209490740740738</v>
      </c>
      <c r="AS15" s="337">
        <v>7.511574074074101E-3</v>
      </c>
      <c r="AT15" s="337">
        <v>7.5231481481484192E-4</v>
      </c>
      <c r="AU15" s="327" t="s">
        <v>223</v>
      </c>
      <c r="AV15" s="326">
        <v>65</v>
      </c>
      <c r="AW15" s="333">
        <v>0.54236111111111118</v>
      </c>
      <c r="AX15" s="327" t="s">
        <v>44</v>
      </c>
      <c r="AY15" s="328">
        <v>0</v>
      </c>
      <c r="AZ15" s="333">
        <v>0.54444444444444395</v>
      </c>
      <c r="BA15" s="335"/>
      <c r="BB15" s="336">
        <v>0.54953703703703705</v>
      </c>
      <c r="BC15" s="337">
        <v>5.0925925925930926E-3</v>
      </c>
      <c r="BD15" s="337">
        <v>9.25925925930925E-5</v>
      </c>
      <c r="BE15" s="327" t="s">
        <v>223</v>
      </c>
      <c r="BF15" s="326">
        <v>8</v>
      </c>
      <c r="BG15" s="338">
        <v>0.58958333333333279</v>
      </c>
      <c r="BH15" s="327" t="s">
        <v>44</v>
      </c>
      <c r="BI15" s="328">
        <v>0</v>
      </c>
      <c r="BJ15" s="323">
        <v>0.59027777777777779</v>
      </c>
      <c r="BK15" s="324">
        <v>0.59097222222222223</v>
      </c>
      <c r="BL15" s="330">
        <v>26.7</v>
      </c>
      <c r="BM15" s="330">
        <v>26.7</v>
      </c>
      <c r="BN15" s="331"/>
      <c r="BO15" s="331" t="s">
        <v>226</v>
      </c>
      <c r="BP15" s="335"/>
      <c r="BQ15" s="339" t="s">
        <v>225</v>
      </c>
      <c r="BR15" s="340"/>
      <c r="BS15" s="333">
        <v>0.66597222222222219</v>
      </c>
      <c r="BT15" s="327" t="s">
        <v>44</v>
      </c>
      <c r="BU15" s="328">
        <v>0</v>
      </c>
      <c r="BV15" s="333">
        <v>0.66805555555555596</v>
      </c>
      <c r="BW15" s="335"/>
      <c r="BX15" s="336">
        <v>0.67087962962962966</v>
      </c>
      <c r="BY15" s="337">
        <v>2.8240740740737014E-3</v>
      </c>
      <c r="BZ15" s="337">
        <v>3.7037037036999777E-4</v>
      </c>
      <c r="CA15" s="327" t="s">
        <v>223</v>
      </c>
      <c r="CB15" s="326">
        <v>32</v>
      </c>
      <c r="CC15" s="341">
        <v>0.67222222222222217</v>
      </c>
      <c r="CD15" s="342"/>
      <c r="CE15" s="343">
        <v>0</v>
      </c>
      <c r="CF15" s="344"/>
      <c r="CG15" s="341">
        <v>0.67986111111111114</v>
      </c>
      <c r="CH15" s="342"/>
      <c r="CI15" s="343">
        <v>0</v>
      </c>
      <c r="CJ15" s="344"/>
      <c r="CK15" s="323">
        <v>0.72638888888888886</v>
      </c>
      <c r="CL15" s="324">
        <v>0.7284722222222223</v>
      </c>
      <c r="CM15" s="330">
        <v>46.5</v>
      </c>
      <c r="CN15" s="330">
        <v>46.5</v>
      </c>
      <c r="CO15" s="331"/>
      <c r="CP15" s="345">
        <v>0.73055555555555562</v>
      </c>
      <c r="CQ15" s="346">
        <v>5.5555555555555601E-2</v>
      </c>
      <c r="CR15" s="327" t="s">
        <v>44</v>
      </c>
      <c r="CS15" s="328">
        <v>0</v>
      </c>
      <c r="CT15" s="347"/>
      <c r="CU15" s="348">
        <v>248.7</v>
      </c>
      <c r="CV15" s="331">
        <v>0</v>
      </c>
      <c r="CW15" s="330"/>
      <c r="CX15" s="340">
        <v>248.7</v>
      </c>
      <c r="CY15" s="323"/>
      <c r="CZ15" s="349" t="s">
        <v>191</v>
      </c>
      <c r="DA15" s="350" t="s">
        <v>177</v>
      </c>
      <c r="DB15" s="350">
        <v>89</v>
      </c>
      <c r="DC15" s="351" t="s">
        <v>182</v>
      </c>
      <c r="DD15" s="352">
        <v>11</v>
      </c>
      <c r="DE15" s="353">
        <v>4</v>
      </c>
      <c r="DF15" s="354"/>
      <c r="DI15" s="355">
        <v>1.06</v>
      </c>
      <c r="DJ15" s="355" t="s">
        <v>196</v>
      </c>
      <c r="DK15" s="356">
        <v>146.28200000000001</v>
      </c>
      <c r="DL15" s="355">
        <v>146.28200000000001</v>
      </c>
      <c r="DM15" s="355">
        <v>9999</v>
      </c>
      <c r="DP15" s="355">
        <v>10</v>
      </c>
      <c r="DQ15" s="357">
        <v>0</v>
      </c>
      <c r="DR15" s="357">
        <v>0</v>
      </c>
      <c r="DS15" s="358">
        <v>66.5</v>
      </c>
      <c r="DT15" s="357">
        <v>0</v>
      </c>
      <c r="DU15" s="357">
        <v>0</v>
      </c>
      <c r="DV15" s="357">
        <v>4</v>
      </c>
      <c r="DW15" s="357">
        <v>0</v>
      </c>
      <c r="DX15" s="357">
        <v>0</v>
      </c>
      <c r="DY15" s="357">
        <v>65</v>
      </c>
      <c r="DZ15" s="357">
        <v>0</v>
      </c>
      <c r="EA15" s="357">
        <v>8</v>
      </c>
      <c r="EB15" s="357">
        <v>0</v>
      </c>
      <c r="EC15" s="358">
        <v>26.7</v>
      </c>
      <c r="ED15" s="357">
        <v>0</v>
      </c>
      <c r="EE15" s="357">
        <v>0</v>
      </c>
      <c r="EF15" s="357">
        <v>32</v>
      </c>
      <c r="EG15" s="357">
        <v>0</v>
      </c>
      <c r="EH15" s="358">
        <v>46.5</v>
      </c>
      <c r="EI15" s="357">
        <v>0</v>
      </c>
      <c r="EK15" s="355">
        <v>10</v>
      </c>
      <c r="EL15" s="357">
        <v>0</v>
      </c>
      <c r="EM15" s="357">
        <v>0</v>
      </c>
      <c r="EN15" s="357">
        <v>66.5</v>
      </c>
      <c r="EO15" s="357">
        <v>66.5</v>
      </c>
      <c r="EP15" s="357">
        <v>66.5</v>
      </c>
      <c r="EQ15" s="357">
        <v>70.5</v>
      </c>
      <c r="ER15" s="357">
        <v>70.5</v>
      </c>
      <c r="ES15" s="357">
        <v>70.5</v>
      </c>
      <c r="ET15" s="357">
        <v>135.5</v>
      </c>
      <c r="EU15" s="357">
        <v>135.5</v>
      </c>
      <c r="EV15" s="357">
        <v>143.5</v>
      </c>
      <c r="EW15" s="357">
        <v>143.5</v>
      </c>
      <c r="EX15" s="357">
        <v>170.2</v>
      </c>
      <c r="EY15" s="357">
        <v>170.2</v>
      </c>
      <c r="EZ15" s="357">
        <v>170.2</v>
      </c>
      <c r="FA15" s="357">
        <v>202.2</v>
      </c>
      <c r="FB15" s="357">
        <v>202.2</v>
      </c>
      <c r="FC15" s="357">
        <v>248.7</v>
      </c>
      <c r="FD15" s="357">
        <v>248.7</v>
      </c>
    </row>
    <row r="16" spans="1:160" s="41" customFormat="1" ht="13.5" thickBot="1" x14ac:dyDescent="0.25">
      <c r="A16" s="132"/>
      <c r="B16" s="34">
        <v>7</v>
      </c>
      <c r="C16" s="10">
        <v>7</v>
      </c>
      <c r="D16" s="37" t="s">
        <v>34</v>
      </c>
      <c r="E16" s="37" t="s">
        <v>96</v>
      </c>
      <c r="F16" s="37"/>
      <c r="G16" s="43">
        <v>0.296527777777778</v>
      </c>
      <c r="H16" s="47">
        <v>0.29652777777777778</v>
      </c>
      <c r="I16" s="58" t="s">
        <v>44</v>
      </c>
      <c r="J16" s="52">
        <v>0</v>
      </c>
      <c r="K16" s="43">
        <v>0.37986111111111098</v>
      </c>
      <c r="L16" s="47">
        <v>0.37986111111110998</v>
      </c>
      <c r="M16" s="42" t="s">
        <v>44</v>
      </c>
      <c r="N16" s="38">
        <v>0</v>
      </c>
      <c r="O16" s="73">
        <v>0.42152777777777778</v>
      </c>
      <c r="P16" s="42" t="s">
        <v>44</v>
      </c>
      <c r="Q16" s="38">
        <v>0</v>
      </c>
      <c r="R16" s="43">
        <v>0.42430555555555555</v>
      </c>
      <c r="S16" s="47">
        <v>0.42430555555555555</v>
      </c>
      <c r="T16" s="70">
        <v>38</v>
      </c>
      <c r="U16" s="71">
        <v>38</v>
      </c>
      <c r="V16" s="72"/>
      <c r="W16" s="115">
        <v>0.44236111111111109</v>
      </c>
      <c r="X16" s="42" t="s">
        <v>44</v>
      </c>
      <c r="Y16" s="38">
        <v>0</v>
      </c>
      <c r="Z16" s="49">
        <v>0.4770833333333333</v>
      </c>
      <c r="AA16" s="42" t="s">
        <v>44</v>
      </c>
      <c r="AB16" s="38">
        <v>0</v>
      </c>
      <c r="AC16" s="53">
        <v>0.47916666666666669</v>
      </c>
      <c r="AD16" s="61"/>
      <c r="AE16" s="55">
        <v>0.48293981481481479</v>
      </c>
      <c r="AF16" s="35">
        <v>3.7731481481481088E-3</v>
      </c>
      <c r="AG16" s="35">
        <v>8.1018518518557927E-5</v>
      </c>
      <c r="AH16" s="44" t="s">
        <v>45</v>
      </c>
      <c r="AI16" s="45">
        <v>7</v>
      </c>
      <c r="AJ16" s="115">
        <v>0.5</v>
      </c>
      <c r="AK16" s="42" t="s">
        <v>44</v>
      </c>
      <c r="AL16" s="38">
        <v>0</v>
      </c>
      <c r="AM16" s="73">
        <v>0.51041666666666663</v>
      </c>
      <c r="AN16" s="42" t="s">
        <v>44</v>
      </c>
      <c r="AO16" s="38">
        <v>0</v>
      </c>
      <c r="AP16" s="53">
        <v>0.51250000000000007</v>
      </c>
      <c r="AQ16" s="61"/>
      <c r="AR16" s="55">
        <v>0.51922453703703708</v>
      </c>
      <c r="AS16" s="35">
        <v>6.724537037037015E-3</v>
      </c>
      <c r="AT16" s="35">
        <v>3.472222222224413E-5</v>
      </c>
      <c r="AU16" s="44" t="s">
        <v>45</v>
      </c>
      <c r="AV16" s="45">
        <v>3</v>
      </c>
      <c r="AW16" s="49">
        <v>0.54027777777777775</v>
      </c>
      <c r="AX16" s="42" t="s">
        <v>44</v>
      </c>
      <c r="AY16" s="38">
        <v>0</v>
      </c>
      <c r="AZ16" s="49">
        <v>0.54236111111111096</v>
      </c>
      <c r="BA16" s="61"/>
      <c r="BB16" s="55">
        <v>0.54699074074074072</v>
      </c>
      <c r="BC16" s="35">
        <v>4.6296296296297612E-3</v>
      </c>
      <c r="BD16" s="35">
        <v>3.7037037037023889E-4</v>
      </c>
      <c r="BE16" s="44" t="s">
        <v>45</v>
      </c>
      <c r="BF16" s="45">
        <v>32</v>
      </c>
      <c r="BG16" s="308">
        <v>0.58750000000000002</v>
      </c>
      <c r="BH16" s="42" t="s">
        <v>44</v>
      </c>
      <c r="BI16" s="38">
        <v>0</v>
      </c>
      <c r="BJ16" s="43">
        <v>0.58888888888888891</v>
      </c>
      <c r="BK16" s="47">
        <v>0.58888888888888891</v>
      </c>
      <c r="BL16" s="70">
        <v>26.9</v>
      </c>
      <c r="BM16" s="71">
        <v>26.9</v>
      </c>
      <c r="BN16" s="72"/>
      <c r="BO16" s="117" t="s">
        <v>226</v>
      </c>
      <c r="BP16" s="121"/>
      <c r="BQ16" s="124" t="s">
        <v>225</v>
      </c>
      <c r="BR16" s="125"/>
      <c r="BS16" s="49">
        <v>0.66388888888888886</v>
      </c>
      <c r="BT16" s="42" t="s">
        <v>44</v>
      </c>
      <c r="BU16" s="38">
        <v>0</v>
      </c>
      <c r="BV16" s="49">
        <v>0.66597222222222197</v>
      </c>
      <c r="BW16" s="61"/>
      <c r="BX16" s="55">
        <v>0.66840277777777779</v>
      </c>
      <c r="BY16" s="35">
        <v>2.4305555555558245E-3</v>
      </c>
      <c r="BZ16" s="35">
        <v>2.3148148147879126E-5</v>
      </c>
      <c r="CA16" s="44" t="s">
        <v>45</v>
      </c>
      <c r="CB16" s="45">
        <v>2</v>
      </c>
      <c r="CC16" s="85">
        <v>0.6694444444444444</v>
      </c>
      <c r="CD16" s="86"/>
      <c r="CE16" s="87">
        <v>60</v>
      </c>
      <c r="CF16" s="88"/>
      <c r="CG16" s="85">
        <v>0.67847222222222225</v>
      </c>
      <c r="CH16" s="86"/>
      <c r="CI16" s="87">
        <v>0</v>
      </c>
      <c r="CJ16" s="88"/>
      <c r="CK16" s="43">
        <v>0.72083333333333333</v>
      </c>
      <c r="CL16" s="47">
        <v>0.72083333333333333</v>
      </c>
      <c r="CM16" s="70">
        <v>51.5</v>
      </c>
      <c r="CN16" s="71">
        <v>51.5</v>
      </c>
      <c r="CO16" s="72">
        <v>30</v>
      </c>
      <c r="CP16" s="91">
        <v>0.72361111111111109</v>
      </c>
      <c r="CQ16" s="95">
        <v>5.5555555555555601E-2</v>
      </c>
      <c r="CR16" s="42" t="s">
        <v>44</v>
      </c>
      <c r="CS16" s="38">
        <v>0</v>
      </c>
      <c r="CT16" s="64"/>
      <c r="CU16" s="39">
        <v>190.4</v>
      </c>
      <c r="CV16" s="46">
        <v>60</v>
      </c>
      <c r="CW16" s="40"/>
      <c r="CX16" s="63">
        <v>250.4</v>
      </c>
      <c r="CY16" s="43"/>
      <c r="CZ16" s="101" t="s">
        <v>189</v>
      </c>
      <c r="DA16" s="129" t="s">
        <v>177</v>
      </c>
      <c r="DB16" s="129">
        <v>71</v>
      </c>
      <c r="DC16" s="104" t="s">
        <v>180</v>
      </c>
      <c r="DD16" s="77">
        <v>12</v>
      </c>
      <c r="DE16" s="56"/>
      <c r="DF16" s="36">
        <v>6</v>
      </c>
      <c r="DI16" s="41">
        <v>1.06</v>
      </c>
      <c r="DJ16" s="41" t="s">
        <v>196</v>
      </c>
      <c r="DK16" s="153">
        <v>153.38400000000001</v>
      </c>
      <c r="DL16" s="41">
        <v>153.38400000000001</v>
      </c>
      <c r="DM16" s="41">
        <v>9999</v>
      </c>
      <c r="DP16" s="41">
        <v>7</v>
      </c>
      <c r="DQ16" s="227">
        <v>0</v>
      </c>
      <c r="DR16" s="227">
        <v>0</v>
      </c>
      <c r="DS16" s="228">
        <v>38</v>
      </c>
      <c r="DT16" s="227">
        <v>0</v>
      </c>
      <c r="DU16" s="227">
        <v>0</v>
      </c>
      <c r="DV16" s="227">
        <v>7</v>
      </c>
      <c r="DW16" s="227">
        <v>0</v>
      </c>
      <c r="DX16" s="227">
        <v>0</v>
      </c>
      <c r="DY16" s="227">
        <v>3</v>
      </c>
      <c r="DZ16" s="227">
        <v>0</v>
      </c>
      <c r="EA16" s="227">
        <v>32</v>
      </c>
      <c r="EB16" s="227">
        <v>0</v>
      </c>
      <c r="EC16" s="228">
        <v>26.9</v>
      </c>
      <c r="ED16" s="227">
        <v>0</v>
      </c>
      <c r="EE16" s="227">
        <v>0</v>
      </c>
      <c r="EF16" s="227">
        <v>2</v>
      </c>
      <c r="EG16" s="227">
        <v>60</v>
      </c>
      <c r="EH16" s="228">
        <v>81.5</v>
      </c>
      <c r="EI16" s="227">
        <v>0</v>
      </c>
      <c r="EK16" s="41">
        <v>7</v>
      </c>
      <c r="EL16" s="227">
        <v>0</v>
      </c>
      <c r="EM16" s="227">
        <v>0</v>
      </c>
      <c r="EN16" s="227">
        <v>38</v>
      </c>
      <c r="EO16" s="227">
        <v>38</v>
      </c>
      <c r="EP16" s="227">
        <v>38</v>
      </c>
      <c r="EQ16" s="227">
        <v>45</v>
      </c>
      <c r="ER16" s="227">
        <v>45</v>
      </c>
      <c r="ES16" s="227">
        <v>45</v>
      </c>
      <c r="ET16" s="227">
        <v>48</v>
      </c>
      <c r="EU16" s="227">
        <v>48</v>
      </c>
      <c r="EV16" s="227">
        <v>80</v>
      </c>
      <c r="EW16" s="227">
        <v>80</v>
      </c>
      <c r="EX16" s="227">
        <v>106.9</v>
      </c>
      <c r="EY16" s="227">
        <v>106.9</v>
      </c>
      <c r="EZ16" s="227">
        <v>106.9</v>
      </c>
      <c r="FA16" s="227">
        <v>108.9</v>
      </c>
      <c r="FB16" s="227">
        <v>168.9</v>
      </c>
      <c r="FC16" s="227">
        <v>250.4</v>
      </c>
      <c r="FD16" s="227">
        <v>250.4</v>
      </c>
    </row>
    <row r="17" spans="1:160" s="41" customFormat="1" ht="13.5" thickBot="1" x14ac:dyDescent="0.25">
      <c r="A17" s="131"/>
      <c r="B17" s="34">
        <v>4</v>
      </c>
      <c r="C17" s="10">
        <v>4</v>
      </c>
      <c r="D17" s="37" t="s">
        <v>94</v>
      </c>
      <c r="E17" s="37" t="s">
        <v>95</v>
      </c>
      <c r="F17" s="37"/>
      <c r="G17" s="43">
        <v>0.29444444444444401</v>
      </c>
      <c r="H17" s="47">
        <v>0.29444444444444445</v>
      </c>
      <c r="I17" s="58" t="s">
        <v>44</v>
      </c>
      <c r="J17" s="52">
        <v>0</v>
      </c>
      <c r="K17" s="43">
        <v>0.37777777777777799</v>
      </c>
      <c r="L17" s="47">
        <v>0.37777777777777799</v>
      </c>
      <c r="M17" s="42" t="s">
        <v>44</v>
      </c>
      <c r="N17" s="38">
        <v>0</v>
      </c>
      <c r="O17" s="73">
        <v>0.41944444444444445</v>
      </c>
      <c r="P17" s="42" t="s">
        <v>44</v>
      </c>
      <c r="Q17" s="38">
        <v>0</v>
      </c>
      <c r="R17" s="43">
        <v>0.42152777777777778</v>
      </c>
      <c r="S17" s="47">
        <v>0.42152777777777778</v>
      </c>
      <c r="T17" s="70">
        <v>41.8</v>
      </c>
      <c r="U17" s="71">
        <v>41.8</v>
      </c>
      <c r="V17" s="72"/>
      <c r="W17" s="115">
        <v>0.44027777777777777</v>
      </c>
      <c r="X17" s="42" t="s">
        <v>44</v>
      </c>
      <c r="Y17" s="38">
        <v>0</v>
      </c>
      <c r="Z17" s="49">
        <v>0.47500000000000003</v>
      </c>
      <c r="AA17" s="42" t="s">
        <v>44</v>
      </c>
      <c r="AB17" s="38">
        <v>0</v>
      </c>
      <c r="AC17" s="53">
        <v>0.4770833333333333</v>
      </c>
      <c r="AD17" s="61"/>
      <c r="AE17" s="55">
        <v>0.48118055555555556</v>
      </c>
      <c r="AF17" s="35">
        <v>4.0972222222222521E-3</v>
      </c>
      <c r="AG17" s="35">
        <v>2.4305555555558531E-4</v>
      </c>
      <c r="AH17" s="44" t="s">
        <v>223</v>
      </c>
      <c r="AI17" s="45">
        <v>21</v>
      </c>
      <c r="AJ17" s="115">
        <v>0.49791666666666662</v>
      </c>
      <c r="AK17" s="42" t="s">
        <v>44</v>
      </c>
      <c r="AL17" s="38">
        <v>0</v>
      </c>
      <c r="AM17" s="73">
        <v>0.5083333333333333</v>
      </c>
      <c r="AN17" s="42" t="s">
        <v>44</v>
      </c>
      <c r="AO17" s="38">
        <v>0</v>
      </c>
      <c r="AP17" s="53">
        <v>0.51041666666666663</v>
      </c>
      <c r="AQ17" s="61"/>
      <c r="AR17" s="55">
        <v>0.51736111111111105</v>
      </c>
      <c r="AS17" s="35">
        <v>6.9444444444444198E-3</v>
      </c>
      <c r="AT17" s="35">
        <v>1.8518518518516065E-4</v>
      </c>
      <c r="AU17" s="44" t="s">
        <v>223</v>
      </c>
      <c r="AV17" s="45">
        <v>16</v>
      </c>
      <c r="AW17" s="49">
        <v>0.53819444444444442</v>
      </c>
      <c r="AX17" s="42" t="s">
        <v>44</v>
      </c>
      <c r="AY17" s="38">
        <v>0</v>
      </c>
      <c r="AZ17" s="49">
        <v>0.54027777777777797</v>
      </c>
      <c r="BA17" s="61"/>
      <c r="BB17" s="55">
        <v>0.5449074074074074</v>
      </c>
      <c r="BC17" s="35">
        <v>4.6296296296294281E-3</v>
      </c>
      <c r="BD17" s="35">
        <v>3.7037037037057196E-4</v>
      </c>
      <c r="BE17" s="44" t="s">
        <v>45</v>
      </c>
      <c r="BF17" s="45">
        <v>32</v>
      </c>
      <c r="BG17" s="308">
        <v>0.58541666666666681</v>
      </c>
      <c r="BH17" s="42" t="s">
        <v>44</v>
      </c>
      <c r="BI17" s="38">
        <v>0</v>
      </c>
      <c r="BJ17" s="43">
        <v>0.5854166666666667</v>
      </c>
      <c r="BK17" s="47">
        <v>0.58680555555555558</v>
      </c>
      <c r="BL17" s="70">
        <v>26.7</v>
      </c>
      <c r="BM17" s="71">
        <v>26.7</v>
      </c>
      <c r="BN17" s="72"/>
      <c r="BO17" s="117" t="s">
        <v>226</v>
      </c>
      <c r="BP17" s="121"/>
      <c r="BQ17" s="124" t="s">
        <v>225</v>
      </c>
      <c r="BR17" s="125"/>
      <c r="BS17" s="49">
        <v>0.66180555555555554</v>
      </c>
      <c r="BT17" s="42" t="s">
        <v>44</v>
      </c>
      <c r="BU17" s="38">
        <v>0</v>
      </c>
      <c r="BV17" s="49">
        <v>0.66388888888888897</v>
      </c>
      <c r="BW17" s="61"/>
      <c r="BX17" s="55">
        <v>0.66641203703703711</v>
      </c>
      <c r="BY17" s="35">
        <v>2.5231481481481355E-3</v>
      </c>
      <c r="BZ17" s="35">
        <v>6.9444444444431881E-5</v>
      </c>
      <c r="CA17" s="44" t="s">
        <v>223</v>
      </c>
      <c r="CB17" s="45">
        <v>6</v>
      </c>
      <c r="CC17" s="85">
        <v>0.66736111111111107</v>
      </c>
      <c r="CD17" s="86"/>
      <c r="CE17" s="87">
        <v>60</v>
      </c>
      <c r="CF17" s="88"/>
      <c r="CG17" s="85">
        <v>0.67569444444444438</v>
      </c>
      <c r="CH17" s="86"/>
      <c r="CI17" s="87">
        <v>0</v>
      </c>
      <c r="CJ17" s="88"/>
      <c r="CK17" s="43">
        <v>0.71666666666666667</v>
      </c>
      <c r="CL17" s="47">
        <v>0.71736111111111101</v>
      </c>
      <c r="CM17" s="70">
        <v>51.9</v>
      </c>
      <c r="CN17" s="71">
        <v>51.9</v>
      </c>
      <c r="CO17" s="72"/>
      <c r="CP17" s="91">
        <v>0.71875</v>
      </c>
      <c r="CQ17" s="95">
        <v>5.5555555555555601E-2</v>
      </c>
      <c r="CR17" s="42" t="s">
        <v>44</v>
      </c>
      <c r="CS17" s="38">
        <v>0</v>
      </c>
      <c r="CT17" s="64"/>
      <c r="CU17" s="39">
        <v>195.4</v>
      </c>
      <c r="CV17" s="46">
        <v>60</v>
      </c>
      <c r="CW17" s="40"/>
      <c r="CX17" s="63">
        <v>255.4</v>
      </c>
      <c r="CY17" s="43"/>
      <c r="CZ17" s="101" t="s">
        <v>189</v>
      </c>
      <c r="DA17" s="129" t="s">
        <v>177</v>
      </c>
      <c r="DB17" s="129">
        <v>140</v>
      </c>
      <c r="DC17" s="104" t="s">
        <v>180</v>
      </c>
      <c r="DD17" s="77">
        <v>13</v>
      </c>
      <c r="DE17" s="56"/>
      <c r="DF17" s="36">
        <v>7</v>
      </c>
      <c r="DI17" s="41">
        <v>1.0900000000000001</v>
      </c>
      <c r="DJ17" s="41" t="s">
        <v>196</v>
      </c>
      <c r="DK17" s="153">
        <v>131.23600000000002</v>
      </c>
      <c r="DL17" s="41">
        <v>131.23600000000002</v>
      </c>
      <c r="DM17" s="41">
        <v>9999</v>
      </c>
      <c r="DP17" s="41">
        <v>4</v>
      </c>
      <c r="DQ17" s="227">
        <v>0</v>
      </c>
      <c r="DR17" s="227">
        <v>0</v>
      </c>
      <c r="DS17" s="228">
        <v>41.8</v>
      </c>
      <c r="DT17" s="227">
        <v>0</v>
      </c>
      <c r="DU17" s="227">
        <v>0</v>
      </c>
      <c r="DV17" s="227">
        <v>21</v>
      </c>
      <c r="DW17" s="227">
        <v>0</v>
      </c>
      <c r="DX17" s="227">
        <v>0</v>
      </c>
      <c r="DY17" s="227">
        <v>16</v>
      </c>
      <c r="DZ17" s="227">
        <v>0</v>
      </c>
      <c r="EA17" s="227">
        <v>32</v>
      </c>
      <c r="EB17" s="227">
        <v>0</v>
      </c>
      <c r="EC17" s="228">
        <v>26.7</v>
      </c>
      <c r="ED17" s="227">
        <v>0</v>
      </c>
      <c r="EE17" s="227">
        <v>0</v>
      </c>
      <c r="EF17" s="227">
        <v>6</v>
      </c>
      <c r="EG17" s="227">
        <v>60</v>
      </c>
      <c r="EH17" s="228">
        <v>51.9</v>
      </c>
      <c r="EI17" s="227">
        <v>0</v>
      </c>
      <c r="EK17" s="41">
        <v>4</v>
      </c>
      <c r="EL17" s="227">
        <v>0</v>
      </c>
      <c r="EM17" s="227">
        <v>0</v>
      </c>
      <c r="EN17" s="227">
        <v>41.8</v>
      </c>
      <c r="EO17" s="227">
        <v>41.8</v>
      </c>
      <c r="EP17" s="227">
        <v>41.8</v>
      </c>
      <c r="EQ17" s="227">
        <v>62.8</v>
      </c>
      <c r="ER17" s="227">
        <v>62.8</v>
      </c>
      <c r="ES17" s="227">
        <v>62.8</v>
      </c>
      <c r="ET17" s="227">
        <v>78.8</v>
      </c>
      <c r="EU17" s="227">
        <v>78.8</v>
      </c>
      <c r="EV17" s="227">
        <v>110.8</v>
      </c>
      <c r="EW17" s="227">
        <v>110.8</v>
      </c>
      <c r="EX17" s="227">
        <v>137.5</v>
      </c>
      <c r="EY17" s="227">
        <v>137.5</v>
      </c>
      <c r="EZ17" s="227">
        <v>137.5</v>
      </c>
      <c r="FA17" s="227">
        <v>143.5</v>
      </c>
      <c r="FB17" s="227">
        <v>203.5</v>
      </c>
      <c r="FC17" s="227">
        <v>255.4</v>
      </c>
      <c r="FD17" s="227">
        <v>255.4</v>
      </c>
    </row>
    <row r="18" spans="1:160" ht="13.5" thickBot="1" x14ac:dyDescent="0.25">
      <c r="A18" s="132"/>
      <c r="B18" s="34">
        <v>35</v>
      </c>
      <c r="C18" s="10">
        <v>35</v>
      </c>
      <c r="D18" s="37" t="s">
        <v>50</v>
      </c>
      <c r="E18" s="37" t="s">
        <v>59</v>
      </c>
      <c r="F18" s="37"/>
      <c r="G18" s="43">
        <v>0.31597222222222199</v>
      </c>
      <c r="H18" s="47">
        <v>0.31597222222222221</v>
      </c>
      <c r="I18" s="58" t="s">
        <v>44</v>
      </c>
      <c r="J18" s="52">
        <v>0</v>
      </c>
      <c r="K18" s="43">
        <v>0.39930555555555403</v>
      </c>
      <c r="L18" s="47">
        <v>0.39930555555554198</v>
      </c>
      <c r="M18" s="42" t="s">
        <v>44</v>
      </c>
      <c r="N18" s="38">
        <v>0</v>
      </c>
      <c r="O18" s="73">
        <v>0.44097222222222227</v>
      </c>
      <c r="P18" s="42" t="s">
        <v>44</v>
      </c>
      <c r="Q18" s="38">
        <v>0</v>
      </c>
      <c r="R18" s="43">
        <v>0.44236111111111115</v>
      </c>
      <c r="S18" s="47">
        <v>0.44791666666666669</v>
      </c>
      <c r="T18" s="70">
        <v>40.700000000000003</v>
      </c>
      <c r="U18" s="71">
        <v>40.700000000000003</v>
      </c>
      <c r="V18" s="72"/>
      <c r="W18" s="115">
        <v>0.46180555555555558</v>
      </c>
      <c r="X18" s="42" t="s">
        <v>44</v>
      </c>
      <c r="Y18" s="38">
        <v>0</v>
      </c>
      <c r="Z18" s="49">
        <v>0.49652777777777773</v>
      </c>
      <c r="AA18" s="42" t="s">
        <v>44</v>
      </c>
      <c r="AB18" s="38">
        <v>0</v>
      </c>
      <c r="AC18" s="53">
        <v>0.49861111111111112</v>
      </c>
      <c r="AD18" s="61"/>
      <c r="AE18" s="55">
        <v>0.50246527777777772</v>
      </c>
      <c r="AF18" s="35">
        <v>3.854166666666603E-3</v>
      </c>
      <c r="AG18" s="35">
        <v>6.3751087742147661E-17</v>
      </c>
      <c r="AH18" s="44" t="s">
        <v>44</v>
      </c>
      <c r="AI18" s="45">
        <v>0</v>
      </c>
      <c r="AJ18" s="115">
        <v>0.51944444444444449</v>
      </c>
      <c r="AK18" s="42" t="s">
        <v>44</v>
      </c>
      <c r="AL18" s="38">
        <v>0</v>
      </c>
      <c r="AM18" s="73">
        <v>0.52986111111111112</v>
      </c>
      <c r="AN18" s="42" t="s">
        <v>44</v>
      </c>
      <c r="AO18" s="38">
        <v>0</v>
      </c>
      <c r="AP18" s="53">
        <v>0.53263888888888888</v>
      </c>
      <c r="AQ18" s="61"/>
      <c r="AR18" s="55">
        <v>0.53998842592592589</v>
      </c>
      <c r="AS18" s="35">
        <v>7.3495370370370017E-3</v>
      </c>
      <c r="AT18" s="35">
        <v>5.9027777777774255E-4</v>
      </c>
      <c r="AU18" s="44" t="s">
        <v>223</v>
      </c>
      <c r="AV18" s="45">
        <v>51</v>
      </c>
      <c r="AW18" s="49">
        <v>0.56041666666666667</v>
      </c>
      <c r="AX18" s="42" t="s">
        <v>44</v>
      </c>
      <c r="AY18" s="38">
        <v>0</v>
      </c>
      <c r="AZ18" s="49">
        <v>0.5625</v>
      </c>
      <c r="BA18" s="61"/>
      <c r="BB18" s="55">
        <v>0.56726851851851856</v>
      </c>
      <c r="BC18" s="35">
        <v>4.7685185185185608E-3</v>
      </c>
      <c r="BD18" s="35">
        <v>2.3148148148143931E-4</v>
      </c>
      <c r="BE18" s="44" t="s">
        <v>45</v>
      </c>
      <c r="BF18" s="45">
        <v>20</v>
      </c>
      <c r="BG18" s="308">
        <v>0.60763888888888884</v>
      </c>
      <c r="BH18" s="42" t="s">
        <v>44</v>
      </c>
      <c r="BI18" s="38">
        <v>0</v>
      </c>
      <c r="BJ18" s="43">
        <v>0.60763888888888895</v>
      </c>
      <c r="BK18" s="47">
        <v>0.61249999999999993</v>
      </c>
      <c r="BL18" s="70">
        <v>29.7</v>
      </c>
      <c r="BM18" s="71">
        <v>29.7</v>
      </c>
      <c r="BN18" s="72"/>
      <c r="BO18" s="117" t="s">
        <v>226</v>
      </c>
      <c r="BP18" s="121"/>
      <c r="BQ18" s="124" t="s">
        <v>225</v>
      </c>
      <c r="BR18" s="125"/>
      <c r="BS18" s="49">
        <v>0.68402777777777779</v>
      </c>
      <c r="BT18" s="42" t="s">
        <v>44</v>
      </c>
      <c r="BU18" s="38">
        <v>0</v>
      </c>
      <c r="BV18" s="49">
        <v>0.68611111111111101</v>
      </c>
      <c r="BW18" s="61"/>
      <c r="BX18" s="55">
        <v>0.68931712962962965</v>
      </c>
      <c r="BY18" s="35">
        <v>3.2060185185186496E-3</v>
      </c>
      <c r="BZ18" s="35">
        <v>7.52314814814946E-4</v>
      </c>
      <c r="CA18" s="44" t="s">
        <v>223</v>
      </c>
      <c r="CB18" s="45">
        <v>65</v>
      </c>
      <c r="CC18" s="85">
        <v>0.69027777777777777</v>
      </c>
      <c r="CD18" s="86"/>
      <c r="CE18" s="87">
        <v>0</v>
      </c>
      <c r="CF18" s="88"/>
      <c r="CG18" s="85">
        <v>0.69930555555555562</v>
      </c>
      <c r="CH18" s="86"/>
      <c r="CI18" s="87">
        <v>0</v>
      </c>
      <c r="CJ18" s="88"/>
      <c r="CK18" s="43">
        <v>0.74305555555555547</v>
      </c>
      <c r="CL18" s="47">
        <v>0.74583333333333324</v>
      </c>
      <c r="CM18" s="70">
        <v>50.8</v>
      </c>
      <c r="CN18" s="71">
        <v>50.8</v>
      </c>
      <c r="CO18" s="72"/>
      <c r="CP18" s="91">
        <v>0.74861111111111101</v>
      </c>
      <c r="CQ18" s="95">
        <v>5.5555555555555601E-2</v>
      </c>
      <c r="CR18" s="42" t="s">
        <v>44</v>
      </c>
      <c r="CS18" s="38">
        <v>0</v>
      </c>
      <c r="CT18" s="65"/>
      <c r="CU18" s="39">
        <v>257.2</v>
      </c>
      <c r="CV18" s="46">
        <v>0</v>
      </c>
      <c r="CW18" s="40"/>
      <c r="CX18" s="63">
        <v>257.2</v>
      </c>
      <c r="CY18" s="128"/>
      <c r="CZ18" s="101" t="s">
        <v>191</v>
      </c>
      <c r="DA18" s="129" t="s">
        <v>178</v>
      </c>
      <c r="DB18" s="129">
        <v>71</v>
      </c>
      <c r="DC18" s="104" t="s">
        <v>180</v>
      </c>
      <c r="DD18" s="77">
        <v>14</v>
      </c>
      <c r="DE18" s="56">
        <v>5</v>
      </c>
      <c r="DF18" s="36"/>
      <c r="DI18" s="41">
        <v>1</v>
      </c>
      <c r="DJ18" s="17" t="s">
        <v>196</v>
      </c>
      <c r="DK18" s="153">
        <v>121.2</v>
      </c>
      <c r="DL18" s="41">
        <v>121.2</v>
      </c>
      <c r="DM18" s="41">
        <v>9999</v>
      </c>
      <c r="DP18" s="41">
        <v>35</v>
      </c>
      <c r="DQ18" s="227">
        <v>0</v>
      </c>
      <c r="DR18" s="227">
        <v>0</v>
      </c>
      <c r="DS18" s="228">
        <v>40.700000000000003</v>
      </c>
      <c r="DT18" s="227">
        <v>0</v>
      </c>
      <c r="DU18" s="227">
        <v>0</v>
      </c>
      <c r="DV18" s="227">
        <v>0</v>
      </c>
      <c r="DW18" s="227">
        <v>0</v>
      </c>
      <c r="DX18" s="227">
        <v>0</v>
      </c>
      <c r="DY18" s="227">
        <v>51</v>
      </c>
      <c r="DZ18" s="227">
        <v>0</v>
      </c>
      <c r="EA18" s="227">
        <v>20</v>
      </c>
      <c r="EB18" s="227">
        <v>0</v>
      </c>
      <c r="EC18" s="228">
        <v>29.7</v>
      </c>
      <c r="ED18" s="227">
        <v>0</v>
      </c>
      <c r="EE18" s="227">
        <v>0</v>
      </c>
      <c r="EF18" s="227">
        <v>65</v>
      </c>
      <c r="EG18" s="227">
        <v>0</v>
      </c>
      <c r="EH18" s="228">
        <v>50.8</v>
      </c>
      <c r="EI18" s="227">
        <v>0</v>
      </c>
      <c r="EK18" s="41">
        <v>35</v>
      </c>
      <c r="EL18" s="227">
        <v>0</v>
      </c>
      <c r="EM18" s="227">
        <v>0</v>
      </c>
      <c r="EN18" s="227">
        <v>40.700000000000003</v>
      </c>
      <c r="EO18" s="227">
        <v>40.700000000000003</v>
      </c>
      <c r="EP18" s="227">
        <v>40.700000000000003</v>
      </c>
      <c r="EQ18" s="227">
        <v>40.700000000000003</v>
      </c>
      <c r="ER18" s="227">
        <v>40.700000000000003</v>
      </c>
      <c r="ES18" s="227">
        <v>40.700000000000003</v>
      </c>
      <c r="ET18" s="227">
        <v>91.7</v>
      </c>
      <c r="EU18" s="227">
        <v>91.7</v>
      </c>
      <c r="EV18" s="227">
        <v>111.7</v>
      </c>
      <c r="EW18" s="227">
        <v>111.7</v>
      </c>
      <c r="EX18" s="227">
        <v>141.4</v>
      </c>
      <c r="EY18" s="227">
        <v>141.4</v>
      </c>
      <c r="EZ18" s="227">
        <v>141.4</v>
      </c>
      <c r="FA18" s="227">
        <v>206.4</v>
      </c>
      <c r="FB18" s="227">
        <v>206.4</v>
      </c>
      <c r="FC18" s="227">
        <v>257.2</v>
      </c>
      <c r="FD18" s="227">
        <v>257.2</v>
      </c>
    </row>
    <row r="19" spans="1:160" s="41" customFormat="1" ht="13.5" thickBot="1" x14ac:dyDescent="0.25">
      <c r="A19" s="131"/>
      <c r="B19" s="34">
        <v>0</v>
      </c>
      <c r="C19" s="10">
        <v>0</v>
      </c>
      <c r="D19" s="37" t="s">
        <v>88</v>
      </c>
      <c r="E19" s="37" t="s">
        <v>28</v>
      </c>
      <c r="F19" s="37"/>
      <c r="G19" s="43">
        <v>0.29166666666666669</v>
      </c>
      <c r="H19" s="47">
        <v>0.34236111111111112</v>
      </c>
      <c r="I19" s="58" t="s">
        <v>44</v>
      </c>
      <c r="J19" s="52">
        <v>0</v>
      </c>
      <c r="K19" s="43">
        <v>0.36805555555555558</v>
      </c>
      <c r="L19" s="47">
        <v>0.36805555555555558</v>
      </c>
      <c r="M19" s="42" t="s">
        <v>44</v>
      </c>
      <c r="N19" s="38">
        <v>0</v>
      </c>
      <c r="O19" s="73">
        <v>0.40972222222222227</v>
      </c>
      <c r="P19" s="42" t="s">
        <v>44</v>
      </c>
      <c r="Q19" s="38">
        <v>0</v>
      </c>
      <c r="R19" s="43">
        <v>0.41111111111111115</v>
      </c>
      <c r="S19" s="47">
        <v>0.41388888888888892</v>
      </c>
      <c r="T19" s="70">
        <v>45.4</v>
      </c>
      <c r="U19" s="71">
        <v>45.4</v>
      </c>
      <c r="V19" s="72"/>
      <c r="W19" s="115">
        <v>0.43055555555555558</v>
      </c>
      <c r="X19" s="42" t="s">
        <v>44</v>
      </c>
      <c r="Y19" s="38">
        <v>0</v>
      </c>
      <c r="Z19" s="49">
        <v>0.46527777777777773</v>
      </c>
      <c r="AA19" s="42" t="s">
        <v>44</v>
      </c>
      <c r="AB19" s="38">
        <v>0</v>
      </c>
      <c r="AC19" s="53">
        <v>0.46736111111111112</v>
      </c>
      <c r="AD19" s="61"/>
      <c r="AE19" s="55">
        <v>0.47143518518518518</v>
      </c>
      <c r="AF19" s="35">
        <v>4.0740740740740633E-3</v>
      </c>
      <c r="AG19" s="35">
        <v>2.1990740740739654E-4</v>
      </c>
      <c r="AH19" s="44" t="s">
        <v>223</v>
      </c>
      <c r="AI19" s="45">
        <v>19</v>
      </c>
      <c r="AJ19" s="115">
        <v>0.48819444444444443</v>
      </c>
      <c r="AK19" s="42" t="s">
        <v>44</v>
      </c>
      <c r="AL19" s="38">
        <v>0</v>
      </c>
      <c r="AM19" s="73">
        <v>0.49861111111111112</v>
      </c>
      <c r="AN19" s="42" t="s">
        <v>44</v>
      </c>
      <c r="AO19" s="38">
        <v>0</v>
      </c>
      <c r="AP19" s="53">
        <v>0.50069444444444444</v>
      </c>
      <c r="AQ19" s="61"/>
      <c r="AR19" s="55">
        <v>0.50752314814814814</v>
      </c>
      <c r="AS19" s="35">
        <v>6.8287037037036979E-3</v>
      </c>
      <c r="AT19" s="35">
        <v>6.944444444443882E-5</v>
      </c>
      <c r="AU19" s="44" t="s">
        <v>223</v>
      </c>
      <c r="AV19" s="45">
        <v>6</v>
      </c>
      <c r="AW19" s="49">
        <v>0.52847222222222223</v>
      </c>
      <c r="AX19" s="42" t="s">
        <v>44</v>
      </c>
      <c r="AY19" s="38">
        <v>0</v>
      </c>
      <c r="AZ19" s="49">
        <v>0.53055555555555556</v>
      </c>
      <c r="BA19" s="61"/>
      <c r="BB19" s="55">
        <v>0.53571759259259266</v>
      </c>
      <c r="BC19" s="35">
        <v>5.1620370370371038E-3</v>
      </c>
      <c r="BD19" s="35">
        <v>1.6203703703710371E-4</v>
      </c>
      <c r="BE19" s="44" t="s">
        <v>223</v>
      </c>
      <c r="BF19" s="45">
        <v>14</v>
      </c>
      <c r="BG19" s="308">
        <v>0.5756944444444444</v>
      </c>
      <c r="BH19" s="42" t="s">
        <v>44</v>
      </c>
      <c r="BI19" s="38">
        <v>0</v>
      </c>
      <c r="BJ19" s="43">
        <v>0.5756944444444444</v>
      </c>
      <c r="BK19" s="47">
        <v>0.57638888888888895</v>
      </c>
      <c r="BL19" s="70">
        <v>30.5</v>
      </c>
      <c r="BM19" s="71">
        <v>30.5</v>
      </c>
      <c r="BN19" s="72"/>
      <c r="BO19" s="117" t="s">
        <v>226</v>
      </c>
      <c r="BP19" s="121"/>
      <c r="BQ19" s="124" t="s">
        <v>225</v>
      </c>
      <c r="BR19" s="125"/>
      <c r="BS19" s="49">
        <v>0.65208333333333335</v>
      </c>
      <c r="BT19" s="42" t="s">
        <v>44</v>
      </c>
      <c r="BU19" s="38">
        <v>0</v>
      </c>
      <c r="BV19" s="49">
        <v>0.65416666666666667</v>
      </c>
      <c r="BW19" s="61"/>
      <c r="BX19" s="55">
        <v>0.65743055555555563</v>
      </c>
      <c r="BY19" s="35">
        <v>3.263888888888955E-3</v>
      </c>
      <c r="BZ19" s="35">
        <v>8.1018518518525141E-4</v>
      </c>
      <c r="CA19" s="44" t="s">
        <v>223</v>
      </c>
      <c r="CB19" s="45">
        <v>70</v>
      </c>
      <c r="CC19" s="85">
        <v>0.65902777777777777</v>
      </c>
      <c r="CD19" s="86"/>
      <c r="CE19" s="87">
        <v>0</v>
      </c>
      <c r="CF19" s="88"/>
      <c r="CG19" s="85">
        <v>0.66597222222222219</v>
      </c>
      <c r="CH19" s="86"/>
      <c r="CI19" s="87">
        <v>0</v>
      </c>
      <c r="CJ19" s="88"/>
      <c r="CK19" s="43">
        <v>0.70833333333333337</v>
      </c>
      <c r="CL19" s="47">
        <v>0.70833333333333337</v>
      </c>
      <c r="CM19" s="70">
        <v>78.599999999999994</v>
      </c>
      <c r="CN19" s="71">
        <v>78.599999999999994</v>
      </c>
      <c r="CO19" s="72"/>
      <c r="CP19" s="91">
        <v>0.70972222222222225</v>
      </c>
      <c r="CQ19" s="95">
        <v>5.5555555555555552E-2</v>
      </c>
      <c r="CR19" s="42" t="s">
        <v>44</v>
      </c>
      <c r="CS19" s="38">
        <v>0</v>
      </c>
      <c r="CT19" s="64"/>
      <c r="CU19" s="39">
        <v>263.5</v>
      </c>
      <c r="CV19" s="46">
        <v>0</v>
      </c>
      <c r="CW19" s="40"/>
      <c r="CX19" s="63">
        <v>263.5</v>
      </c>
      <c r="CY19" s="43"/>
      <c r="CZ19" s="101"/>
      <c r="DA19" s="129" t="s">
        <v>175</v>
      </c>
      <c r="DB19" s="129"/>
      <c r="DC19" s="104"/>
      <c r="DD19" s="77">
        <v>15</v>
      </c>
      <c r="DE19" s="56"/>
      <c r="DF19" s="36"/>
      <c r="DP19" s="41">
        <v>0</v>
      </c>
      <c r="DQ19" s="227">
        <v>0</v>
      </c>
      <c r="DR19" s="227">
        <v>0</v>
      </c>
      <c r="DS19" s="228">
        <v>45.4</v>
      </c>
      <c r="DT19" s="227">
        <v>0</v>
      </c>
      <c r="DU19" s="227">
        <v>0</v>
      </c>
      <c r="DV19" s="227">
        <v>19</v>
      </c>
      <c r="DW19" s="227">
        <v>0</v>
      </c>
      <c r="DX19" s="227">
        <v>0</v>
      </c>
      <c r="DY19" s="227">
        <v>6</v>
      </c>
      <c r="DZ19" s="227">
        <v>0</v>
      </c>
      <c r="EA19" s="227">
        <v>14</v>
      </c>
      <c r="EB19" s="227">
        <v>0</v>
      </c>
      <c r="EC19" s="228">
        <v>30.5</v>
      </c>
      <c r="ED19" s="227">
        <v>0</v>
      </c>
      <c r="EE19" s="227">
        <v>0</v>
      </c>
      <c r="EF19" s="227">
        <v>70</v>
      </c>
      <c r="EG19" s="227">
        <v>0</v>
      </c>
      <c r="EH19" s="228">
        <v>78.599999999999994</v>
      </c>
      <c r="EI19" s="227">
        <v>0</v>
      </c>
      <c r="EK19" s="41">
        <v>0</v>
      </c>
      <c r="EL19" s="227">
        <v>0</v>
      </c>
      <c r="EM19" s="227">
        <v>0</v>
      </c>
      <c r="EN19" s="227">
        <v>45.4</v>
      </c>
      <c r="EO19" s="227">
        <v>45.4</v>
      </c>
      <c r="EP19" s="227">
        <v>45.4</v>
      </c>
      <c r="EQ19" s="227">
        <v>64.400000000000006</v>
      </c>
      <c r="ER19" s="227">
        <v>64.400000000000006</v>
      </c>
      <c r="ES19" s="227">
        <v>64.400000000000006</v>
      </c>
      <c r="ET19" s="227">
        <v>70.400000000000006</v>
      </c>
      <c r="EU19" s="227">
        <v>70.400000000000006</v>
      </c>
      <c r="EV19" s="227">
        <v>84.4</v>
      </c>
      <c r="EW19" s="227">
        <v>84.4</v>
      </c>
      <c r="EX19" s="227">
        <v>114.9</v>
      </c>
      <c r="EY19" s="227">
        <v>114.9</v>
      </c>
      <c r="EZ19" s="227">
        <v>114.9</v>
      </c>
      <c r="FA19" s="227">
        <v>184.9</v>
      </c>
      <c r="FB19" s="227">
        <v>184.9</v>
      </c>
      <c r="FC19" s="227">
        <v>263.5</v>
      </c>
      <c r="FD19" s="227">
        <v>263.5</v>
      </c>
    </row>
    <row r="20" spans="1:160" ht="13.5" thickBot="1" x14ac:dyDescent="0.25">
      <c r="A20" s="132"/>
      <c r="B20" s="34">
        <v>47</v>
      </c>
      <c r="C20" s="10">
        <v>47</v>
      </c>
      <c r="D20" s="37" t="s">
        <v>49</v>
      </c>
      <c r="E20" s="37" t="s">
        <v>57</v>
      </c>
      <c r="F20" s="37"/>
      <c r="G20" s="43">
        <v>0.32430555555555501</v>
      </c>
      <c r="H20" s="47">
        <v>0.32430555555555557</v>
      </c>
      <c r="I20" s="58" t="s">
        <v>44</v>
      </c>
      <c r="J20" s="52">
        <v>0</v>
      </c>
      <c r="K20" s="43">
        <v>0.407638888888886</v>
      </c>
      <c r="L20" s="47">
        <v>0.40763888888887001</v>
      </c>
      <c r="M20" s="42" t="s">
        <v>44</v>
      </c>
      <c r="N20" s="38">
        <v>0</v>
      </c>
      <c r="O20" s="73">
        <v>0.44930555555555557</v>
      </c>
      <c r="P20" s="42" t="s">
        <v>44</v>
      </c>
      <c r="Q20" s="38">
        <v>0</v>
      </c>
      <c r="R20" s="43">
        <v>0.45833333333333331</v>
      </c>
      <c r="S20" s="47">
        <v>0.45833333333333331</v>
      </c>
      <c r="T20" s="70">
        <v>46.7</v>
      </c>
      <c r="U20" s="71">
        <v>46.7</v>
      </c>
      <c r="V20" s="72"/>
      <c r="W20" s="115">
        <v>0.47013888888888888</v>
      </c>
      <c r="X20" s="42" t="s">
        <v>44</v>
      </c>
      <c r="Y20" s="38">
        <v>0</v>
      </c>
      <c r="Z20" s="49">
        <v>0.50486111111111109</v>
      </c>
      <c r="AA20" s="42" t="s">
        <v>44</v>
      </c>
      <c r="AB20" s="38">
        <v>0</v>
      </c>
      <c r="AC20" s="53">
        <v>0.5083333333333333</v>
      </c>
      <c r="AD20" s="61"/>
      <c r="AE20" s="55">
        <v>0.51221064814814821</v>
      </c>
      <c r="AF20" s="35">
        <v>3.8773148148149028E-3</v>
      </c>
      <c r="AG20" s="35">
        <v>2.3148148148236045E-5</v>
      </c>
      <c r="AH20" s="44" t="s">
        <v>223</v>
      </c>
      <c r="AI20" s="45">
        <v>2</v>
      </c>
      <c r="AJ20" s="115">
        <v>0.52916666666666667</v>
      </c>
      <c r="AK20" s="42" t="s">
        <v>44</v>
      </c>
      <c r="AL20" s="38">
        <v>0</v>
      </c>
      <c r="AM20" s="73">
        <v>0.5395833333333333</v>
      </c>
      <c r="AN20" s="42" t="s">
        <v>44</v>
      </c>
      <c r="AO20" s="38">
        <v>0</v>
      </c>
      <c r="AP20" s="53">
        <v>0.54236111111111118</v>
      </c>
      <c r="AQ20" s="61"/>
      <c r="AR20" s="55">
        <v>0.5491435185185185</v>
      </c>
      <c r="AS20" s="35">
        <v>6.7824074074073204E-3</v>
      </c>
      <c r="AT20" s="35">
        <v>2.3148148148061272E-5</v>
      </c>
      <c r="AU20" s="44" t="s">
        <v>223</v>
      </c>
      <c r="AV20" s="45">
        <v>2</v>
      </c>
      <c r="AW20" s="49">
        <v>0.57013888888888886</v>
      </c>
      <c r="AX20" s="42" t="s">
        <v>44</v>
      </c>
      <c r="AY20" s="38">
        <v>0</v>
      </c>
      <c r="AZ20" s="49">
        <v>0.57291666666666696</v>
      </c>
      <c r="BA20" s="61"/>
      <c r="BB20" s="55">
        <v>0.57840277777777771</v>
      </c>
      <c r="BC20" s="35">
        <v>5.4861111111107475E-3</v>
      </c>
      <c r="BD20" s="35">
        <v>4.8611111111074735E-4</v>
      </c>
      <c r="BE20" s="44" t="s">
        <v>223</v>
      </c>
      <c r="BF20" s="45">
        <v>42</v>
      </c>
      <c r="BG20" s="308">
        <v>0.6180555555555558</v>
      </c>
      <c r="BH20" s="42" t="s">
        <v>44</v>
      </c>
      <c r="BI20" s="38">
        <v>0</v>
      </c>
      <c r="BJ20" s="43">
        <v>0.61805555555555558</v>
      </c>
      <c r="BK20" s="47">
        <v>0.62847222222222221</v>
      </c>
      <c r="BL20" s="70">
        <v>28.3</v>
      </c>
      <c r="BM20" s="71">
        <v>28.3</v>
      </c>
      <c r="BN20" s="72"/>
      <c r="BO20" s="117" t="s">
        <v>226</v>
      </c>
      <c r="BP20" s="121"/>
      <c r="BQ20" s="124" t="s">
        <v>225</v>
      </c>
      <c r="BR20" s="125"/>
      <c r="BS20" s="49">
        <v>0.69444444444444453</v>
      </c>
      <c r="BT20" s="42" t="s">
        <v>44</v>
      </c>
      <c r="BU20" s="38">
        <v>0</v>
      </c>
      <c r="BV20" s="49">
        <v>0.69652777777777797</v>
      </c>
      <c r="BW20" s="61"/>
      <c r="BX20" s="55">
        <v>0.69969907407407417</v>
      </c>
      <c r="BY20" s="35">
        <v>3.1712962962961999E-3</v>
      </c>
      <c r="BZ20" s="35">
        <v>7.1759259259249631E-4</v>
      </c>
      <c r="CA20" s="44" t="s">
        <v>223</v>
      </c>
      <c r="CB20" s="45">
        <v>62</v>
      </c>
      <c r="CC20" s="85">
        <v>0.7006944444444444</v>
      </c>
      <c r="CD20" s="86"/>
      <c r="CE20" s="87">
        <v>0</v>
      </c>
      <c r="CF20" s="88"/>
      <c r="CG20" s="85">
        <v>0.70972222222222225</v>
      </c>
      <c r="CH20" s="86"/>
      <c r="CI20" s="87">
        <v>0</v>
      </c>
      <c r="CJ20" s="88"/>
      <c r="CK20" s="43">
        <v>0.75347222222222221</v>
      </c>
      <c r="CL20" s="47">
        <v>0.75347222222222221</v>
      </c>
      <c r="CM20" s="70">
        <v>52.3</v>
      </c>
      <c r="CN20" s="71">
        <v>52.3</v>
      </c>
      <c r="CO20" s="72">
        <v>30</v>
      </c>
      <c r="CP20" s="91">
        <v>0.75902777777777775</v>
      </c>
      <c r="CQ20" s="95">
        <v>5.5555555555555601E-2</v>
      </c>
      <c r="CR20" s="42" t="s">
        <v>44</v>
      </c>
      <c r="CS20" s="38">
        <v>0</v>
      </c>
      <c r="CT20" s="65"/>
      <c r="CU20" s="39">
        <v>265.3</v>
      </c>
      <c r="CV20" s="46">
        <v>0</v>
      </c>
      <c r="CW20" s="40"/>
      <c r="CX20" s="63">
        <v>265.3</v>
      </c>
      <c r="CY20" s="128"/>
      <c r="CZ20" s="101" t="s">
        <v>190</v>
      </c>
      <c r="DA20" s="129" t="s">
        <v>177</v>
      </c>
      <c r="DB20" s="129">
        <v>77</v>
      </c>
      <c r="DC20" s="104"/>
      <c r="DD20" s="77">
        <v>16</v>
      </c>
      <c r="DE20" s="56"/>
      <c r="DF20" s="36"/>
      <c r="DI20" s="41">
        <v>1.06</v>
      </c>
      <c r="DJ20" s="17" t="s">
        <v>196</v>
      </c>
      <c r="DK20" s="153">
        <v>164.93800000000002</v>
      </c>
      <c r="DL20" s="41">
        <v>164.93800000000002</v>
      </c>
      <c r="DM20" s="41">
        <v>9999</v>
      </c>
      <c r="DP20" s="41">
        <v>47</v>
      </c>
      <c r="DQ20" s="227">
        <v>0</v>
      </c>
      <c r="DR20" s="227">
        <v>0</v>
      </c>
      <c r="DS20" s="228">
        <v>46.7</v>
      </c>
      <c r="DT20" s="227">
        <v>0</v>
      </c>
      <c r="DU20" s="227">
        <v>0</v>
      </c>
      <c r="DV20" s="227">
        <v>2</v>
      </c>
      <c r="DW20" s="227">
        <v>0</v>
      </c>
      <c r="DX20" s="227">
        <v>0</v>
      </c>
      <c r="DY20" s="227">
        <v>2</v>
      </c>
      <c r="DZ20" s="227">
        <v>0</v>
      </c>
      <c r="EA20" s="227">
        <v>42</v>
      </c>
      <c r="EB20" s="227">
        <v>0</v>
      </c>
      <c r="EC20" s="228">
        <v>28.3</v>
      </c>
      <c r="ED20" s="227">
        <v>0</v>
      </c>
      <c r="EE20" s="227">
        <v>0</v>
      </c>
      <c r="EF20" s="227">
        <v>62</v>
      </c>
      <c r="EG20" s="227">
        <v>0</v>
      </c>
      <c r="EH20" s="228">
        <v>82.3</v>
      </c>
      <c r="EI20" s="227">
        <v>0</v>
      </c>
      <c r="EK20" s="41">
        <v>47</v>
      </c>
      <c r="EL20" s="227">
        <v>0</v>
      </c>
      <c r="EM20" s="227">
        <v>0</v>
      </c>
      <c r="EN20" s="227">
        <v>46.7</v>
      </c>
      <c r="EO20" s="227">
        <v>46.7</v>
      </c>
      <c r="EP20" s="227">
        <v>46.7</v>
      </c>
      <c r="EQ20" s="227">
        <v>48.7</v>
      </c>
      <c r="ER20" s="227">
        <v>48.7</v>
      </c>
      <c r="ES20" s="227">
        <v>48.7</v>
      </c>
      <c r="ET20" s="227">
        <v>50.7</v>
      </c>
      <c r="EU20" s="227">
        <v>50.7</v>
      </c>
      <c r="EV20" s="227">
        <v>92.7</v>
      </c>
      <c r="EW20" s="227">
        <v>92.7</v>
      </c>
      <c r="EX20" s="227">
        <v>121</v>
      </c>
      <c r="EY20" s="227">
        <v>121</v>
      </c>
      <c r="EZ20" s="227">
        <v>121</v>
      </c>
      <c r="FA20" s="227">
        <v>183</v>
      </c>
      <c r="FB20" s="227">
        <v>183</v>
      </c>
      <c r="FC20" s="227">
        <v>265.3</v>
      </c>
      <c r="FD20" s="227">
        <v>265.3</v>
      </c>
    </row>
    <row r="21" spans="1:160" ht="13.5" thickBot="1" x14ac:dyDescent="0.25">
      <c r="A21" s="132"/>
      <c r="B21" s="34">
        <v>29</v>
      </c>
      <c r="C21" s="10">
        <v>29</v>
      </c>
      <c r="D21" s="37" t="s">
        <v>131</v>
      </c>
      <c r="E21" s="37" t="s">
        <v>132</v>
      </c>
      <c r="F21" s="37"/>
      <c r="G21" s="43">
        <v>0.311805555555556</v>
      </c>
      <c r="H21" s="47">
        <v>0.31180555555555556</v>
      </c>
      <c r="I21" s="58" t="s">
        <v>44</v>
      </c>
      <c r="J21" s="52">
        <v>0</v>
      </c>
      <c r="K21" s="43">
        <v>0.39513888888888699</v>
      </c>
      <c r="L21" s="47">
        <v>0.39513888888887799</v>
      </c>
      <c r="M21" s="42" t="s">
        <v>44</v>
      </c>
      <c r="N21" s="38">
        <v>0</v>
      </c>
      <c r="O21" s="73">
        <v>0.4368055555555555</v>
      </c>
      <c r="P21" s="42" t="s">
        <v>44</v>
      </c>
      <c r="Q21" s="38">
        <v>0</v>
      </c>
      <c r="R21" s="43">
        <v>0.44236111111111115</v>
      </c>
      <c r="S21" s="47">
        <v>0.44236111111111115</v>
      </c>
      <c r="T21" s="70">
        <v>48.9</v>
      </c>
      <c r="U21" s="71">
        <v>48.9</v>
      </c>
      <c r="V21" s="72">
        <v>30</v>
      </c>
      <c r="W21" s="115">
        <v>0.45763888888888882</v>
      </c>
      <c r="X21" s="42" t="s">
        <v>44</v>
      </c>
      <c r="Y21" s="38">
        <v>0</v>
      </c>
      <c r="Z21" s="49">
        <v>0.49236111111111108</v>
      </c>
      <c r="AA21" s="42" t="s">
        <v>44</v>
      </c>
      <c r="AB21" s="38">
        <v>0</v>
      </c>
      <c r="AC21" s="53">
        <v>0.49444444444444446</v>
      </c>
      <c r="AD21" s="61"/>
      <c r="AE21" s="55">
        <v>0.49853009259259262</v>
      </c>
      <c r="AF21" s="35">
        <v>4.0856481481481577E-3</v>
      </c>
      <c r="AG21" s="35">
        <v>2.3148148148149092E-4</v>
      </c>
      <c r="AH21" s="44" t="s">
        <v>223</v>
      </c>
      <c r="AI21" s="45">
        <v>20</v>
      </c>
      <c r="AJ21" s="115">
        <v>0.51527777777777783</v>
      </c>
      <c r="AK21" s="42" t="s">
        <v>44</v>
      </c>
      <c r="AL21" s="38">
        <v>0</v>
      </c>
      <c r="AM21" s="73">
        <v>0.52569444444444446</v>
      </c>
      <c r="AN21" s="42" t="s">
        <v>44</v>
      </c>
      <c r="AO21" s="38">
        <v>0</v>
      </c>
      <c r="AP21" s="53">
        <v>0.52916666666666667</v>
      </c>
      <c r="AQ21" s="61"/>
      <c r="AR21" s="55">
        <v>0.53600694444444441</v>
      </c>
      <c r="AS21" s="35">
        <v>6.8402777777777368E-3</v>
      </c>
      <c r="AT21" s="35">
        <v>8.1018518518477696E-5</v>
      </c>
      <c r="AU21" s="44" t="s">
        <v>223</v>
      </c>
      <c r="AV21" s="45">
        <v>7</v>
      </c>
      <c r="AW21" s="49">
        <v>0.55694444444444446</v>
      </c>
      <c r="AX21" s="42" t="s">
        <v>44</v>
      </c>
      <c r="AY21" s="38">
        <v>0</v>
      </c>
      <c r="AZ21" s="49">
        <v>0.55972222222222201</v>
      </c>
      <c r="BA21" s="61"/>
      <c r="BB21" s="55">
        <v>0.56497685185185187</v>
      </c>
      <c r="BC21" s="35">
        <v>5.2546296296298589E-3</v>
      </c>
      <c r="BD21" s="35">
        <v>2.5462962962985881E-4</v>
      </c>
      <c r="BE21" s="44" t="s">
        <v>223</v>
      </c>
      <c r="BF21" s="45">
        <v>22</v>
      </c>
      <c r="BG21" s="308">
        <v>0.60486111111111085</v>
      </c>
      <c r="BH21" s="42" t="s">
        <v>44</v>
      </c>
      <c r="BI21" s="38">
        <v>0</v>
      </c>
      <c r="BJ21" s="43">
        <v>0.60486111111111118</v>
      </c>
      <c r="BK21" s="47">
        <v>0.6069444444444444</v>
      </c>
      <c r="BL21" s="70">
        <v>30.2</v>
      </c>
      <c r="BM21" s="71">
        <v>30.2</v>
      </c>
      <c r="BN21" s="72"/>
      <c r="BO21" s="117" t="s">
        <v>226</v>
      </c>
      <c r="BP21" s="121"/>
      <c r="BQ21" s="124" t="s">
        <v>225</v>
      </c>
      <c r="BR21" s="125"/>
      <c r="BS21" s="49">
        <v>0.68333333333333324</v>
      </c>
      <c r="BT21" s="42" t="s">
        <v>44</v>
      </c>
      <c r="BU21" s="38">
        <v>0</v>
      </c>
      <c r="BV21" s="49">
        <v>0.68541666666666701</v>
      </c>
      <c r="BW21" s="61"/>
      <c r="BX21" s="55">
        <v>0.68863425925925925</v>
      </c>
      <c r="BY21" s="35">
        <v>3.2175925925922444E-3</v>
      </c>
      <c r="BZ21" s="35">
        <v>7.6388888888854079E-4</v>
      </c>
      <c r="CA21" s="44" t="s">
        <v>223</v>
      </c>
      <c r="CB21" s="45">
        <v>66</v>
      </c>
      <c r="CC21" s="85">
        <v>0.68958333333333333</v>
      </c>
      <c r="CD21" s="86"/>
      <c r="CE21" s="87">
        <v>0</v>
      </c>
      <c r="CF21" s="88"/>
      <c r="CG21" s="85">
        <v>0.69861111111111107</v>
      </c>
      <c r="CH21" s="86"/>
      <c r="CI21" s="87">
        <v>0</v>
      </c>
      <c r="CJ21" s="88"/>
      <c r="CK21" s="43">
        <v>0.74583333333333324</v>
      </c>
      <c r="CL21" s="47">
        <v>0.74583333333333324</v>
      </c>
      <c r="CM21" s="70">
        <v>52.4</v>
      </c>
      <c r="CN21" s="71">
        <v>52.4</v>
      </c>
      <c r="CO21" s="72"/>
      <c r="CP21" s="91">
        <v>0.74722222222222223</v>
      </c>
      <c r="CQ21" s="95">
        <v>5.5555555555555601E-2</v>
      </c>
      <c r="CR21" s="42" t="s">
        <v>44</v>
      </c>
      <c r="CS21" s="38">
        <v>0</v>
      </c>
      <c r="CT21" s="65"/>
      <c r="CU21" s="39">
        <v>276.5</v>
      </c>
      <c r="CV21" s="46">
        <v>0</v>
      </c>
      <c r="CW21" s="40"/>
      <c r="CX21" s="63">
        <v>276.5</v>
      </c>
      <c r="CY21" s="128"/>
      <c r="CZ21" s="101" t="s">
        <v>189</v>
      </c>
      <c r="DA21" s="129" t="s">
        <v>177</v>
      </c>
      <c r="DB21" s="129">
        <v>75</v>
      </c>
      <c r="DC21" s="104"/>
      <c r="DD21" s="77">
        <v>17</v>
      </c>
      <c r="DE21" s="56"/>
      <c r="DF21" s="36">
        <v>8</v>
      </c>
      <c r="DI21" s="41">
        <v>1.06</v>
      </c>
      <c r="DJ21" s="17" t="s">
        <v>196</v>
      </c>
      <c r="DK21" s="153">
        <v>169.39</v>
      </c>
      <c r="DL21" s="41">
        <v>169.39</v>
      </c>
      <c r="DM21" s="41">
        <v>9999</v>
      </c>
      <c r="DP21" s="41">
        <v>29</v>
      </c>
      <c r="DQ21" s="227">
        <v>0</v>
      </c>
      <c r="DR21" s="227">
        <v>0</v>
      </c>
      <c r="DS21" s="228">
        <v>78.900000000000006</v>
      </c>
      <c r="DT21" s="227">
        <v>0</v>
      </c>
      <c r="DU21" s="227">
        <v>0</v>
      </c>
      <c r="DV21" s="227">
        <v>20</v>
      </c>
      <c r="DW21" s="227">
        <v>0</v>
      </c>
      <c r="DX21" s="227">
        <v>0</v>
      </c>
      <c r="DY21" s="227">
        <v>7</v>
      </c>
      <c r="DZ21" s="227">
        <v>0</v>
      </c>
      <c r="EA21" s="227">
        <v>22</v>
      </c>
      <c r="EB21" s="227">
        <v>0</v>
      </c>
      <c r="EC21" s="228">
        <v>30.2</v>
      </c>
      <c r="ED21" s="227">
        <v>0</v>
      </c>
      <c r="EE21" s="227">
        <v>0</v>
      </c>
      <c r="EF21" s="227">
        <v>66</v>
      </c>
      <c r="EG21" s="227">
        <v>0</v>
      </c>
      <c r="EH21" s="228">
        <v>52.4</v>
      </c>
      <c r="EI21" s="227">
        <v>0</v>
      </c>
      <c r="EK21" s="41">
        <v>29</v>
      </c>
      <c r="EL21" s="227">
        <v>0</v>
      </c>
      <c r="EM21" s="227">
        <v>0</v>
      </c>
      <c r="EN21" s="227">
        <v>78.900000000000006</v>
      </c>
      <c r="EO21" s="227">
        <v>78.900000000000006</v>
      </c>
      <c r="EP21" s="227">
        <v>78.900000000000006</v>
      </c>
      <c r="EQ21" s="227">
        <v>98.9</v>
      </c>
      <c r="ER21" s="227">
        <v>98.9</v>
      </c>
      <c r="ES21" s="227">
        <v>98.9</v>
      </c>
      <c r="ET21" s="227">
        <v>105.9</v>
      </c>
      <c r="EU21" s="227">
        <v>105.9</v>
      </c>
      <c r="EV21" s="227">
        <v>127.9</v>
      </c>
      <c r="EW21" s="227">
        <v>127.9</v>
      </c>
      <c r="EX21" s="227">
        <v>158.1</v>
      </c>
      <c r="EY21" s="227">
        <v>158.1</v>
      </c>
      <c r="EZ21" s="227">
        <v>158.1</v>
      </c>
      <c r="FA21" s="227">
        <v>224.1</v>
      </c>
      <c r="FB21" s="227">
        <v>224.1</v>
      </c>
      <c r="FC21" s="227">
        <v>276.5</v>
      </c>
      <c r="FD21" s="227">
        <v>276.5</v>
      </c>
    </row>
    <row r="22" spans="1:160" ht="13.5" thickBot="1" x14ac:dyDescent="0.25">
      <c r="A22" s="132"/>
      <c r="B22" s="34">
        <v>42</v>
      </c>
      <c r="C22" s="10">
        <v>42</v>
      </c>
      <c r="D22" s="37" t="s">
        <v>148</v>
      </c>
      <c r="E22" s="37" t="s">
        <v>149</v>
      </c>
      <c r="F22" s="37"/>
      <c r="G22" s="43">
        <v>0.32083333333333303</v>
      </c>
      <c r="H22" s="47">
        <v>0.32083333333333336</v>
      </c>
      <c r="I22" s="58" t="s">
        <v>44</v>
      </c>
      <c r="J22" s="52">
        <v>0</v>
      </c>
      <c r="K22" s="43">
        <v>0.40416666666666401</v>
      </c>
      <c r="L22" s="47">
        <v>0.40416666666665002</v>
      </c>
      <c r="M22" s="42" t="s">
        <v>44</v>
      </c>
      <c r="N22" s="38">
        <v>0</v>
      </c>
      <c r="O22" s="73">
        <v>0.4458333333333333</v>
      </c>
      <c r="P22" s="42" t="s">
        <v>44</v>
      </c>
      <c r="Q22" s="38">
        <v>0</v>
      </c>
      <c r="R22" s="43">
        <v>0.45416666666666666</v>
      </c>
      <c r="S22" s="47">
        <v>0.45416666666666666</v>
      </c>
      <c r="T22" s="70">
        <v>47.1</v>
      </c>
      <c r="U22" s="71">
        <v>47.1</v>
      </c>
      <c r="V22" s="72"/>
      <c r="W22" s="115">
        <v>0.46666666666666662</v>
      </c>
      <c r="X22" s="42" t="s">
        <v>44</v>
      </c>
      <c r="Y22" s="38">
        <v>0</v>
      </c>
      <c r="Z22" s="49">
        <v>0.50138888888888888</v>
      </c>
      <c r="AA22" s="42" t="s">
        <v>44</v>
      </c>
      <c r="AB22" s="38">
        <v>0</v>
      </c>
      <c r="AC22" s="53">
        <v>0.50416666666666665</v>
      </c>
      <c r="AD22" s="61"/>
      <c r="AE22" s="55">
        <v>0.50790509259259264</v>
      </c>
      <c r="AF22" s="35">
        <v>3.7384259259259922E-3</v>
      </c>
      <c r="AG22" s="35">
        <v>1.1574074074067455E-4</v>
      </c>
      <c r="AH22" s="44" t="s">
        <v>45</v>
      </c>
      <c r="AI22" s="45">
        <v>10</v>
      </c>
      <c r="AJ22" s="115">
        <v>0.52500000000000002</v>
      </c>
      <c r="AK22" s="42" t="s">
        <v>44</v>
      </c>
      <c r="AL22" s="38">
        <v>0</v>
      </c>
      <c r="AM22" s="73">
        <v>0.53541666666666665</v>
      </c>
      <c r="AN22" s="42" t="s">
        <v>44</v>
      </c>
      <c r="AO22" s="38">
        <v>0</v>
      </c>
      <c r="AP22" s="53">
        <v>0.53819444444444442</v>
      </c>
      <c r="AQ22" s="61"/>
      <c r="AR22" s="55">
        <v>0.5440625</v>
      </c>
      <c r="AS22" s="35">
        <v>5.8680555555555847E-3</v>
      </c>
      <c r="AT22" s="35">
        <v>8.9120370370367446E-4</v>
      </c>
      <c r="AU22" s="44" t="s">
        <v>45</v>
      </c>
      <c r="AV22" s="45">
        <v>77</v>
      </c>
      <c r="AW22" s="49">
        <v>0.56597222222222221</v>
      </c>
      <c r="AX22" s="42" t="s">
        <v>44</v>
      </c>
      <c r="AY22" s="38">
        <v>0</v>
      </c>
      <c r="AZ22" s="49">
        <v>0.56805555555555498</v>
      </c>
      <c r="BA22" s="61"/>
      <c r="BB22" s="55">
        <v>0.57324074074074072</v>
      </c>
      <c r="BC22" s="35">
        <v>5.1851851851857367E-3</v>
      </c>
      <c r="BD22" s="35">
        <v>1.8518518518573657E-4</v>
      </c>
      <c r="BE22" s="44" t="s">
        <v>223</v>
      </c>
      <c r="BF22" s="45">
        <v>16</v>
      </c>
      <c r="BG22" s="308">
        <v>0.61319444444444382</v>
      </c>
      <c r="BH22" s="42" t="s">
        <v>44</v>
      </c>
      <c r="BI22" s="38">
        <v>0</v>
      </c>
      <c r="BJ22" s="43">
        <v>0.61319444444444449</v>
      </c>
      <c r="BK22" s="47">
        <v>0.62291666666666667</v>
      </c>
      <c r="BL22" s="70">
        <v>26.6</v>
      </c>
      <c r="BM22" s="71">
        <v>26.6</v>
      </c>
      <c r="BN22" s="72"/>
      <c r="BO22" s="117" t="s">
        <v>226</v>
      </c>
      <c r="BP22" s="121"/>
      <c r="BQ22" s="124" t="s">
        <v>225</v>
      </c>
      <c r="BR22" s="125"/>
      <c r="BS22" s="49">
        <v>0.68958333333333333</v>
      </c>
      <c r="BT22" s="42" t="s">
        <v>44</v>
      </c>
      <c r="BU22" s="38">
        <v>0</v>
      </c>
      <c r="BV22" s="49">
        <v>0.69166666666666698</v>
      </c>
      <c r="BW22" s="61"/>
      <c r="BX22" s="55">
        <v>0.69467592592592586</v>
      </c>
      <c r="BY22" s="35">
        <v>3.0092592592588785E-3</v>
      </c>
      <c r="BZ22" s="35">
        <v>5.5555555555517489E-4</v>
      </c>
      <c r="CA22" s="44" t="s">
        <v>223</v>
      </c>
      <c r="CB22" s="45">
        <v>48</v>
      </c>
      <c r="CC22" s="85">
        <v>0.6958333333333333</v>
      </c>
      <c r="CD22" s="86"/>
      <c r="CE22" s="87">
        <v>0</v>
      </c>
      <c r="CF22" s="88"/>
      <c r="CG22" s="85">
        <v>0.70347222222222217</v>
      </c>
      <c r="CH22" s="86"/>
      <c r="CI22" s="87">
        <v>0</v>
      </c>
      <c r="CJ22" s="88"/>
      <c r="CK22" s="43">
        <v>0.74583333333333324</v>
      </c>
      <c r="CL22" s="47">
        <v>0.74791666666666667</v>
      </c>
      <c r="CM22" s="70">
        <v>53.2</v>
      </c>
      <c r="CN22" s="71">
        <v>53.2</v>
      </c>
      <c r="CO22" s="72"/>
      <c r="CP22" s="91">
        <v>0.75</v>
      </c>
      <c r="CQ22" s="95">
        <v>5.5555555555555601E-2</v>
      </c>
      <c r="CR22" s="42" t="s">
        <v>44</v>
      </c>
      <c r="CS22" s="38">
        <v>0</v>
      </c>
      <c r="CT22" s="65"/>
      <c r="CU22" s="39">
        <v>277.89999999999998</v>
      </c>
      <c r="CV22" s="46">
        <v>0</v>
      </c>
      <c r="CW22" s="40"/>
      <c r="CX22" s="63">
        <v>277.89999999999998</v>
      </c>
      <c r="CY22" s="128"/>
      <c r="CZ22" s="101" t="s">
        <v>189</v>
      </c>
      <c r="DA22" s="129" t="s">
        <v>177</v>
      </c>
      <c r="DB22" s="129">
        <v>102</v>
      </c>
      <c r="DC22" s="104"/>
      <c r="DD22" s="77">
        <v>18</v>
      </c>
      <c r="DE22" s="56"/>
      <c r="DF22" s="36">
        <v>9</v>
      </c>
      <c r="DI22" s="41">
        <v>1.0900000000000001</v>
      </c>
      <c r="DJ22" s="17" t="s">
        <v>196</v>
      </c>
      <c r="DK22" s="153">
        <v>138.32100000000003</v>
      </c>
      <c r="DL22" s="41">
        <v>138.32100000000003</v>
      </c>
      <c r="DM22" s="41">
        <v>9999</v>
      </c>
      <c r="DP22" s="41">
        <v>42</v>
      </c>
      <c r="DQ22" s="227">
        <v>0</v>
      </c>
      <c r="DR22" s="227">
        <v>0</v>
      </c>
      <c r="DS22" s="228">
        <v>47.1</v>
      </c>
      <c r="DT22" s="227">
        <v>0</v>
      </c>
      <c r="DU22" s="227">
        <v>0</v>
      </c>
      <c r="DV22" s="227">
        <v>10</v>
      </c>
      <c r="DW22" s="227">
        <v>0</v>
      </c>
      <c r="DX22" s="227">
        <v>0</v>
      </c>
      <c r="DY22" s="227">
        <v>77</v>
      </c>
      <c r="DZ22" s="227">
        <v>0</v>
      </c>
      <c r="EA22" s="227">
        <v>16</v>
      </c>
      <c r="EB22" s="227">
        <v>0</v>
      </c>
      <c r="EC22" s="228">
        <v>26.6</v>
      </c>
      <c r="ED22" s="227">
        <v>0</v>
      </c>
      <c r="EE22" s="227">
        <v>0</v>
      </c>
      <c r="EF22" s="227">
        <v>48</v>
      </c>
      <c r="EG22" s="227">
        <v>0</v>
      </c>
      <c r="EH22" s="228">
        <v>53.2</v>
      </c>
      <c r="EI22" s="227">
        <v>0</v>
      </c>
      <c r="EK22" s="41">
        <v>42</v>
      </c>
      <c r="EL22" s="227">
        <v>0</v>
      </c>
      <c r="EM22" s="227">
        <v>0</v>
      </c>
      <c r="EN22" s="227">
        <v>47.1</v>
      </c>
      <c r="EO22" s="227">
        <v>47.1</v>
      </c>
      <c r="EP22" s="227">
        <v>47.1</v>
      </c>
      <c r="EQ22" s="227">
        <v>57.1</v>
      </c>
      <c r="ER22" s="227">
        <v>57.1</v>
      </c>
      <c r="ES22" s="227">
        <v>57.1</v>
      </c>
      <c r="ET22" s="227">
        <v>134.1</v>
      </c>
      <c r="EU22" s="227">
        <v>134.1</v>
      </c>
      <c r="EV22" s="227">
        <v>150.1</v>
      </c>
      <c r="EW22" s="227">
        <v>150.1</v>
      </c>
      <c r="EX22" s="227">
        <v>176.7</v>
      </c>
      <c r="EY22" s="227">
        <v>176.7</v>
      </c>
      <c r="EZ22" s="227">
        <v>176.7</v>
      </c>
      <c r="FA22" s="227">
        <v>224.7</v>
      </c>
      <c r="FB22" s="227">
        <v>224.7</v>
      </c>
      <c r="FC22" s="227">
        <v>277.89999999999998</v>
      </c>
      <c r="FD22" s="227">
        <v>277.89999999999998</v>
      </c>
    </row>
    <row r="23" spans="1:160" ht="13.5" thickBot="1" x14ac:dyDescent="0.25">
      <c r="A23" s="132"/>
      <c r="B23" s="34">
        <v>17</v>
      </c>
      <c r="C23" s="10">
        <v>17</v>
      </c>
      <c r="D23" s="37" t="s">
        <v>39</v>
      </c>
      <c r="E23" s="37" t="s">
        <v>40</v>
      </c>
      <c r="F23" s="37"/>
      <c r="G23" s="43">
        <v>0.30347222222222198</v>
      </c>
      <c r="H23" s="47">
        <v>0.3034722222222222</v>
      </c>
      <c r="I23" s="58" t="s">
        <v>44</v>
      </c>
      <c r="J23" s="52">
        <v>0</v>
      </c>
      <c r="K23" s="43">
        <v>0.38680555555555501</v>
      </c>
      <c r="L23" s="47">
        <v>0.38680555555555002</v>
      </c>
      <c r="M23" s="42" t="s">
        <v>44</v>
      </c>
      <c r="N23" s="38">
        <v>0</v>
      </c>
      <c r="O23" s="73">
        <v>0.4284722222222222</v>
      </c>
      <c r="P23" s="42" t="s">
        <v>44</v>
      </c>
      <c r="Q23" s="38">
        <v>0</v>
      </c>
      <c r="R23" s="43">
        <v>0.43263888888888885</v>
      </c>
      <c r="S23" s="47">
        <v>0.43263888888888885</v>
      </c>
      <c r="T23" s="70">
        <v>41.2</v>
      </c>
      <c r="U23" s="71">
        <v>41.2</v>
      </c>
      <c r="V23" s="72"/>
      <c r="W23" s="115">
        <v>0.44930555555555551</v>
      </c>
      <c r="X23" s="42" t="s">
        <v>44</v>
      </c>
      <c r="Y23" s="38">
        <v>0</v>
      </c>
      <c r="Z23" s="49">
        <v>0.48402777777777778</v>
      </c>
      <c r="AA23" s="42" t="s">
        <v>44</v>
      </c>
      <c r="AB23" s="38">
        <v>0</v>
      </c>
      <c r="AC23" s="53">
        <v>0.4861111111111111</v>
      </c>
      <c r="AD23" s="61"/>
      <c r="AE23" s="55">
        <v>0.48981481481481487</v>
      </c>
      <c r="AF23" s="35">
        <v>3.7037037037037646E-3</v>
      </c>
      <c r="AG23" s="35">
        <v>1.504629629629022E-4</v>
      </c>
      <c r="AH23" s="44" t="s">
        <v>45</v>
      </c>
      <c r="AI23" s="45">
        <v>13</v>
      </c>
      <c r="AJ23" s="115">
        <v>0.50694444444444442</v>
      </c>
      <c r="AK23" s="42" t="s">
        <v>44</v>
      </c>
      <c r="AL23" s="38">
        <v>0</v>
      </c>
      <c r="AM23" s="73">
        <v>0.51736111111111105</v>
      </c>
      <c r="AN23" s="42" t="s">
        <v>44</v>
      </c>
      <c r="AO23" s="38">
        <v>0</v>
      </c>
      <c r="AP23" s="53">
        <v>0.51944444444444449</v>
      </c>
      <c r="AQ23" s="61"/>
      <c r="AR23" s="55">
        <v>0.52679398148148149</v>
      </c>
      <c r="AS23" s="35">
        <v>7.3495370370370017E-3</v>
      </c>
      <c r="AT23" s="35">
        <v>5.9027777777774255E-4</v>
      </c>
      <c r="AU23" s="44" t="s">
        <v>223</v>
      </c>
      <c r="AV23" s="45">
        <v>51</v>
      </c>
      <c r="AW23" s="49">
        <v>0.54722222222222217</v>
      </c>
      <c r="AX23" s="42" t="s">
        <v>44</v>
      </c>
      <c r="AY23" s="38">
        <v>0</v>
      </c>
      <c r="AZ23" s="49">
        <v>0.54930555555555505</v>
      </c>
      <c r="BA23" s="61"/>
      <c r="BB23" s="55">
        <v>0.55457175925925928</v>
      </c>
      <c r="BC23" s="35">
        <v>5.2662037037042309E-3</v>
      </c>
      <c r="BD23" s="35">
        <v>2.6620370370423075E-4</v>
      </c>
      <c r="BE23" s="44" t="s">
        <v>223</v>
      </c>
      <c r="BF23" s="45">
        <v>23</v>
      </c>
      <c r="BG23" s="308">
        <v>0.59444444444444389</v>
      </c>
      <c r="BH23" s="42" t="s">
        <v>44</v>
      </c>
      <c r="BI23" s="38">
        <v>0</v>
      </c>
      <c r="BJ23" s="43">
        <v>0.59583333333333333</v>
      </c>
      <c r="BK23" s="47">
        <v>0.59652777777777777</v>
      </c>
      <c r="BL23" s="70">
        <v>29.6</v>
      </c>
      <c r="BM23" s="71">
        <v>29.6</v>
      </c>
      <c r="BN23" s="72"/>
      <c r="BO23" s="117" t="s">
        <v>226</v>
      </c>
      <c r="BP23" s="121"/>
      <c r="BQ23" s="124" t="s">
        <v>225</v>
      </c>
      <c r="BR23" s="125"/>
      <c r="BS23" s="49">
        <v>0.67083333333333339</v>
      </c>
      <c r="BT23" s="42" t="s">
        <v>44</v>
      </c>
      <c r="BU23" s="38">
        <v>0</v>
      </c>
      <c r="BV23" s="49">
        <v>0.67361111111111105</v>
      </c>
      <c r="BW23" s="61"/>
      <c r="BX23" s="55">
        <v>0.67679398148148151</v>
      </c>
      <c r="BY23" s="35">
        <v>3.1828703703704608E-3</v>
      </c>
      <c r="BZ23" s="35">
        <v>7.2916666666675723E-4</v>
      </c>
      <c r="CA23" s="44" t="s">
        <v>223</v>
      </c>
      <c r="CB23" s="45">
        <v>63</v>
      </c>
      <c r="CC23" s="85">
        <v>0.67847222222222225</v>
      </c>
      <c r="CD23" s="86"/>
      <c r="CE23" s="87">
        <v>0</v>
      </c>
      <c r="CF23" s="88"/>
      <c r="CG23" s="85">
        <v>0.68680555555555556</v>
      </c>
      <c r="CH23" s="86"/>
      <c r="CI23" s="87">
        <v>0</v>
      </c>
      <c r="CJ23" s="88"/>
      <c r="CK23" s="43">
        <v>0.73125000000000007</v>
      </c>
      <c r="CL23" s="47">
        <v>0.73125000000000007</v>
      </c>
      <c r="CM23" s="70">
        <v>50.2</v>
      </c>
      <c r="CN23" s="71">
        <v>50.2</v>
      </c>
      <c r="CO23" s="72">
        <v>30</v>
      </c>
      <c r="CP23" s="91">
        <v>0.73263888888888884</v>
      </c>
      <c r="CQ23" s="95">
        <v>5.5555555555555601E-2</v>
      </c>
      <c r="CR23" s="42" t="s">
        <v>44</v>
      </c>
      <c r="CS23" s="38">
        <v>0</v>
      </c>
      <c r="CT23" s="65"/>
      <c r="CU23" s="39">
        <v>301</v>
      </c>
      <c r="CV23" s="46">
        <v>0</v>
      </c>
      <c r="CW23" s="40"/>
      <c r="CX23" s="63">
        <v>301</v>
      </c>
      <c r="CZ23" s="101" t="s">
        <v>189</v>
      </c>
      <c r="DA23" s="129" t="s">
        <v>177</v>
      </c>
      <c r="DB23" s="129">
        <v>90</v>
      </c>
      <c r="DC23" s="104" t="s">
        <v>185</v>
      </c>
      <c r="DD23" s="77">
        <v>19</v>
      </c>
      <c r="DE23" s="56"/>
      <c r="DF23" s="36">
        <v>10</v>
      </c>
      <c r="DI23" s="41">
        <v>1.06</v>
      </c>
      <c r="DJ23" s="17" t="s">
        <v>196</v>
      </c>
      <c r="DK23" s="153">
        <v>158.26</v>
      </c>
      <c r="DL23" s="41">
        <v>158.26</v>
      </c>
      <c r="DM23" s="41">
        <v>9999</v>
      </c>
      <c r="DP23" s="41">
        <v>17</v>
      </c>
      <c r="DQ23" s="227">
        <v>0</v>
      </c>
      <c r="DR23" s="227">
        <v>0</v>
      </c>
      <c r="DS23" s="228">
        <v>41.2</v>
      </c>
      <c r="DT23" s="227">
        <v>0</v>
      </c>
      <c r="DU23" s="227">
        <v>0</v>
      </c>
      <c r="DV23" s="227">
        <v>13</v>
      </c>
      <c r="DW23" s="227">
        <v>0</v>
      </c>
      <c r="DX23" s="227">
        <v>0</v>
      </c>
      <c r="DY23" s="227">
        <v>51</v>
      </c>
      <c r="DZ23" s="227">
        <v>0</v>
      </c>
      <c r="EA23" s="227">
        <v>23</v>
      </c>
      <c r="EB23" s="227">
        <v>0</v>
      </c>
      <c r="EC23" s="228">
        <v>29.6</v>
      </c>
      <c r="ED23" s="227">
        <v>0</v>
      </c>
      <c r="EE23" s="227">
        <v>0</v>
      </c>
      <c r="EF23" s="227">
        <v>63</v>
      </c>
      <c r="EG23" s="227">
        <v>0</v>
      </c>
      <c r="EH23" s="228">
        <v>80.2</v>
      </c>
      <c r="EI23" s="227">
        <v>0</v>
      </c>
      <c r="EK23" s="41">
        <v>17</v>
      </c>
      <c r="EL23" s="227">
        <v>0</v>
      </c>
      <c r="EM23" s="227">
        <v>0</v>
      </c>
      <c r="EN23" s="227">
        <v>41.2</v>
      </c>
      <c r="EO23" s="227">
        <v>41.2</v>
      </c>
      <c r="EP23" s="227">
        <v>41.2</v>
      </c>
      <c r="EQ23" s="227">
        <v>54.2</v>
      </c>
      <c r="ER23" s="227">
        <v>54.2</v>
      </c>
      <c r="ES23" s="227">
        <v>54.2</v>
      </c>
      <c r="ET23" s="227">
        <v>105.2</v>
      </c>
      <c r="EU23" s="227">
        <v>105.2</v>
      </c>
      <c r="EV23" s="227">
        <v>128.19999999999999</v>
      </c>
      <c r="EW23" s="227">
        <v>128.19999999999999</v>
      </c>
      <c r="EX23" s="227">
        <v>157.80000000000001</v>
      </c>
      <c r="EY23" s="227">
        <v>157.80000000000001</v>
      </c>
      <c r="EZ23" s="227">
        <v>157.80000000000001</v>
      </c>
      <c r="FA23" s="227">
        <v>220.8</v>
      </c>
      <c r="FB23" s="227">
        <v>220.8</v>
      </c>
      <c r="FC23" s="227">
        <v>301</v>
      </c>
      <c r="FD23" s="227">
        <v>301</v>
      </c>
    </row>
    <row r="24" spans="1:160" s="41" customFormat="1" ht="13.5" thickBot="1" x14ac:dyDescent="0.25">
      <c r="A24" s="131"/>
      <c r="B24" s="34">
        <v>9</v>
      </c>
      <c r="C24" s="10">
        <v>9</v>
      </c>
      <c r="D24" s="37" t="s">
        <v>35</v>
      </c>
      <c r="E24" s="37" t="s">
        <v>99</v>
      </c>
      <c r="F24" s="37"/>
      <c r="G24" s="43">
        <v>0.297916666666667</v>
      </c>
      <c r="H24" s="47">
        <v>0.29791666666666666</v>
      </c>
      <c r="I24" s="58" t="s">
        <v>44</v>
      </c>
      <c r="J24" s="52">
        <v>0</v>
      </c>
      <c r="K24" s="43">
        <v>0.38124999999999998</v>
      </c>
      <c r="L24" s="47">
        <v>0.38124999999999798</v>
      </c>
      <c r="M24" s="42" t="s">
        <v>44</v>
      </c>
      <c r="N24" s="38">
        <v>0</v>
      </c>
      <c r="O24" s="73">
        <v>0.42291666666666666</v>
      </c>
      <c r="P24" s="42" t="s">
        <v>44</v>
      </c>
      <c r="Q24" s="38">
        <v>0</v>
      </c>
      <c r="R24" s="43">
        <v>0.42499999999999999</v>
      </c>
      <c r="S24" s="47">
        <v>0.42499999999999999</v>
      </c>
      <c r="T24" s="70">
        <v>38.5</v>
      </c>
      <c r="U24" s="71">
        <v>38.5</v>
      </c>
      <c r="V24" s="72"/>
      <c r="W24" s="115">
        <v>0.44374999999999998</v>
      </c>
      <c r="X24" s="42" t="s">
        <v>44</v>
      </c>
      <c r="Y24" s="38">
        <v>0</v>
      </c>
      <c r="Z24" s="49">
        <v>0.47847222222222219</v>
      </c>
      <c r="AA24" s="42" t="s">
        <v>44</v>
      </c>
      <c r="AB24" s="38">
        <v>0</v>
      </c>
      <c r="AC24" s="53">
        <v>0.48055555555555557</v>
      </c>
      <c r="AD24" s="61"/>
      <c r="AE24" s="55">
        <v>0.48440972222222217</v>
      </c>
      <c r="AF24" s="35">
        <v>3.854166666666603E-3</v>
      </c>
      <c r="AG24" s="35">
        <v>6.3751087742147661E-17</v>
      </c>
      <c r="AH24" s="44" t="s">
        <v>44</v>
      </c>
      <c r="AI24" s="45">
        <v>0</v>
      </c>
      <c r="AJ24" s="115">
        <v>0.50138888888888888</v>
      </c>
      <c r="AK24" s="42" t="s">
        <v>44</v>
      </c>
      <c r="AL24" s="38">
        <v>0</v>
      </c>
      <c r="AM24" s="73">
        <v>0.51180555555555551</v>
      </c>
      <c r="AN24" s="42" t="s">
        <v>44</v>
      </c>
      <c r="AO24" s="38">
        <v>0</v>
      </c>
      <c r="AP24" s="53">
        <v>0.51388888888888895</v>
      </c>
      <c r="AQ24" s="61"/>
      <c r="AR24" s="55">
        <v>0.52239583333333328</v>
      </c>
      <c r="AS24" s="35">
        <v>8.506944444444331E-3</v>
      </c>
      <c r="AT24" s="35">
        <v>1.7476851851850718E-3</v>
      </c>
      <c r="AU24" s="44" t="s">
        <v>223</v>
      </c>
      <c r="AV24" s="45">
        <v>151</v>
      </c>
      <c r="AW24" s="49">
        <v>0.54166666666666663</v>
      </c>
      <c r="AX24" s="42" t="s">
        <v>44</v>
      </c>
      <c r="AY24" s="38">
        <v>0</v>
      </c>
      <c r="AZ24" s="49">
        <v>0.54374999999999996</v>
      </c>
      <c r="BA24" s="61"/>
      <c r="BB24" s="55">
        <v>0.54880787037037038</v>
      </c>
      <c r="BC24" s="35">
        <v>5.0578703703704209E-3</v>
      </c>
      <c r="BD24" s="35">
        <v>5.7870370370420761E-5</v>
      </c>
      <c r="BE24" s="44" t="s">
        <v>223</v>
      </c>
      <c r="BF24" s="45">
        <v>5</v>
      </c>
      <c r="BG24" s="308">
        <v>0.5888888888888888</v>
      </c>
      <c r="BH24" s="42" t="s">
        <v>44</v>
      </c>
      <c r="BI24" s="38">
        <v>0</v>
      </c>
      <c r="BJ24" s="43">
        <v>0.58958333333333335</v>
      </c>
      <c r="BK24" s="47">
        <v>0.59027777777777779</v>
      </c>
      <c r="BL24" s="70">
        <v>27.8</v>
      </c>
      <c r="BM24" s="71">
        <v>27.8</v>
      </c>
      <c r="BN24" s="72"/>
      <c r="BO24" s="117" t="s">
        <v>226</v>
      </c>
      <c r="BP24" s="121"/>
      <c r="BQ24" s="124" t="s">
        <v>225</v>
      </c>
      <c r="BR24" s="125"/>
      <c r="BS24" s="49">
        <v>0.66527777777777775</v>
      </c>
      <c r="BT24" s="42" t="s">
        <v>44</v>
      </c>
      <c r="BU24" s="38">
        <v>0</v>
      </c>
      <c r="BV24" s="49">
        <v>0.66736111111111096</v>
      </c>
      <c r="BW24" s="61"/>
      <c r="BX24" s="55">
        <v>0.66990740740740751</v>
      </c>
      <c r="BY24" s="35">
        <v>2.5462962962965463E-3</v>
      </c>
      <c r="BZ24" s="35">
        <v>9.25925925928427E-5</v>
      </c>
      <c r="CA24" s="44" t="s">
        <v>223</v>
      </c>
      <c r="CB24" s="45">
        <v>8</v>
      </c>
      <c r="CC24" s="85">
        <v>0.67083333333333339</v>
      </c>
      <c r="CD24" s="86"/>
      <c r="CE24" s="87">
        <v>60</v>
      </c>
      <c r="CF24" s="88"/>
      <c r="CG24" s="85">
        <v>0.6791666666666667</v>
      </c>
      <c r="CH24" s="86"/>
      <c r="CI24" s="87">
        <v>0</v>
      </c>
      <c r="CJ24" s="88"/>
      <c r="CK24" s="43">
        <v>0.72291666666666676</v>
      </c>
      <c r="CL24" s="47">
        <v>0.72291666666666676</v>
      </c>
      <c r="CM24" s="70">
        <v>42.8</v>
      </c>
      <c r="CN24" s="71">
        <v>42.8</v>
      </c>
      <c r="CO24" s="72"/>
      <c r="CP24" s="91">
        <v>0.72291666666666676</v>
      </c>
      <c r="CQ24" s="95">
        <v>5.5555555555555601E-2</v>
      </c>
      <c r="CR24" s="42" t="s">
        <v>44</v>
      </c>
      <c r="CS24" s="38">
        <v>0</v>
      </c>
      <c r="CT24" s="284"/>
      <c r="CU24" s="39">
        <v>273.10000000000002</v>
      </c>
      <c r="CV24" s="46">
        <v>60</v>
      </c>
      <c r="CW24" s="40"/>
      <c r="CX24" s="63">
        <v>333.1</v>
      </c>
      <c r="CY24" s="284"/>
      <c r="CZ24" s="101" t="s">
        <v>189</v>
      </c>
      <c r="DA24" s="129" t="s">
        <v>177</v>
      </c>
      <c r="DB24" s="129">
        <v>78</v>
      </c>
      <c r="DC24" s="104" t="s">
        <v>182</v>
      </c>
      <c r="DD24" s="77">
        <v>20</v>
      </c>
      <c r="DE24" s="56"/>
      <c r="DF24" s="36">
        <v>11</v>
      </c>
      <c r="DI24" s="41">
        <v>1.06</v>
      </c>
      <c r="DJ24" s="41" t="s">
        <v>196</v>
      </c>
      <c r="DK24" s="153">
        <v>115.646</v>
      </c>
      <c r="DL24" s="41">
        <v>115.646</v>
      </c>
      <c r="DM24" s="41">
        <v>9999</v>
      </c>
      <c r="DP24" s="41">
        <v>9</v>
      </c>
      <c r="DQ24" s="227">
        <v>0</v>
      </c>
      <c r="DR24" s="227">
        <v>0</v>
      </c>
      <c r="DS24" s="228">
        <v>38.5</v>
      </c>
      <c r="DT24" s="227">
        <v>0</v>
      </c>
      <c r="DU24" s="227">
        <v>0</v>
      </c>
      <c r="DV24" s="227">
        <v>0</v>
      </c>
      <c r="DW24" s="227">
        <v>0</v>
      </c>
      <c r="DX24" s="227">
        <v>0</v>
      </c>
      <c r="DY24" s="227">
        <v>151</v>
      </c>
      <c r="DZ24" s="227">
        <v>0</v>
      </c>
      <c r="EA24" s="227">
        <v>5</v>
      </c>
      <c r="EB24" s="227">
        <v>0</v>
      </c>
      <c r="EC24" s="228">
        <v>27.8</v>
      </c>
      <c r="ED24" s="227">
        <v>0</v>
      </c>
      <c r="EE24" s="227">
        <v>0</v>
      </c>
      <c r="EF24" s="227">
        <v>8</v>
      </c>
      <c r="EG24" s="227">
        <v>60</v>
      </c>
      <c r="EH24" s="228">
        <v>42.8</v>
      </c>
      <c r="EI24" s="227">
        <v>0</v>
      </c>
      <c r="EK24" s="41">
        <v>9</v>
      </c>
      <c r="EL24" s="227">
        <v>0</v>
      </c>
      <c r="EM24" s="227">
        <v>0</v>
      </c>
      <c r="EN24" s="227">
        <v>38.5</v>
      </c>
      <c r="EO24" s="227">
        <v>38.5</v>
      </c>
      <c r="EP24" s="227">
        <v>38.5</v>
      </c>
      <c r="EQ24" s="227">
        <v>38.5</v>
      </c>
      <c r="ER24" s="227">
        <v>38.5</v>
      </c>
      <c r="ES24" s="227">
        <v>38.5</v>
      </c>
      <c r="ET24" s="227">
        <v>189.5</v>
      </c>
      <c r="EU24" s="227">
        <v>189.5</v>
      </c>
      <c r="EV24" s="227">
        <v>194.5</v>
      </c>
      <c r="EW24" s="227">
        <v>194.5</v>
      </c>
      <c r="EX24" s="227">
        <v>222.3</v>
      </c>
      <c r="EY24" s="227">
        <v>222.3</v>
      </c>
      <c r="EZ24" s="227">
        <v>222.3</v>
      </c>
      <c r="FA24" s="227">
        <v>230.3</v>
      </c>
      <c r="FB24" s="227">
        <v>290.3</v>
      </c>
      <c r="FC24" s="227">
        <v>333.1</v>
      </c>
      <c r="FD24" s="227">
        <v>333.1</v>
      </c>
    </row>
    <row r="25" spans="1:160" ht="13.5" thickBot="1" x14ac:dyDescent="0.25">
      <c r="A25" s="132"/>
      <c r="B25" s="34">
        <v>15</v>
      </c>
      <c r="C25" s="10">
        <v>15</v>
      </c>
      <c r="D25" s="37" t="s">
        <v>106</v>
      </c>
      <c r="E25" s="37" t="s">
        <v>107</v>
      </c>
      <c r="F25" s="37"/>
      <c r="G25" s="43">
        <v>0.30208333333333298</v>
      </c>
      <c r="H25" s="47">
        <v>0.29791666666666666</v>
      </c>
      <c r="I25" s="58" t="s">
        <v>44</v>
      </c>
      <c r="J25" s="52">
        <v>0</v>
      </c>
      <c r="K25" s="43">
        <v>0.38541666666666602</v>
      </c>
      <c r="L25" s="47">
        <v>0.38541666666666202</v>
      </c>
      <c r="M25" s="42" t="s">
        <v>44</v>
      </c>
      <c r="N25" s="38">
        <v>0</v>
      </c>
      <c r="O25" s="73">
        <v>0.42708333333333331</v>
      </c>
      <c r="P25" s="42" t="s">
        <v>44</v>
      </c>
      <c r="Q25" s="38">
        <v>0</v>
      </c>
      <c r="R25" s="43">
        <v>0.43055555555555558</v>
      </c>
      <c r="S25" s="47">
        <v>0.43055555555555558</v>
      </c>
      <c r="T25" s="70">
        <v>41</v>
      </c>
      <c r="U25" s="71">
        <v>41</v>
      </c>
      <c r="V25" s="72"/>
      <c r="W25" s="115">
        <v>0.44791666666666663</v>
      </c>
      <c r="X25" s="42" t="s">
        <v>44</v>
      </c>
      <c r="Y25" s="38">
        <v>0</v>
      </c>
      <c r="Z25" s="49">
        <v>0.4826388888888889</v>
      </c>
      <c r="AA25" s="42" t="s">
        <v>44</v>
      </c>
      <c r="AB25" s="38">
        <v>0</v>
      </c>
      <c r="AC25" s="53">
        <v>0.48472222222222222</v>
      </c>
      <c r="AD25" s="61"/>
      <c r="AE25" s="55">
        <v>0.48827546296296293</v>
      </c>
      <c r="AF25" s="35">
        <v>3.5532407407407041E-3</v>
      </c>
      <c r="AG25" s="35">
        <v>3.009259259259627E-4</v>
      </c>
      <c r="AH25" s="44" t="s">
        <v>45</v>
      </c>
      <c r="AI25" s="45">
        <v>26</v>
      </c>
      <c r="AJ25" s="115">
        <v>0.50555555555555554</v>
      </c>
      <c r="AK25" s="42" t="s">
        <v>44</v>
      </c>
      <c r="AL25" s="38">
        <v>0</v>
      </c>
      <c r="AM25" s="73">
        <v>0.51597222222222217</v>
      </c>
      <c r="AN25" s="42" t="s">
        <v>44</v>
      </c>
      <c r="AO25" s="38">
        <v>0</v>
      </c>
      <c r="AP25" s="53">
        <v>0.5180555555555556</v>
      </c>
      <c r="AQ25" s="61"/>
      <c r="AR25" s="55">
        <v>0.52578703703703711</v>
      </c>
      <c r="AS25" s="35">
        <v>7.7314814814815058E-3</v>
      </c>
      <c r="AT25" s="35">
        <v>9.722222222222467E-4</v>
      </c>
      <c r="AU25" s="44" t="s">
        <v>223</v>
      </c>
      <c r="AV25" s="45">
        <v>84</v>
      </c>
      <c r="AW25" s="49">
        <v>0.54583333333333328</v>
      </c>
      <c r="AX25" s="42" t="s">
        <v>44</v>
      </c>
      <c r="AY25" s="38">
        <v>0</v>
      </c>
      <c r="AZ25" s="49">
        <v>0.54791666666666705</v>
      </c>
      <c r="BA25" s="61"/>
      <c r="BB25" s="55">
        <v>0.55341435185185184</v>
      </c>
      <c r="BC25" s="35">
        <v>5.4976851851847863E-3</v>
      </c>
      <c r="BD25" s="35">
        <v>4.9768518518478622E-4</v>
      </c>
      <c r="BE25" s="44" t="s">
        <v>223</v>
      </c>
      <c r="BF25" s="45">
        <v>43</v>
      </c>
      <c r="BG25" s="308">
        <v>0.59305555555555589</v>
      </c>
      <c r="BH25" s="42" t="s">
        <v>44</v>
      </c>
      <c r="BI25" s="38">
        <v>0</v>
      </c>
      <c r="BJ25" s="43">
        <v>0.59375</v>
      </c>
      <c r="BK25" s="47">
        <v>0.59444444444444444</v>
      </c>
      <c r="BL25" s="70">
        <v>29.4</v>
      </c>
      <c r="BM25" s="71">
        <v>29.4</v>
      </c>
      <c r="BN25" s="72"/>
      <c r="BO25" s="117" t="s">
        <v>226</v>
      </c>
      <c r="BP25" s="121"/>
      <c r="BQ25" s="124" t="s">
        <v>225</v>
      </c>
      <c r="BR25" s="125"/>
      <c r="BS25" s="49">
        <v>0.6694444444444444</v>
      </c>
      <c r="BT25" s="42" t="s">
        <v>44</v>
      </c>
      <c r="BU25" s="38">
        <v>0</v>
      </c>
      <c r="BV25" s="49">
        <v>0.67222222222222205</v>
      </c>
      <c r="BW25" s="61"/>
      <c r="BX25" s="55">
        <v>0.67550925925925931</v>
      </c>
      <c r="BY25" s="35">
        <v>3.2870370370372548E-3</v>
      </c>
      <c r="BZ25" s="35">
        <v>8.333333333335512E-4</v>
      </c>
      <c r="CA25" s="44" t="s">
        <v>223</v>
      </c>
      <c r="CB25" s="45">
        <v>72</v>
      </c>
      <c r="CC25" s="85">
        <v>0.67638888888888893</v>
      </c>
      <c r="CD25" s="86"/>
      <c r="CE25" s="87">
        <v>0</v>
      </c>
      <c r="CF25" s="88"/>
      <c r="CG25" s="85">
        <v>0.68402777777777779</v>
      </c>
      <c r="CH25" s="86"/>
      <c r="CI25" s="87">
        <v>0</v>
      </c>
      <c r="CJ25" s="88"/>
      <c r="CK25" s="43">
        <v>0.72638888888888886</v>
      </c>
      <c r="CL25" s="47">
        <v>0.72638888888888886</v>
      </c>
      <c r="CM25" s="70">
        <v>50.1</v>
      </c>
      <c r="CN25" s="71">
        <v>50.1</v>
      </c>
      <c r="CO25" s="72"/>
      <c r="CP25" s="91">
        <v>0.72777777777777775</v>
      </c>
      <c r="CQ25" s="95">
        <v>5.5555555555555601E-2</v>
      </c>
      <c r="CR25" s="42" t="s">
        <v>44</v>
      </c>
      <c r="CS25" s="38">
        <v>0</v>
      </c>
      <c r="CU25" s="39">
        <v>345.5</v>
      </c>
      <c r="CV25" s="46">
        <v>0</v>
      </c>
      <c r="CW25" s="40"/>
      <c r="CX25" s="63">
        <v>345.5</v>
      </c>
      <c r="CZ25" s="101" t="s">
        <v>190</v>
      </c>
      <c r="DA25" s="129" t="s">
        <v>177</v>
      </c>
      <c r="DB25" s="129">
        <v>105</v>
      </c>
      <c r="DC25" s="104"/>
      <c r="DD25" s="77">
        <v>21</v>
      </c>
      <c r="DE25" s="56"/>
      <c r="DF25" s="36"/>
      <c r="DI25" s="41">
        <v>1.0900000000000001</v>
      </c>
      <c r="DJ25" s="17" t="s">
        <v>196</v>
      </c>
      <c r="DK25" s="153">
        <v>131.345</v>
      </c>
      <c r="DL25" s="41">
        <v>131.345</v>
      </c>
      <c r="DM25" s="41">
        <v>9999</v>
      </c>
      <c r="DP25" s="41">
        <v>15</v>
      </c>
      <c r="DQ25" s="227">
        <v>0</v>
      </c>
      <c r="DR25" s="227">
        <v>0</v>
      </c>
      <c r="DS25" s="228">
        <v>41</v>
      </c>
      <c r="DT25" s="227">
        <v>0</v>
      </c>
      <c r="DU25" s="227">
        <v>0</v>
      </c>
      <c r="DV25" s="227">
        <v>26</v>
      </c>
      <c r="DW25" s="227">
        <v>0</v>
      </c>
      <c r="DX25" s="227">
        <v>0</v>
      </c>
      <c r="DY25" s="227">
        <v>84</v>
      </c>
      <c r="DZ25" s="227">
        <v>0</v>
      </c>
      <c r="EA25" s="227">
        <v>43</v>
      </c>
      <c r="EB25" s="227">
        <v>0</v>
      </c>
      <c r="EC25" s="228">
        <v>29.4</v>
      </c>
      <c r="ED25" s="227">
        <v>0</v>
      </c>
      <c r="EE25" s="227">
        <v>0</v>
      </c>
      <c r="EF25" s="227">
        <v>72</v>
      </c>
      <c r="EG25" s="227">
        <v>0</v>
      </c>
      <c r="EH25" s="228">
        <v>50.1</v>
      </c>
      <c r="EI25" s="227">
        <v>0</v>
      </c>
      <c r="EK25" s="41">
        <v>15</v>
      </c>
      <c r="EL25" s="227">
        <v>0</v>
      </c>
      <c r="EM25" s="227">
        <v>0</v>
      </c>
      <c r="EN25" s="227">
        <v>41</v>
      </c>
      <c r="EO25" s="227">
        <v>41</v>
      </c>
      <c r="EP25" s="227">
        <v>41</v>
      </c>
      <c r="EQ25" s="227">
        <v>67</v>
      </c>
      <c r="ER25" s="227">
        <v>67</v>
      </c>
      <c r="ES25" s="227">
        <v>67</v>
      </c>
      <c r="ET25" s="227">
        <v>151</v>
      </c>
      <c r="EU25" s="227">
        <v>151</v>
      </c>
      <c r="EV25" s="227">
        <v>194</v>
      </c>
      <c r="EW25" s="227">
        <v>194</v>
      </c>
      <c r="EX25" s="227">
        <v>223.4</v>
      </c>
      <c r="EY25" s="227">
        <v>223.4</v>
      </c>
      <c r="EZ25" s="227">
        <v>223.4</v>
      </c>
      <c r="FA25" s="227">
        <v>295.39999999999998</v>
      </c>
      <c r="FB25" s="227">
        <v>295.39999999999998</v>
      </c>
      <c r="FC25" s="227">
        <v>345.5</v>
      </c>
      <c r="FD25" s="227">
        <v>345.5</v>
      </c>
    </row>
    <row r="26" spans="1:160" ht="13.5" thickBot="1" x14ac:dyDescent="0.25">
      <c r="A26" s="132"/>
      <c r="B26" s="34">
        <v>32</v>
      </c>
      <c r="C26" s="10">
        <v>32</v>
      </c>
      <c r="D26" s="37" t="s">
        <v>53</v>
      </c>
      <c r="E26" s="37" t="s">
        <v>137</v>
      </c>
      <c r="F26" s="37"/>
      <c r="G26" s="43">
        <v>0.31388888888888899</v>
      </c>
      <c r="H26" s="47">
        <v>0.31388888888888888</v>
      </c>
      <c r="I26" s="58" t="s">
        <v>44</v>
      </c>
      <c r="J26" s="52">
        <v>0</v>
      </c>
      <c r="K26" s="43">
        <v>0.39722222222221998</v>
      </c>
      <c r="L26" s="47">
        <v>0.39722222222220999</v>
      </c>
      <c r="M26" s="42" t="s">
        <v>44</v>
      </c>
      <c r="N26" s="38">
        <v>0</v>
      </c>
      <c r="O26" s="73">
        <v>0.43888888888888888</v>
      </c>
      <c r="P26" s="42" t="s">
        <v>44</v>
      </c>
      <c r="Q26" s="38">
        <v>0</v>
      </c>
      <c r="R26" s="43">
        <v>0.44027777777777777</v>
      </c>
      <c r="S26" s="47">
        <v>0.44513888888888892</v>
      </c>
      <c r="T26" s="70">
        <v>41.4</v>
      </c>
      <c r="U26" s="71">
        <v>41.4</v>
      </c>
      <c r="V26" s="72">
        <v>30</v>
      </c>
      <c r="W26" s="115">
        <v>0.4597222222222222</v>
      </c>
      <c r="X26" s="42" t="s">
        <v>44</v>
      </c>
      <c r="Y26" s="38">
        <v>0</v>
      </c>
      <c r="Z26" s="49">
        <v>0.49444444444444446</v>
      </c>
      <c r="AA26" s="42" t="s">
        <v>44</v>
      </c>
      <c r="AB26" s="38">
        <v>0</v>
      </c>
      <c r="AC26" s="53">
        <v>0.49652777777777773</v>
      </c>
      <c r="AD26" s="61"/>
      <c r="AE26" s="55">
        <v>0.50043981481481481</v>
      </c>
      <c r="AF26" s="35">
        <v>3.9120370370370749E-3</v>
      </c>
      <c r="AG26" s="35">
        <v>5.7870370370408184E-5</v>
      </c>
      <c r="AH26" s="44" t="s">
        <v>223</v>
      </c>
      <c r="AI26" s="45">
        <v>5</v>
      </c>
      <c r="AJ26" s="115">
        <v>0.51736111111111105</v>
      </c>
      <c r="AK26" s="42" t="s">
        <v>44</v>
      </c>
      <c r="AL26" s="38">
        <v>0</v>
      </c>
      <c r="AM26" s="73">
        <v>0.52777777777777779</v>
      </c>
      <c r="AN26" s="42" t="s">
        <v>44</v>
      </c>
      <c r="AO26" s="38">
        <v>0</v>
      </c>
      <c r="AP26" s="53">
        <v>0.52986111111111112</v>
      </c>
      <c r="AQ26" s="61"/>
      <c r="AR26" s="55">
        <v>0.5366319444444444</v>
      </c>
      <c r="AS26" s="35">
        <v>6.7708333333332815E-3</v>
      </c>
      <c r="AT26" s="35">
        <v>1.1574074074022396E-5</v>
      </c>
      <c r="AU26" s="44" t="s">
        <v>223</v>
      </c>
      <c r="AV26" s="45">
        <v>1</v>
      </c>
      <c r="AW26" s="49">
        <v>0.55763888888888891</v>
      </c>
      <c r="AX26" s="42" t="s">
        <v>44</v>
      </c>
      <c r="AY26" s="38">
        <v>0</v>
      </c>
      <c r="AZ26" s="49">
        <v>0.56111111111111101</v>
      </c>
      <c r="BA26" s="61"/>
      <c r="BB26" s="55">
        <v>0.56638888888888894</v>
      </c>
      <c r="BC26" s="35">
        <v>5.2777777777779367E-3</v>
      </c>
      <c r="BD26" s="35">
        <v>2.7777777777793656E-4</v>
      </c>
      <c r="BE26" s="44" t="s">
        <v>223</v>
      </c>
      <c r="BF26" s="45">
        <v>24</v>
      </c>
      <c r="BG26" s="308">
        <v>0.60624999999999996</v>
      </c>
      <c r="BH26" s="42" t="s">
        <v>44</v>
      </c>
      <c r="BI26" s="38">
        <v>0</v>
      </c>
      <c r="BJ26" s="43">
        <v>0.60625000000000007</v>
      </c>
      <c r="BK26" s="47">
        <v>0.61527777777777781</v>
      </c>
      <c r="BL26" s="70">
        <v>52.5</v>
      </c>
      <c r="BM26" s="71">
        <v>52.5</v>
      </c>
      <c r="BN26" s="72"/>
      <c r="BO26" s="117" t="s">
        <v>226</v>
      </c>
      <c r="BP26" s="121"/>
      <c r="BQ26" s="124" t="s">
        <v>225</v>
      </c>
      <c r="BR26" s="125"/>
      <c r="BS26" s="49">
        <v>0.68611111111111101</v>
      </c>
      <c r="BT26" s="42" t="s">
        <v>44</v>
      </c>
      <c r="BU26" s="38">
        <v>0</v>
      </c>
      <c r="BV26" s="49">
        <v>0.688194444444444</v>
      </c>
      <c r="BW26" s="61"/>
      <c r="BX26" s="55">
        <v>0.68949074074074079</v>
      </c>
      <c r="BY26" s="35">
        <v>1.296296296296795E-3</v>
      </c>
      <c r="BZ26" s="35">
        <v>1.1574074074069086E-3</v>
      </c>
      <c r="CA26" s="44" t="s">
        <v>45</v>
      </c>
      <c r="CB26" s="45">
        <v>100</v>
      </c>
      <c r="CC26" s="85">
        <v>0.69166666666666676</v>
      </c>
      <c r="CD26" s="86"/>
      <c r="CE26" s="87">
        <v>60</v>
      </c>
      <c r="CF26" s="88"/>
      <c r="CG26" s="85">
        <v>0.7006944444444444</v>
      </c>
      <c r="CH26" s="86"/>
      <c r="CI26" s="87">
        <v>0</v>
      </c>
      <c r="CJ26" s="88"/>
      <c r="CK26" s="43">
        <v>0.74305555555555547</v>
      </c>
      <c r="CL26" s="47">
        <v>0.74305555555555547</v>
      </c>
      <c r="CM26" s="70">
        <v>52.7</v>
      </c>
      <c r="CN26" s="71">
        <v>52.7</v>
      </c>
      <c r="CO26" s="72"/>
      <c r="CP26" s="91">
        <v>0.74513888888888891</v>
      </c>
      <c r="CQ26" s="95">
        <v>5.5555555555555601E-2</v>
      </c>
      <c r="CR26" s="42" t="s">
        <v>44</v>
      </c>
      <c r="CS26" s="38">
        <v>0</v>
      </c>
      <c r="CU26" s="39">
        <v>306.60000000000002</v>
      </c>
      <c r="CV26" s="46">
        <v>60</v>
      </c>
      <c r="CW26" s="40"/>
      <c r="CX26" s="63">
        <v>366.6</v>
      </c>
      <c r="CZ26" s="101" t="s">
        <v>191</v>
      </c>
      <c r="DA26" s="129" t="s">
        <v>177</v>
      </c>
      <c r="DB26" s="129">
        <v>140</v>
      </c>
      <c r="DC26" s="104" t="s">
        <v>187</v>
      </c>
      <c r="DD26" s="77">
        <v>22</v>
      </c>
      <c r="DE26" s="56">
        <v>6</v>
      </c>
      <c r="DF26" s="36"/>
      <c r="DI26" s="41">
        <v>1.0900000000000001</v>
      </c>
      <c r="DJ26" s="17" t="s">
        <v>196</v>
      </c>
      <c r="DK26" s="153">
        <v>189.79400000000004</v>
      </c>
      <c r="DL26" s="41">
        <v>189.79400000000004</v>
      </c>
      <c r="DM26" s="41">
        <v>9999</v>
      </c>
      <c r="DP26" s="41">
        <v>32</v>
      </c>
      <c r="DQ26" s="227">
        <v>0</v>
      </c>
      <c r="DR26" s="227">
        <v>0</v>
      </c>
      <c r="DS26" s="228">
        <v>71.400000000000006</v>
      </c>
      <c r="DT26" s="227">
        <v>0</v>
      </c>
      <c r="DU26" s="227">
        <v>0</v>
      </c>
      <c r="DV26" s="227">
        <v>5</v>
      </c>
      <c r="DW26" s="227">
        <v>0</v>
      </c>
      <c r="DX26" s="227">
        <v>0</v>
      </c>
      <c r="DY26" s="227">
        <v>1</v>
      </c>
      <c r="DZ26" s="227">
        <v>0</v>
      </c>
      <c r="EA26" s="227">
        <v>24</v>
      </c>
      <c r="EB26" s="227">
        <v>0</v>
      </c>
      <c r="EC26" s="228">
        <v>52.5</v>
      </c>
      <c r="ED26" s="227">
        <v>0</v>
      </c>
      <c r="EE26" s="227">
        <v>0</v>
      </c>
      <c r="EF26" s="227">
        <v>100</v>
      </c>
      <c r="EG26" s="227">
        <v>60</v>
      </c>
      <c r="EH26" s="228">
        <v>52.7</v>
      </c>
      <c r="EI26" s="227">
        <v>0</v>
      </c>
      <c r="EK26" s="41">
        <v>32</v>
      </c>
      <c r="EL26" s="227">
        <v>0</v>
      </c>
      <c r="EM26" s="227">
        <v>0</v>
      </c>
      <c r="EN26" s="227">
        <v>71.400000000000006</v>
      </c>
      <c r="EO26" s="227">
        <v>71.400000000000006</v>
      </c>
      <c r="EP26" s="227">
        <v>71.400000000000006</v>
      </c>
      <c r="EQ26" s="227">
        <v>76.400000000000006</v>
      </c>
      <c r="ER26" s="227">
        <v>76.400000000000006</v>
      </c>
      <c r="ES26" s="227">
        <v>76.400000000000006</v>
      </c>
      <c r="ET26" s="227">
        <v>77.400000000000006</v>
      </c>
      <c r="EU26" s="227">
        <v>77.400000000000006</v>
      </c>
      <c r="EV26" s="227">
        <v>101.4</v>
      </c>
      <c r="EW26" s="227">
        <v>101.4</v>
      </c>
      <c r="EX26" s="227">
        <v>153.9</v>
      </c>
      <c r="EY26" s="227">
        <v>153.9</v>
      </c>
      <c r="EZ26" s="227">
        <v>153.9</v>
      </c>
      <c r="FA26" s="227">
        <v>253.9</v>
      </c>
      <c r="FB26" s="227">
        <v>313.89999999999998</v>
      </c>
      <c r="FC26" s="227">
        <v>366.6</v>
      </c>
      <c r="FD26" s="227">
        <v>366.6</v>
      </c>
    </row>
    <row r="27" spans="1:160" ht="13.5" thickBot="1" x14ac:dyDescent="0.25">
      <c r="A27" s="132"/>
      <c r="B27" s="34">
        <v>45</v>
      </c>
      <c r="C27" s="10">
        <v>45</v>
      </c>
      <c r="D27" s="37" t="s">
        <v>151</v>
      </c>
      <c r="E27" s="37" t="s">
        <v>152</v>
      </c>
      <c r="F27" s="37"/>
      <c r="G27" s="43">
        <v>0.32291666666666702</v>
      </c>
      <c r="H27" s="47">
        <v>0.32291666666666669</v>
      </c>
      <c r="I27" s="58" t="s">
        <v>44</v>
      </c>
      <c r="J27" s="52">
        <v>0</v>
      </c>
      <c r="K27" s="43">
        <v>0.406249999999998</v>
      </c>
      <c r="L27" s="47">
        <v>0.40624999999998201</v>
      </c>
      <c r="M27" s="42" t="s">
        <v>44</v>
      </c>
      <c r="N27" s="38">
        <v>0</v>
      </c>
      <c r="O27" s="73">
        <v>0.44791666666666669</v>
      </c>
      <c r="P27" s="42" t="s">
        <v>44</v>
      </c>
      <c r="Q27" s="38">
        <v>0</v>
      </c>
      <c r="R27" s="43">
        <v>0.45694444444444443</v>
      </c>
      <c r="S27" s="47">
        <v>0.45694444444444443</v>
      </c>
      <c r="T27" s="70">
        <v>45.9</v>
      </c>
      <c r="U27" s="71">
        <v>45.9</v>
      </c>
      <c r="V27" s="72"/>
      <c r="W27" s="115">
        <v>0.46875</v>
      </c>
      <c r="X27" s="42" t="s">
        <v>44</v>
      </c>
      <c r="Y27" s="38">
        <v>0</v>
      </c>
      <c r="Z27" s="49">
        <v>0.50347222222222221</v>
      </c>
      <c r="AA27" s="42" t="s">
        <v>44</v>
      </c>
      <c r="AB27" s="38">
        <v>0</v>
      </c>
      <c r="AC27" s="53">
        <v>0.50624999999999998</v>
      </c>
      <c r="AD27" s="61"/>
      <c r="AE27" s="55">
        <v>0.50998842592592586</v>
      </c>
      <c r="AF27" s="35">
        <v>3.7384259259258812E-3</v>
      </c>
      <c r="AG27" s="35">
        <v>1.1574074074078558E-4</v>
      </c>
      <c r="AH27" s="44" t="s">
        <v>45</v>
      </c>
      <c r="AI27" s="310">
        <v>10</v>
      </c>
      <c r="AJ27" s="115">
        <v>0.52708333333333335</v>
      </c>
      <c r="AK27" s="42" t="s">
        <v>44</v>
      </c>
      <c r="AL27" s="38">
        <v>0</v>
      </c>
      <c r="AM27" s="73">
        <v>0.53749999999999998</v>
      </c>
      <c r="AN27" s="42" t="s">
        <v>44</v>
      </c>
      <c r="AO27" s="38">
        <v>0</v>
      </c>
      <c r="AP27" s="53">
        <v>0.54097222222222219</v>
      </c>
      <c r="AQ27" s="61"/>
      <c r="AR27" s="55">
        <v>0.5496064814814815</v>
      </c>
      <c r="AS27" s="35">
        <v>8.6342592592593137E-3</v>
      </c>
      <c r="AT27" s="35">
        <v>1.8750000000000546E-3</v>
      </c>
      <c r="AU27" s="44" t="s">
        <v>223</v>
      </c>
      <c r="AV27" s="310">
        <v>162</v>
      </c>
      <c r="AW27" s="49">
        <v>0.56874999999999998</v>
      </c>
      <c r="AX27" s="42" t="s">
        <v>44</v>
      </c>
      <c r="AY27" s="38">
        <v>0</v>
      </c>
      <c r="AZ27" s="49">
        <v>0.57083333333333297</v>
      </c>
      <c r="BA27" s="61"/>
      <c r="BB27" s="314">
        <v>0.57596064814814818</v>
      </c>
      <c r="BC27" s="35">
        <v>5.1273148148152092E-3</v>
      </c>
      <c r="BD27" s="35">
        <v>1.2731481481520913E-4</v>
      </c>
      <c r="BE27" s="44" t="s">
        <v>223</v>
      </c>
      <c r="BF27" s="310">
        <v>11</v>
      </c>
      <c r="BG27" s="308">
        <v>0.61597222222222181</v>
      </c>
      <c r="BH27" s="42" t="s">
        <v>44</v>
      </c>
      <c r="BI27" s="38">
        <v>0</v>
      </c>
      <c r="BJ27" s="43">
        <v>0.61597222222222225</v>
      </c>
      <c r="BK27" s="47">
        <v>0.62638888888888888</v>
      </c>
      <c r="BL27" s="70">
        <v>27.4</v>
      </c>
      <c r="BM27" s="71">
        <v>27.4</v>
      </c>
      <c r="BN27" s="72"/>
      <c r="BO27" s="117" t="s">
        <v>226</v>
      </c>
      <c r="BP27" s="121"/>
      <c r="BQ27" s="124" t="s">
        <v>225</v>
      </c>
      <c r="BR27" s="125"/>
      <c r="BS27" s="49">
        <v>0.69236111111111109</v>
      </c>
      <c r="BT27" s="42" t="s">
        <v>44</v>
      </c>
      <c r="BU27" s="38">
        <v>0</v>
      </c>
      <c r="BV27" s="49">
        <v>0.69513888888888897</v>
      </c>
      <c r="BW27" s="61"/>
      <c r="BX27" s="55">
        <v>0.69788194444444451</v>
      </c>
      <c r="BY27" s="35">
        <v>2.7430555555555403E-3</v>
      </c>
      <c r="BZ27" s="35">
        <v>2.8935185185183666E-4</v>
      </c>
      <c r="CA27" s="44" t="s">
        <v>223</v>
      </c>
      <c r="CB27" s="310">
        <v>25</v>
      </c>
      <c r="CC27" s="85">
        <v>0.70000000000000007</v>
      </c>
      <c r="CD27" s="86"/>
      <c r="CE27" s="87">
        <v>0</v>
      </c>
      <c r="CF27" s="88"/>
      <c r="CG27" s="85">
        <v>0.70833333333333337</v>
      </c>
      <c r="CH27" s="86"/>
      <c r="CI27" s="87">
        <v>0</v>
      </c>
      <c r="CJ27" s="88"/>
      <c r="CK27" s="43">
        <v>0.75347222222222221</v>
      </c>
      <c r="CL27" s="47">
        <v>0.75486111111111109</v>
      </c>
      <c r="CM27" s="70">
        <v>59.4</v>
      </c>
      <c r="CN27" s="71">
        <v>59.4</v>
      </c>
      <c r="CO27" s="72">
        <v>30</v>
      </c>
      <c r="CP27" s="91">
        <v>0.75694444444444453</v>
      </c>
      <c r="CQ27" s="95">
        <v>5.5555555555555601E-2</v>
      </c>
      <c r="CR27" s="42" t="s">
        <v>44</v>
      </c>
      <c r="CS27" s="38">
        <v>0</v>
      </c>
      <c r="CU27" s="39">
        <v>370.7</v>
      </c>
      <c r="CV27" s="46">
        <v>0</v>
      </c>
      <c r="CW27" s="40"/>
      <c r="CX27" s="63">
        <v>370.7</v>
      </c>
      <c r="CZ27" s="101" t="s">
        <v>189</v>
      </c>
      <c r="DA27" s="129" t="s">
        <v>177</v>
      </c>
      <c r="DB27" s="129">
        <v>115</v>
      </c>
      <c r="DC27" s="104"/>
      <c r="DD27" s="77">
        <v>23</v>
      </c>
      <c r="DE27" s="56"/>
      <c r="DF27" s="36">
        <v>12</v>
      </c>
      <c r="DI27" s="41">
        <v>1.0900000000000001</v>
      </c>
      <c r="DJ27" s="17" t="s">
        <v>196</v>
      </c>
      <c r="DK27" s="153">
        <v>174.643</v>
      </c>
      <c r="DL27" s="41">
        <v>174.643</v>
      </c>
      <c r="DM27" s="41">
        <v>9999</v>
      </c>
      <c r="DP27" s="41">
        <v>45</v>
      </c>
      <c r="DQ27" s="227">
        <v>0</v>
      </c>
      <c r="DR27" s="227">
        <v>0</v>
      </c>
      <c r="DS27" s="228">
        <v>45.9</v>
      </c>
      <c r="DT27" s="227">
        <v>0</v>
      </c>
      <c r="DU27" s="227">
        <v>0</v>
      </c>
      <c r="DV27" s="227">
        <v>10</v>
      </c>
      <c r="DW27" s="227">
        <v>0</v>
      </c>
      <c r="DX27" s="227">
        <v>0</v>
      </c>
      <c r="DY27" s="227">
        <v>162</v>
      </c>
      <c r="DZ27" s="227">
        <v>0</v>
      </c>
      <c r="EA27" s="227">
        <v>11</v>
      </c>
      <c r="EB27" s="227">
        <v>0</v>
      </c>
      <c r="EC27" s="228">
        <v>27.4</v>
      </c>
      <c r="ED27" s="227">
        <v>0</v>
      </c>
      <c r="EE27" s="227">
        <v>0</v>
      </c>
      <c r="EF27" s="227">
        <v>25</v>
      </c>
      <c r="EG27" s="227">
        <v>0</v>
      </c>
      <c r="EH27" s="228">
        <v>89.4</v>
      </c>
      <c r="EI27" s="227">
        <v>0</v>
      </c>
      <c r="EK27" s="41">
        <v>45</v>
      </c>
      <c r="EL27" s="227">
        <v>0</v>
      </c>
      <c r="EM27" s="227">
        <v>0</v>
      </c>
      <c r="EN27" s="227">
        <v>45.9</v>
      </c>
      <c r="EO27" s="227">
        <v>45.9</v>
      </c>
      <c r="EP27" s="227">
        <v>45.9</v>
      </c>
      <c r="EQ27" s="227">
        <v>55.9</v>
      </c>
      <c r="ER27" s="227">
        <v>55.9</v>
      </c>
      <c r="ES27" s="227">
        <v>55.9</v>
      </c>
      <c r="ET27" s="227">
        <v>217.9</v>
      </c>
      <c r="EU27" s="227">
        <v>217.9</v>
      </c>
      <c r="EV27" s="227">
        <v>228.9</v>
      </c>
      <c r="EW27" s="227">
        <v>228.9</v>
      </c>
      <c r="EX27" s="227">
        <v>256.3</v>
      </c>
      <c r="EY27" s="227">
        <v>256.3</v>
      </c>
      <c r="EZ27" s="227">
        <v>256.3</v>
      </c>
      <c r="FA27" s="227">
        <v>281.3</v>
      </c>
      <c r="FB27" s="227">
        <v>281.3</v>
      </c>
      <c r="FC27" s="227">
        <v>370.7</v>
      </c>
      <c r="FD27" s="227">
        <v>370.7</v>
      </c>
    </row>
    <row r="28" spans="1:160" ht="13.5" thickBot="1" x14ac:dyDescent="0.25">
      <c r="A28" s="132"/>
      <c r="B28" s="34">
        <v>46</v>
      </c>
      <c r="C28" s="10">
        <v>46</v>
      </c>
      <c r="D28" s="37" t="s">
        <v>38</v>
      </c>
      <c r="E28" s="37" t="s">
        <v>58</v>
      </c>
      <c r="F28" s="37"/>
      <c r="G28" s="43">
        <v>0.32361111111111102</v>
      </c>
      <c r="H28" s="47">
        <v>0.32361111111111113</v>
      </c>
      <c r="I28" s="58" t="s">
        <v>44</v>
      </c>
      <c r="J28" s="52">
        <v>0</v>
      </c>
      <c r="K28" s="43">
        <v>0.406944444444442</v>
      </c>
      <c r="L28" s="47">
        <v>0.40694444444442601</v>
      </c>
      <c r="M28" s="42" t="s">
        <v>44</v>
      </c>
      <c r="N28" s="38">
        <v>0</v>
      </c>
      <c r="O28" s="73">
        <v>0.44861111111111113</v>
      </c>
      <c r="P28" s="42" t="s">
        <v>44</v>
      </c>
      <c r="Q28" s="38">
        <v>0</v>
      </c>
      <c r="R28" s="43">
        <v>0.45763888888888887</v>
      </c>
      <c r="S28" s="47">
        <v>0.45763888888888887</v>
      </c>
      <c r="T28" s="70">
        <v>110</v>
      </c>
      <c r="U28" s="71">
        <v>110</v>
      </c>
      <c r="V28" s="72"/>
      <c r="W28" s="115">
        <v>0.46944444444444444</v>
      </c>
      <c r="X28" s="42" t="s">
        <v>44</v>
      </c>
      <c r="Y28" s="38">
        <v>0</v>
      </c>
      <c r="Z28" s="49">
        <v>0.50416666666666665</v>
      </c>
      <c r="AA28" s="42" t="s">
        <v>44</v>
      </c>
      <c r="AB28" s="38">
        <v>0</v>
      </c>
      <c r="AC28" s="53">
        <v>0.50763888888888886</v>
      </c>
      <c r="AD28" s="61"/>
      <c r="AE28" s="55">
        <v>0.5115277777777778</v>
      </c>
      <c r="AF28" s="35">
        <v>3.8888888888889417E-3</v>
      </c>
      <c r="AG28" s="35">
        <v>3.4722222222274921E-5</v>
      </c>
      <c r="AH28" s="44" t="s">
        <v>223</v>
      </c>
      <c r="AI28" s="45">
        <v>3</v>
      </c>
      <c r="AJ28" s="115">
        <v>0.52847222222222223</v>
      </c>
      <c r="AK28" s="42" t="s">
        <v>44</v>
      </c>
      <c r="AL28" s="38">
        <v>0</v>
      </c>
      <c r="AM28" s="73">
        <v>0.53888888888888886</v>
      </c>
      <c r="AN28" s="42" t="s">
        <v>44</v>
      </c>
      <c r="AO28" s="38">
        <v>0</v>
      </c>
      <c r="AP28" s="53">
        <v>0.54166666666666663</v>
      </c>
      <c r="AQ28" s="61"/>
      <c r="AR28" s="55">
        <v>0.54853009259259256</v>
      </c>
      <c r="AS28" s="35">
        <v>6.8634259259259256E-3</v>
      </c>
      <c r="AT28" s="35">
        <v>1.0416666666666647E-4</v>
      </c>
      <c r="AU28" s="44" t="s">
        <v>223</v>
      </c>
      <c r="AV28" s="45">
        <v>9</v>
      </c>
      <c r="AW28" s="49">
        <v>0.56944444444444442</v>
      </c>
      <c r="AX28" s="42" t="s">
        <v>44</v>
      </c>
      <c r="AY28" s="38">
        <v>0</v>
      </c>
      <c r="AZ28" s="49">
        <v>0.57152777777777797</v>
      </c>
      <c r="BA28" s="61"/>
      <c r="BB28" s="55">
        <v>0.57660879629629636</v>
      </c>
      <c r="BC28" s="35">
        <v>5.0810185185183876E-3</v>
      </c>
      <c r="BD28" s="35">
        <v>8.101851851838749E-5</v>
      </c>
      <c r="BE28" s="44" t="s">
        <v>223</v>
      </c>
      <c r="BF28" s="45">
        <v>7</v>
      </c>
      <c r="BG28" s="308">
        <v>0.61666666666666681</v>
      </c>
      <c r="BH28" s="42" t="s">
        <v>44</v>
      </c>
      <c r="BI28" s="38">
        <v>0</v>
      </c>
      <c r="BJ28" s="43">
        <v>0.6166666666666667</v>
      </c>
      <c r="BK28" s="47">
        <v>0.62777777777777777</v>
      </c>
      <c r="BL28" s="70">
        <v>29.5</v>
      </c>
      <c r="BM28" s="71">
        <v>29.5</v>
      </c>
      <c r="BN28" s="72"/>
      <c r="BO28" s="117" t="s">
        <v>226</v>
      </c>
      <c r="BP28" s="121"/>
      <c r="BQ28" s="124" t="s">
        <v>225</v>
      </c>
      <c r="BR28" s="125"/>
      <c r="BS28" s="49">
        <v>0.70416666666666661</v>
      </c>
      <c r="BT28" s="42" t="s">
        <v>44</v>
      </c>
      <c r="BU28" s="38">
        <v>0</v>
      </c>
      <c r="BV28" s="49">
        <v>0.70694444444444404</v>
      </c>
      <c r="BW28" s="61"/>
      <c r="BX28" s="55">
        <v>0.71023148148148152</v>
      </c>
      <c r="BY28" s="35">
        <v>3.2870370370374768E-3</v>
      </c>
      <c r="BZ28" s="35">
        <v>8.3333333333377325E-4</v>
      </c>
      <c r="CA28" s="44" t="s">
        <v>223</v>
      </c>
      <c r="CB28" s="45">
        <v>72</v>
      </c>
      <c r="CC28" s="85">
        <v>0.71319444444444446</v>
      </c>
      <c r="CD28" s="86"/>
      <c r="CE28" s="87">
        <v>0</v>
      </c>
      <c r="CF28" s="88"/>
      <c r="CG28" s="85">
        <v>0.72152777777777777</v>
      </c>
      <c r="CH28" s="86"/>
      <c r="CI28" s="87">
        <v>0</v>
      </c>
      <c r="CJ28" s="88"/>
      <c r="CK28" s="43">
        <v>0.76944444444444438</v>
      </c>
      <c r="CL28" s="47">
        <v>0.76944444444444438</v>
      </c>
      <c r="CM28" s="70">
        <v>58.1</v>
      </c>
      <c r="CN28" s="71">
        <v>58.1</v>
      </c>
      <c r="CO28" s="72"/>
      <c r="CP28" s="91">
        <v>0.77083333333333337</v>
      </c>
      <c r="CQ28" s="95">
        <v>5.5555555555555601E-2</v>
      </c>
      <c r="CR28" s="42" t="s">
        <v>223</v>
      </c>
      <c r="CS28" s="38">
        <v>120</v>
      </c>
      <c r="CU28" s="39">
        <v>288.60000000000002</v>
      </c>
      <c r="CV28" s="46">
        <v>120</v>
      </c>
      <c r="CW28" s="40"/>
      <c r="CX28" s="63">
        <v>408.6</v>
      </c>
      <c r="CZ28" s="101" t="s">
        <v>191</v>
      </c>
      <c r="DA28" s="129" t="s">
        <v>178</v>
      </c>
      <c r="DB28" s="129">
        <v>64</v>
      </c>
      <c r="DC28" s="104" t="s">
        <v>181</v>
      </c>
      <c r="DD28" s="77">
        <v>24</v>
      </c>
      <c r="DE28" s="56">
        <v>7</v>
      </c>
      <c r="DF28" s="36"/>
      <c r="DI28" s="41">
        <v>1</v>
      </c>
      <c r="DJ28" s="17" t="s">
        <v>196</v>
      </c>
      <c r="DK28" s="153">
        <v>197.6</v>
      </c>
      <c r="DL28" s="41">
        <v>197.6</v>
      </c>
      <c r="DM28" s="41">
        <v>9999</v>
      </c>
      <c r="DP28" s="41">
        <v>46</v>
      </c>
      <c r="DQ28" s="227">
        <v>0</v>
      </c>
      <c r="DR28" s="227">
        <v>0</v>
      </c>
      <c r="DS28" s="228">
        <v>110</v>
      </c>
      <c r="DT28" s="227">
        <v>0</v>
      </c>
      <c r="DU28" s="227">
        <v>0</v>
      </c>
      <c r="DV28" s="227">
        <v>3</v>
      </c>
      <c r="DW28" s="227">
        <v>0</v>
      </c>
      <c r="DX28" s="227">
        <v>0</v>
      </c>
      <c r="DY28" s="227">
        <v>9</v>
      </c>
      <c r="DZ28" s="227">
        <v>0</v>
      </c>
      <c r="EA28" s="227">
        <v>7</v>
      </c>
      <c r="EB28" s="227">
        <v>0</v>
      </c>
      <c r="EC28" s="228">
        <v>29.5</v>
      </c>
      <c r="ED28" s="227">
        <v>0</v>
      </c>
      <c r="EE28" s="227">
        <v>0</v>
      </c>
      <c r="EF28" s="227">
        <v>72</v>
      </c>
      <c r="EG28" s="227">
        <v>0</v>
      </c>
      <c r="EH28" s="228">
        <v>58.1</v>
      </c>
      <c r="EI28" s="227">
        <v>120</v>
      </c>
      <c r="EK28" s="41">
        <v>46</v>
      </c>
      <c r="EL28" s="227">
        <v>0</v>
      </c>
      <c r="EM28" s="227">
        <v>0</v>
      </c>
      <c r="EN28" s="227">
        <v>110</v>
      </c>
      <c r="EO28" s="227">
        <v>110</v>
      </c>
      <c r="EP28" s="227">
        <v>110</v>
      </c>
      <c r="EQ28" s="227">
        <v>113</v>
      </c>
      <c r="ER28" s="227">
        <v>113</v>
      </c>
      <c r="ES28" s="227">
        <v>113</v>
      </c>
      <c r="ET28" s="227">
        <v>122</v>
      </c>
      <c r="EU28" s="227">
        <v>122</v>
      </c>
      <c r="EV28" s="227">
        <v>129</v>
      </c>
      <c r="EW28" s="227">
        <v>129</v>
      </c>
      <c r="EX28" s="227">
        <v>158.5</v>
      </c>
      <c r="EY28" s="227">
        <v>158.5</v>
      </c>
      <c r="EZ28" s="227">
        <v>158.5</v>
      </c>
      <c r="FA28" s="227">
        <v>230.5</v>
      </c>
      <c r="FB28" s="227">
        <v>230.5</v>
      </c>
      <c r="FC28" s="227">
        <v>288.60000000000002</v>
      </c>
      <c r="FD28" s="227">
        <v>408.6</v>
      </c>
    </row>
    <row r="29" spans="1:160" s="41" customFormat="1" ht="13.5" collapsed="1" thickBot="1" x14ac:dyDescent="0.25">
      <c r="A29" s="131"/>
      <c r="B29" s="34">
        <v>2</v>
      </c>
      <c r="C29" s="10">
        <v>2</v>
      </c>
      <c r="D29" s="37" t="s">
        <v>90</v>
      </c>
      <c r="E29" s="37" t="s">
        <v>91</v>
      </c>
      <c r="F29" s="37"/>
      <c r="G29" s="43">
        <v>0.29305555555555557</v>
      </c>
      <c r="H29" s="47">
        <v>0.29305555555555557</v>
      </c>
      <c r="I29" s="58" t="s">
        <v>44</v>
      </c>
      <c r="J29" s="52">
        <v>0</v>
      </c>
      <c r="K29" s="43">
        <v>0.37638888888888888</v>
      </c>
      <c r="L29" s="47">
        <v>0.37638888888888888</v>
      </c>
      <c r="M29" s="42" t="s">
        <v>44</v>
      </c>
      <c r="N29" s="38">
        <v>0</v>
      </c>
      <c r="O29" s="73">
        <v>0.41805555555555557</v>
      </c>
      <c r="P29" s="42" t="s">
        <v>44</v>
      </c>
      <c r="Q29" s="38">
        <v>0</v>
      </c>
      <c r="R29" s="43">
        <v>0.41944444444444445</v>
      </c>
      <c r="S29" s="47">
        <v>0.41944444444444445</v>
      </c>
      <c r="T29" s="70">
        <v>34.4</v>
      </c>
      <c r="U29" s="71">
        <v>34.4</v>
      </c>
      <c r="V29" s="72"/>
      <c r="W29" s="115">
        <v>0.43888888888888888</v>
      </c>
      <c r="X29" s="42" t="s">
        <v>44</v>
      </c>
      <c r="Y29" s="38">
        <v>0</v>
      </c>
      <c r="Z29" s="49">
        <v>0.47361111111111115</v>
      </c>
      <c r="AA29" s="42" t="s">
        <v>44</v>
      </c>
      <c r="AB29" s="38">
        <v>0</v>
      </c>
      <c r="AC29" s="53">
        <v>0.47569444444444442</v>
      </c>
      <c r="AD29" s="61"/>
      <c r="AE29" s="55">
        <v>0.47950231481481481</v>
      </c>
      <c r="AF29" s="35">
        <v>3.807870370370392E-3</v>
      </c>
      <c r="AG29" s="35">
        <v>4.6296296296274766E-5</v>
      </c>
      <c r="AH29" s="44" t="s">
        <v>45</v>
      </c>
      <c r="AI29" s="45">
        <v>4</v>
      </c>
      <c r="AJ29" s="115">
        <v>0.49652777777777773</v>
      </c>
      <c r="AK29" s="42" t="s">
        <v>44</v>
      </c>
      <c r="AL29" s="38">
        <v>0</v>
      </c>
      <c r="AM29" s="73">
        <v>0.50694444444444442</v>
      </c>
      <c r="AN29" s="42" t="s">
        <v>44</v>
      </c>
      <c r="AO29" s="38">
        <v>0</v>
      </c>
      <c r="AP29" s="53">
        <v>0.50902777777777775</v>
      </c>
      <c r="AQ29" s="61"/>
      <c r="AR29" s="55">
        <v>0.51576388888888891</v>
      </c>
      <c r="AS29" s="35">
        <v>6.7361111111111649E-3</v>
      </c>
      <c r="AT29" s="35">
        <v>2.3148148148094232E-5</v>
      </c>
      <c r="AU29" s="44" t="s">
        <v>45</v>
      </c>
      <c r="AV29" s="45">
        <v>2</v>
      </c>
      <c r="AW29" s="49">
        <v>0.53680555555555554</v>
      </c>
      <c r="AX29" s="42" t="s">
        <v>44</v>
      </c>
      <c r="AY29" s="38">
        <v>0</v>
      </c>
      <c r="AZ29" s="49">
        <v>0.53888888888888886</v>
      </c>
      <c r="BA29" s="61"/>
      <c r="BB29" s="55">
        <v>0.54357638888888882</v>
      </c>
      <c r="BC29" s="35">
        <v>4.6874999999999556E-3</v>
      </c>
      <c r="BD29" s="35">
        <v>3.1250000000004451E-4</v>
      </c>
      <c r="BE29" s="44" t="s">
        <v>45</v>
      </c>
      <c r="BF29" s="45">
        <v>27</v>
      </c>
      <c r="BG29" s="308">
        <v>0.5840277777777777</v>
      </c>
      <c r="BH29" s="42" t="s">
        <v>44</v>
      </c>
      <c r="BI29" s="38">
        <v>0</v>
      </c>
      <c r="BJ29" s="43">
        <v>0.58402777777777781</v>
      </c>
      <c r="BK29" s="47">
        <v>0.58472222222222225</v>
      </c>
      <c r="BL29" s="70">
        <v>25.6</v>
      </c>
      <c r="BM29" s="71">
        <v>25.6</v>
      </c>
      <c r="BN29" s="72"/>
      <c r="BO29" s="117" t="s">
        <v>226</v>
      </c>
      <c r="BP29" s="121"/>
      <c r="BQ29" s="124" t="s">
        <v>225</v>
      </c>
      <c r="BR29" s="125"/>
      <c r="BS29" s="49">
        <v>0.66041666666666665</v>
      </c>
      <c r="BT29" s="42" t="s">
        <v>44</v>
      </c>
      <c r="BU29" s="38">
        <v>0</v>
      </c>
      <c r="BV29" s="49">
        <v>0.66249999999999998</v>
      </c>
      <c r="BW29" s="61"/>
      <c r="BX29" s="55">
        <v>0.66495370370370377</v>
      </c>
      <c r="BY29" s="35">
        <v>2.4537037037037912E-3</v>
      </c>
      <c r="BZ29" s="35">
        <v>8.7603535536828758E-17</v>
      </c>
      <c r="CA29" s="44" t="s">
        <v>44</v>
      </c>
      <c r="CB29" s="45">
        <v>0</v>
      </c>
      <c r="CC29" s="85">
        <v>0.66597222222222219</v>
      </c>
      <c r="CD29" s="86"/>
      <c r="CE29" s="87">
        <v>60</v>
      </c>
      <c r="CF29" s="88"/>
      <c r="CG29" s="85">
        <v>0.67499999999999993</v>
      </c>
      <c r="CH29" s="86"/>
      <c r="CI29" s="87">
        <v>0</v>
      </c>
      <c r="CJ29" s="88"/>
      <c r="CK29" s="43">
        <v>0.70972222222222225</v>
      </c>
      <c r="CL29" s="47">
        <v>0.70972222222222225</v>
      </c>
      <c r="CM29" s="70">
        <v>46.2</v>
      </c>
      <c r="CN29" s="71">
        <v>46.2</v>
      </c>
      <c r="CO29" s="72">
        <v>220</v>
      </c>
      <c r="CP29" s="91">
        <v>0.71111111111111114</v>
      </c>
      <c r="CQ29" s="95">
        <v>5.5555555555555552E-2</v>
      </c>
      <c r="CR29" s="42" t="s">
        <v>44</v>
      </c>
      <c r="CS29" s="38">
        <v>0</v>
      </c>
      <c r="CT29" s="284"/>
      <c r="CU29" s="39">
        <v>359.2</v>
      </c>
      <c r="CV29" s="46">
        <v>60</v>
      </c>
      <c r="CW29" s="40"/>
      <c r="CX29" s="63">
        <v>419.2</v>
      </c>
      <c r="CY29" s="284"/>
      <c r="CZ29" s="101" t="s">
        <v>190</v>
      </c>
      <c r="DA29" s="129" t="s">
        <v>176</v>
      </c>
      <c r="DB29" s="129">
        <v>150</v>
      </c>
      <c r="DC29" s="104" t="s">
        <v>181</v>
      </c>
      <c r="DD29" s="77">
        <v>25</v>
      </c>
      <c r="DE29" s="56"/>
      <c r="DF29" s="36"/>
      <c r="DI29" s="41">
        <v>1.1499999999999999</v>
      </c>
      <c r="DJ29" s="41" t="s">
        <v>196</v>
      </c>
      <c r="DK29" s="153">
        <v>342.13</v>
      </c>
      <c r="DL29" s="41">
        <v>342.13</v>
      </c>
      <c r="DM29" s="41">
        <v>9999</v>
      </c>
      <c r="DP29" s="41">
        <v>2</v>
      </c>
      <c r="DQ29" s="227">
        <v>0</v>
      </c>
      <c r="DR29" s="227">
        <v>0</v>
      </c>
      <c r="DS29" s="228">
        <v>34.4</v>
      </c>
      <c r="DT29" s="227">
        <v>0</v>
      </c>
      <c r="DU29" s="227">
        <v>0</v>
      </c>
      <c r="DV29" s="227">
        <v>4</v>
      </c>
      <c r="DW29" s="227">
        <v>0</v>
      </c>
      <c r="DX29" s="227">
        <v>0</v>
      </c>
      <c r="DY29" s="227">
        <v>2</v>
      </c>
      <c r="DZ29" s="227">
        <v>0</v>
      </c>
      <c r="EA29" s="227">
        <v>27</v>
      </c>
      <c r="EB29" s="227">
        <v>0</v>
      </c>
      <c r="EC29" s="228">
        <v>25.6</v>
      </c>
      <c r="ED29" s="227">
        <v>0</v>
      </c>
      <c r="EE29" s="227">
        <v>0</v>
      </c>
      <c r="EF29" s="227">
        <v>0</v>
      </c>
      <c r="EG29" s="227">
        <v>60</v>
      </c>
      <c r="EH29" s="228">
        <v>266.2</v>
      </c>
      <c r="EI29" s="227">
        <v>0</v>
      </c>
      <c r="EK29" s="41">
        <v>2</v>
      </c>
      <c r="EL29" s="227">
        <v>0</v>
      </c>
      <c r="EM29" s="227">
        <v>0</v>
      </c>
      <c r="EN29" s="227">
        <v>34.4</v>
      </c>
      <c r="EO29" s="227">
        <v>34.4</v>
      </c>
      <c r="EP29" s="227">
        <v>34.4</v>
      </c>
      <c r="EQ29" s="227">
        <v>38.4</v>
      </c>
      <c r="ER29" s="227">
        <v>38.4</v>
      </c>
      <c r="ES29" s="227">
        <v>38.4</v>
      </c>
      <c r="ET29" s="227">
        <v>40.4</v>
      </c>
      <c r="EU29" s="227">
        <v>40.4</v>
      </c>
      <c r="EV29" s="227">
        <v>67.400000000000006</v>
      </c>
      <c r="EW29" s="227">
        <v>67.400000000000006</v>
      </c>
      <c r="EX29" s="227">
        <v>93</v>
      </c>
      <c r="EY29" s="227">
        <v>93</v>
      </c>
      <c r="EZ29" s="227">
        <v>93</v>
      </c>
      <c r="FA29" s="227">
        <v>93</v>
      </c>
      <c r="FB29" s="227">
        <v>153</v>
      </c>
      <c r="FC29" s="227">
        <v>419.2</v>
      </c>
      <c r="FD29" s="227">
        <v>419.2</v>
      </c>
    </row>
    <row r="30" spans="1:160" ht="13.5" thickBot="1" x14ac:dyDescent="0.25">
      <c r="A30" s="132"/>
      <c r="B30" s="34">
        <v>33</v>
      </c>
      <c r="C30" s="10">
        <v>33</v>
      </c>
      <c r="D30" s="37" t="s">
        <v>36</v>
      </c>
      <c r="E30" s="37" t="s">
        <v>37</v>
      </c>
      <c r="F30" s="37"/>
      <c r="G30" s="43">
        <v>0.31458333333333299</v>
      </c>
      <c r="H30" s="47">
        <v>0.31458333333333333</v>
      </c>
      <c r="I30" s="58" t="s">
        <v>44</v>
      </c>
      <c r="J30" s="52">
        <v>0</v>
      </c>
      <c r="K30" s="43">
        <v>0.39791666666666498</v>
      </c>
      <c r="L30" s="47">
        <v>0.39791666666665398</v>
      </c>
      <c r="M30" s="42" t="s">
        <v>44</v>
      </c>
      <c r="N30" s="38">
        <v>0</v>
      </c>
      <c r="O30" s="73">
        <v>0.43958333333333338</v>
      </c>
      <c r="P30" s="42" t="s">
        <v>44</v>
      </c>
      <c r="Q30" s="38">
        <v>0</v>
      </c>
      <c r="R30" s="43">
        <v>0.4458333333333333</v>
      </c>
      <c r="S30" s="47">
        <v>0.4458333333333333</v>
      </c>
      <c r="T30" s="70">
        <v>44.7</v>
      </c>
      <c r="U30" s="71">
        <v>44.7</v>
      </c>
      <c r="V30" s="72"/>
      <c r="W30" s="115">
        <v>0.4604166666666667</v>
      </c>
      <c r="X30" s="42" t="s">
        <v>44</v>
      </c>
      <c r="Y30" s="38">
        <v>0</v>
      </c>
      <c r="Z30" s="49">
        <v>0.49513888888888885</v>
      </c>
      <c r="AA30" s="42" t="s">
        <v>44</v>
      </c>
      <c r="AB30" s="38">
        <v>0</v>
      </c>
      <c r="AC30" s="53">
        <v>0.49722222222222223</v>
      </c>
      <c r="AD30" s="61"/>
      <c r="AE30" s="55">
        <v>0.50094907407407407</v>
      </c>
      <c r="AF30" s="35">
        <v>3.7268518518518423E-3</v>
      </c>
      <c r="AG30" s="35">
        <v>1.2731481481482445E-4</v>
      </c>
      <c r="AH30" s="44" t="s">
        <v>45</v>
      </c>
      <c r="AI30" s="45">
        <v>11</v>
      </c>
      <c r="AJ30" s="115">
        <v>0.5180555555555556</v>
      </c>
      <c r="AK30" s="42" t="s">
        <v>44</v>
      </c>
      <c r="AL30" s="38">
        <v>0</v>
      </c>
      <c r="AM30" s="73">
        <v>0.52847222222222223</v>
      </c>
      <c r="AN30" s="42" t="s">
        <v>44</v>
      </c>
      <c r="AO30" s="38">
        <v>0</v>
      </c>
      <c r="AP30" s="53">
        <v>0.53055555555555556</v>
      </c>
      <c r="AQ30" s="61"/>
      <c r="AR30" s="55">
        <v>0.53733796296296299</v>
      </c>
      <c r="AS30" s="35">
        <v>6.7824074074074314E-3</v>
      </c>
      <c r="AT30" s="35">
        <v>2.3148148148172294E-5</v>
      </c>
      <c r="AU30" s="44" t="s">
        <v>223</v>
      </c>
      <c r="AV30" s="45">
        <v>2</v>
      </c>
      <c r="AW30" s="49">
        <v>0.55833333333333335</v>
      </c>
      <c r="AX30" s="42" t="s">
        <v>44</v>
      </c>
      <c r="AY30" s="38">
        <v>0</v>
      </c>
      <c r="AZ30" s="49">
        <v>0.561805555555555</v>
      </c>
      <c r="BA30" s="61"/>
      <c r="BB30" s="55">
        <v>0.5665972222222222</v>
      </c>
      <c r="BC30" s="35">
        <v>4.7916666666671937E-3</v>
      </c>
      <c r="BD30" s="35">
        <v>2.0833333333280645E-4</v>
      </c>
      <c r="BE30" s="44" t="s">
        <v>45</v>
      </c>
      <c r="BF30" s="45">
        <v>18</v>
      </c>
      <c r="BG30" s="308">
        <v>0.60694444444444384</v>
      </c>
      <c r="BH30" s="42" t="s">
        <v>44</v>
      </c>
      <c r="BI30" s="38">
        <v>0</v>
      </c>
      <c r="BJ30" s="43">
        <v>0.6069444444444444</v>
      </c>
      <c r="BK30" s="47">
        <v>0.6166666666666667</v>
      </c>
      <c r="BL30" s="70">
        <v>27.9</v>
      </c>
      <c r="BM30" s="71">
        <v>27.9</v>
      </c>
      <c r="BN30" s="72"/>
      <c r="BO30" s="117" t="s">
        <v>226</v>
      </c>
      <c r="BP30" s="121"/>
      <c r="BQ30" s="124" t="s">
        <v>225</v>
      </c>
      <c r="BR30" s="125"/>
      <c r="BS30" s="49">
        <v>0.6958333333333333</v>
      </c>
      <c r="BT30" s="42" t="s">
        <v>223</v>
      </c>
      <c r="BU30" s="38">
        <v>240</v>
      </c>
      <c r="BV30" s="49">
        <v>0.69791666666666696</v>
      </c>
      <c r="BW30" s="61"/>
      <c r="BX30" s="55">
        <v>0.70072916666666663</v>
      </c>
      <c r="BY30" s="35">
        <v>2.8124999999996625E-3</v>
      </c>
      <c r="BZ30" s="35">
        <v>3.5879629629595889E-4</v>
      </c>
      <c r="CA30" s="44" t="s">
        <v>223</v>
      </c>
      <c r="CB30" s="45">
        <v>31</v>
      </c>
      <c r="CC30" s="85">
        <v>0.70208333333333339</v>
      </c>
      <c r="CD30" s="86"/>
      <c r="CE30" s="87">
        <v>0</v>
      </c>
      <c r="CF30" s="88"/>
      <c r="CG30" s="85">
        <v>0.7104166666666667</v>
      </c>
      <c r="CH30" s="86"/>
      <c r="CI30" s="87">
        <v>0</v>
      </c>
      <c r="CJ30" s="88"/>
      <c r="CK30" s="43">
        <v>0.7583333333333333</v>
      </c>
      <c r="CL30" s="47">
        <v>0.7583333333333333</v>
      </c>
      <c r="CM30" s="70">
        <v>48.6</v>
      </c>
      <c r="CN30" s="71">
        <v>48.6</v>
      </c>
      <c r="CO30" s="72"/>
      <c r="CP30" s="91">
        <v>0.7597222222222223</v>
      </c>
      <c r="CQ30" s="95">
        <v>5.5555555555555601E-2</v>
      </c>
      <c r="CR30" s="42" t="s">
        <v>44</v>
      </c>
      <c r="CS30" s="38">
        <v>0</v>
      </c>
      <c r="CU30" s="39">
        <v>183.2</v>
      </c>
      <c r="CV30" s="46">
        <v>240</v>
      </c>
      <c r="CW30" s="40"/>
      <c r="CX30" s="63">
        <v>423.2</v>
      </c>
      <c r="CZ30" s="101" t="s">
        <v>190</v>
      </c>
      <c r="DA30" s="129" t="s">
        <v>177</v>
      </c>
      <c r="DB30" s="129">
        <v>68</v>
      </c>
      <c r="DC30" s="104" t="s">
        <v>185</v>
      </c>
      <c r="DD30" s="77">
        <v>26</v>
      </c>
      <c r="DE30" s="56"/>
      <c r="DF30" s="36"/>
      <c r="DI30" s="41">
        <v>1.06</v>
      </c>
      <c r="DJ30" s="17" t="s">
        <v>196</v>
      </c>
      <c r="DK30" s="153">
        <v>128.47200000000001</v>
      </c>
      <c r="DL30" s="41">
        <v>128.47200000000001</v>
      </c>
      <c r="DM30" s="41">
        <v>9999</v>
      </c>
      <c r="DP30" s="41">
        <v>33</v>
      </c>
      <c r="DQ30" s="227">
        <v>0</v>
      </c>
      <c r="DR30" s="227">
        <v>0</v>
      </c>
      <c r="DS30" s="228">
        <v>44.7</v>
      </c>
      <c r="DT30" s="227">
        <v>0</v>
      </c>
      <c r="DU30" s="227">
        <v>0</v>
      </c>
      <c r="DV30" s="227">
        <v>11</v>
      </c>
      <c r="DW30" s="227">
        <v>0</v>
      </c>
      <c r="DX30" s="227">
        <v>0</v>
      </c>
      <c r="DY30" s="227">
        <v>2</v>
      </c>
      <c r="DZ30" s="227">
        <v>0</v>
      </c>
      <c r="EA30" s="227">
        <v>18</v>
      </c>
      <c r="EB30" s="227">
        <v>0</v>
      </c>
      <c r="EC30" s="228">
        <v>27.9</v>
      </c>
      <c r="ED30" s="227">
        <v>0</v>
      </c>
      <c r="EE30" s="227">
        <v>240</v>
      </c>
      <c r="EF30" s="227">
        <v>31</v>
      </c>
      <c r="EG30" s="227">
        <v>0</v>
      </c>
      <c r="EH30" s="228">
        <v>48.6</v>
      </c>
      <c r="EI30" s="227">
        <v>0</v>
      </c>
      <c r="EK30" s="41">
        <v>33</v>
      </c>
      <c r="EL30" s="227">
        <v>0</v>
      </c>
      <c r="EM30" s="227">
        <v>0</v>
      </c>
      <c r="EN30" s="227">
        <v>44.7</v>
      </c>
      <c r="EO30" s="227">
        <v>44.7</v>
      </c>
      <c r="EP30" s="227">
        <v>44.7</v>
      </c>
      <c r="EQ30" s="227">
        <v>55.7</v>
      </c>
      <c r="ER30" s="227">
        <v>55.7</v>
      </c>
      <c r="ES30" s="227">
        <v>55.7</v>
      </c>
      <c r="ET30" s="227">
        <v>57.7</v>
      </c>
      <c r="EU30" s="227">
        <v>57.7</v>
      </c>
      <c r="EV30" s="227">
        <v>75.7</v>
      </c>
      <c r="EW30" s="227">
        <v>75.7</v>
      </c>
      <c r="EX30" s="227">
        <v>103.6</v>
      </c>
      <c r="EY30" s="227">
        <v>103.6</v>
      </c>
      <c r="EZ30" s="227">
        <v>343.6</v>
      </c>
      <c r="FA30" s="227">
        <v>374.6</v>
      </c>
      <c r="FB30" s="227">
        <v>374.6</v>
      </c>
      <c r="FC30" s="227">
        <v>423.2</v>
      </c>
      <c r="FD30" s="227">
        <v>423.2</v>
      </c>
    </row>
    <row r="31" spans="1:160" ht="13.5" thickBot="1" x14ac:dyDescent="0.25">
      <c r="A31" s="132"/>
      <c r="B31" s="34">
        <v>21</v>
      </c>
      <c r="C31" s="10">
        <v>21</v>
      </c>
      <c r="D31" s="37" t="s">
        <v>115</v>
      </c>
      <c r="E31" s="37" t="s">
        <v>116</v>
      </c>
      <c r="F31" s="37"/>
      <c r="G31" s="43">
        <v>0.30625000000000002</v>
      </c>
      <c r="H31" s="47">
        <v>0.30624999999999997</v>
      </c>
      <c r="I31" s="58" t="s">
        <v>44</v>
      </c>
      <c r="J31" s="52">
        <v>0</v>
      </c>
      <c r="K31" s="43">
        <v>0.389583333333332</v>
      </c>
      <c r="L31" s="47">
        <v>0.38958333333332601</v>
      </c>
      <c r="M31" s="42" t="s">
        <v>44</v>
      </c>
      <c r="N31" s="38">
        <v>0</v>
      </c>
      <c r="O31" s="73">
        <v>0.43124999999999997</v>
      </c>
      <c r="P31" s="42" t="s">
        <v>44</v>
      </c>
      <c r="Q31" s="38">
        <v>0</v>
      </c>
      <c r="R31" s="43">
        <v>0.43888888888888888</v>
      </c>
      <c r="S31" s="47">
        <v>0.43888888888888888</v>
      </c>
      <c r="T31" s="70">
        <v>40</v>
      </c>
      <c r="U31" s="71">
        <v>40</v>
      </c>
      <c r="V31" s="72">
        <v>300</v>
      </c>
      <c r="W31" s="115">
        <v>0.45208333333333328</v>
      </c>
      <c r="X31" s="42" t="s">
        <v>44</v>
      </c>
      <c r="Y31" s="38">
        <v>0</v>
      </c>
      <c r="Z31" s="49">
        <v>0.48680555555555555</v>
      </c>
      <c r="AA31" s="42" t="s">
        <v>44</v>
      </c>
      <c r="AB31" s="38">
        <v>0</v>
      </c>
      <c r="AC31" s="53">
        <v>0.48888888888888887</v>
      </c>
      <c r="AD31" s="61"/>
      <c r="AE31" s="55">
        <v>0.4927199074074074</v>
      </c>
      <c r="AF31" s="35">
        <v>3.8310185185185253E-3</v>
      </c>
      <c r="AG31" s="35">
        <v>2.3148148148141503E-5</v>
      </c>
      <c r="AH31" s="44" t="s">
        <v>45</v>
      </c>
      <c r="AI31" s="45">
        <v>2</v>
      </c>
      <c r="AJ31" s="115">
        <v>0.50972222222222219</v>
      </c>
      <c r="AK31" s="42" t="s">
        <v>44</v>
      </c>
      <c r="AL31" s="38">
        <v>0</v>
      </c>
      <c r="AM31" s="73">
        <v>0.52013888888888882</v>
      </c>
      <c r="AN31" s="42" t="s">
        <v>44</v>
      </c>
      <c r="AO31" s="38">
        <v>0</v>
      </c>
      <c r="AP31" s="53">
        <v>0.52222222222222225</v>
      </c>
      <c r="AQ31" s="61"/>
      <c r="AR31" s="55">
        <v>0.5289814814814815</v>
      </c>
      <c r="AS31" s="35">
        <v>6.7592592592592426E-3</v>
      </c>
      <c r="AT31" s="35">
        <v>1.6479873021779667E-17</v>
      </c>
      <c r="AU31" s="44" t="s">
        <v>44</v>
      </c>
      <c r="AV31" s="45">
        <v>0</v>
      </c>
      <c r="AW31" s="49">
        <v>0.54999999999999993</v>
      </c>
      <c r="AX31" s="42" t="s">
        <v>44</v>
      </c>
      <c r="AY31" s="38">
        <v>0</v>
      </c>
      <c r="AZ31" s="49">
        <v>0.55208333333333304</v>
      </c>
      <c r="BA31" s="61"/>
      <c r="BB31" s="55">
        <v>0.55743055555555554</v>
      </c>
      <c r="BC31" s="35">
        <v>5.347222222222503E-3</v>
      </c>
      <c r="BD31" s="35">
        <v>3.4722222222250288E-4</v>
      </c>
      <c r="BE31" s="44" t="s">
        <v>223</v>
      </c>
      <c r="BF31" s="45">
        <v>30</v>
      </c>
      <c r="BG31" s="308">
        <v>0.59722222222222188</v>
      </c>
      <c r="BH31" s="42" t="s">
        <v>44</v>
      </c>
      <c r="BI31" s="38">
        <v>0</v>
      </c>
      <c r="BJ31" s="43">
        <v>0.59722222222222221</v>
      </c>
      <c r="BK31" s="47">
        <v>0.60138888888888886</v>
      </c>
      <c r="BL31" s="70">
        <v>24.5</v>
      </c>
      <c r="BM31" s="71">
        <v>24.5</v>
      </c>
      <c r="BN31" s="72"/>
      <c r="BO31" s="117" t="s">
        <v>226</v>
      </c>
      <c r="BP31" s="121"/>
      <c r="BQ31" s="124" t="s">
        <v>225</v>
      </c>
      <c r="BR31" s="125"/>
      <c r="BS31" s="49">
        <v>0.67361111111111116</v>
      </c>
      <c r="BT31" s="42" t="s">
        <v>44</v>
      </c>
      <c r="BU31" s="38">
        <v>0</v>
      </c>
      <c r="BV31" s="49">
        <v>0.67569444444444404</v>
      </c>
      <c r="BW31" s="61"/>
      <c r="BX31" s="55">
        <v>0.67811342592592594</v>
      </c>
      <c r="BY31" s="35">
        <v>2.4189814814818966E-3</v>
      </c>
      <c r="BZ31" s="35">
        <v>3.472222222180698E-5</v>
      </c>
      <c r="CA31" s="44" t="s">
        <v>45</v>
      </c>
      <c r="CB31" s="45">
        <v>3</v>
      </c>
      <c r="CC31" s="85">
        <v>0.68125000000000002</v>
      </c>
      <c r="CD31" s="86"/>
      <c r="CE31" s="87">
        <v>0</v>
      </c>
      <c r="CF31" s="88"/>
      <c r="CG31" s="85">
        <v>0.68819444444444444</v>
      </c>
      <c r="CH31" s="86"/>
      <c r="CI31" s="87">
        <v>0</v>
      </c>
      <c r="CJ31" s="88"/>
      <c r="CK31" s="43">
        <v>0.73402777777777783</v>
      </c>
      <c r="CL31" s="47">
        <v>0.73402777777777783</v>
      </c>
      <c r="CM31" s="70">
        <v>46</v>
      </c>
      <c r="CN31" s="71">
        <v>46</v>
      </c>
      <c r="CO31" s="72"/>
      <c r="CP31" s="91">
        <v>0.73819444444444438</v>
      </c>
      <c r="CQ31" s="95">
        <v>5.5555555555555601E-2</v>
      </c>
      <c r="CR31" s="42" t="s">
        <v>44</v>
      </c>
      <c r="CS31" s="38">
        <v>0</v>
      </c>
      <c r="CT31" s="75"/>
      <c r="CU31" s="39">
        <v>445.5</v>
      </c>
      <c r="CV31" s="46">
        <v>0</v>
      </c>
      <c r="CW31" s="40"/>
      <c r="CX31" s="63">
        <v>445.5</v>
      </c>
      <c r="CY31" s="75"/>
      <c r="CZ31" s="101" t="s">
        <v>189</v>
      </c>
      <c r="DA31" s="129" t="s">
        <v>176</v>
      </c>
      <c r="DB31" s="129">
        <v>125</v>
      </c>
      <c r="DC31" s="104" t="s">
        <v>182</v>
      </c>
      <c r="DD31" s="77">
        <v>27</v>
      </c>
      <c r="DE31" s="56"/>
      <c r="DF31" s="36">
        <v>13</v>
      </c>
      <c r="DI31" s="41">
        <v>1.1200000000000001</v>
      </c>
      <c r="DJ31" s="17" t="s">
        <v>196</v>
      </c>
      <c r="DK31" s="153">
        <v>423.76</v>
      </c>
      <c r="DL31" s="41">
        <v>423.76</v>
      </c>
      <c r="DM31" s="41">
        <v>9999</v>
      </c>
      <c r="DP31" s="41">
        <v>21</v>
      </c>
      <c r="DQ31" s="227">
        <v>0</v>
      </c>
      <c r="DR31" s="227">
        <v>0</v>
      </c>
      <c r="DS31" s="228">
        <v>340</v>
      </c>
      <c r="DT31" s="227">
        <v>0</v>
      </c>
      <c r="DU31" s="227">
        <v>0</v>
      </c>
      <c r="DV31" s="227">
        <v>2</v>
      </c>
      <c r="DW31" s="227">
        <v>0</v>
      </c>
      <c r="DX31" s="227">
        <v>0</v>
      </c>
      <c r="DY31" s="227">
        <v>0</v>
      </c>
      <c r="DZ31" s="227">
        <v>0</v>
      </c>
      <c r="EA31" s="227">
        <v>30</v>
      </c>
      <c r="EB31" s="227">
        <v>0</v>
      </c>
      <c r="EC31" s="228">
        <v>24.5</v>
      </c>
      <c r="ED31" s="227">
        <v>0</v>
      </c>
      <c r="EE31" s="227">
        <v>0</v>
      </c>
      <c r="EF31" s="227">
        <v>3</v>
      </c>
      <c r="EG31" s="227">
        <v>0</v>
      </c>
      <c r="EH31" s="228">
        <v>46</v>
      </c>
      <c r="EI31" s="227">
        <v>0</v>
      </c>
      <c r="EK31" s="41">
        <v>21</v>
      </c>
      <c r="EL31" s="227">
        <v>0</v>
      </c>
      <c r="EM31" s="227">
        <v>0</v>
      </c>
      <c r="EN31" s="227">
        <v>340</v>
      </c>
      <c r="EO31" s="227">
        <v>340</v>
      </c>
      <c r="EP31" s="227">
        <v>340</v>
      </c>
      <c r="EQ31" s="227">
        <v>342</v>
      </c>
      <c r="ER31" s="227">
        <v>342</v>
      </c>
      <c r="ES31" s="227">
        <v>342</v>
      </c>
      <c r="ET31" s="227">
        <v>342</v>
      </c>
      <c r="EU31" s="227">
        <v>342</v>
      </c>
      <c r="EV31" s="227">
        <v>372</v>
      </c>
      <c r="EW31" s="227">
        <v>372</v>
      </c>
      <c r="EX31" s="227">
        <v>396.5</v>
      </c>
      <c r="EY31" s="227">
        <v>396.5</v>
      </c>
      <c r="EZ31" s="227">
        <v>396.5</v>
      </c>
      <c r="FA31" s="227">
        <v>399.5</v>
      </c>
      <c r="FB31" s="227">
        <v>399.5</v>
      </c>
      <c r="FC31" s="227">
        <v>445.5</v>
      </c>
      <c r="FD31" s="227">
        <v>445.5</v>
      </c>
    </row>
    <row r="32" spans="1:160" ht="13.5" thickBot="1" x14ac:dyDescent="0.25">
      <c r="A32" s="132"/>
      <c r="B32" s="34">
        <v>28</v>
      </c>
      <c r="C32" s="10">
        <v>28</v>
      </c>
      <c r="D32" s="37" t="s">
        <v>129</v>
      </c>
      <c r="E32" s="37" t="s">
        <v>130</v>
      </c>
      <c r="F32" s="37"/>
      <c r="G32" s="43">
        <v>0.31111111111111101</v>
      </c>
      <c r="H32" s="47">
        <v>0.30069444444444443</v>
      </c>
      <c r="I32" s="58" t="s">
        <v>44</v>
      </c>
      <c r="J32" s="52">
        <v>0</v>
      </c>
      <c r="K32" s="43">
        <v>0.39444444444444299</v>
      </c>
      <c r="L32" s="47">
        <v>0.39444444444443399</v>
      </c>
      <c r="M32" s="42" t="s">
        <v>44</v>
      </c>
      <c r="N32" s="38">
        <v>0</v>
      </c>
      <c r="O32" s="73">
        <v>0.43611111111111112</v>
      </c>
      <c r="P32" s="42" t="s">
        <v>44</v>
      </c>
      <c r="Q32" s="38">
        <v>0</v>
      </c>
      <c r="R32" s="43">
        <v>0.44166666666666665</v>
      </c>
      <c r="S32" s="47">
        <v>0.44166666666666665</v>
      </c>
      <c r="T32" s="70">
        <v>45.3</v>
      </c>
      <c r="U32" s="71">
        <v>45.3</v>
      </c>
      <c r="V32" s="72"/>
      <c r="W32" s="115">
        <v>0.45694444444444443</v>
      </c>
      <c r="X32" s="42" t="s">
        <v>44</v>
      </c>
      <c r="Y32" s="38">
        <v>0</v>
      </c>
      <c r="Z32" s="49">
        <v>0.4916666666666667</v>
      </c>
      <c r="AA32" s="42" t="s">
        <v>44</v>
      </c>
      <c r="AB32" s="38">
        <v>0</v>
      </c>
      <c r="AC32" s="53">
        <v>0.49374999999999997</v>
      </c>
      <c r="AD32" s="61"/>
      <c r="AE32" s="55">
        <v>0.49734953703703705</v>
      </c>
      <c r="AF32" s="35">
        <v>3.5995370370370816E-3</v>
      </c>
      <c r="AG32" s="35">
        <v>2.5462962962958515E-4</v>
      </c>
      <c r="AH32" s="44" t="s">
        <v>45</v>
      </c>
      <c r="AI32" s="45">
        <v>22</v>
      </c>
      <c r="AJ32" s="115">
        <v>0.51458333333333328</v>
      </c>
      <c r="AK32" s="42" t="s">
        <v>44</v>
      </c>
      <c r="AL32" s="38">
        <v>0</v>
      </c>
      <c r="AM32" s="73">
        <v>0.52430555555555558</v>
      </c>
      <c r="AN32" s="42" t="s">
        <v>45</v>
      </c>
      <c r="AO32" s="38">
        <v>60</v>
      </c>
      <c r="AP32" s="53">
        <v>0.52777777777777779</v>
      </c>
      <c r="AQ32" s="61"/>
      <c r="AR32" s="55">
        <v>0.53440972222222227</v>
      </c>
      <c r="AS32" s="35">
        <v>6.6319444444444819E-3</v>
      </c>
      <c r="AT32" s="35">
        <v>1.2731481481477718E-4</v>
      </c>
      <c r="AU32" s="44" t="s">
        <v>45</v>
      </c>
      <c r="AV32" s="45">
        <v>11</v>
      </c>
      <c r="AW32" s="49">
        <v>0.55555555555555558</v>
      </c>
      <c r="AX32" s="42" t="s">
        <v>44</v>
      </c>
      <c r="AY32" s="38">
        <v>0</v>
      </c>
      <c r="AZ32" s="49">
        <v>0.55833333333333302</v>
      </c>
      <c r="BA32" s="61"/>
      <c r="BB32" s="55">
        <v>0.56550925925925932</v>
      </c>
      <c r="BC32" s="35">
        <v>7.1759259259263075E-3</v>
      </c>
      <c r="BD32" s="35">
        <v>2.1759259259263074E-3</v>
      </c>
      <c r="BE32" s="44" t="s">
        <v>223</v>
      </c>
      <c r="BF32" s="45">
        <v>188</v>
      </c>
      <c r="BG32" s="308">
        <v>0.60347222222222185</v>
      </c>
      <c r="BH32" s="42" t="s">
        <v>44</v>
      </c>
      <c r="BI32" s="38">
        <v>0</v>
      </c>
      <c r="BJ32" s="43">
        <v>0.60347222222222219</v>
      </c>
      <c r="BK32" s="47">
        <v>0.6118055555555556</v>
      </c>
      <c r="BL32" s="70">
        <v>31</v>
      </c>
      <c r="BM32" s="71">
        <v>31</v>
      </c>
      <c r="BN32" s="72"/>
      <c r="BO32" s="117" t="s">
        <v>226</v>
      </c>
      <c r="BP32" s="121"/>
      <c r="BQ32" s="124" t="s">
        <v>225</v>
      </c>
      <c r="BR32" s="125"/>
      <c r="BS32" s="49">
        <v>0.67986111111111114</v>
      </c>
      <c r="BT32" s="42" t="s">
        <v>44</v>
      </c>
      <c r="BU32" s="38">
        <v>0</v>
      </c>
      <c r="BV32" s="49">
        <v>0.68263888888888902</v>
      </c>
      <c r="BW32" s="61"/>
      <c r="BX32" s="55">
        <v>0.6855902777777777</v>
      </c>
      <c r="BY32" s="35">
        <v>2.9513888888886841E-3</v>
      </c>
      <c r="BZ32" s="35">
        <v>4.9768518518498051E-4</v>
      </c>
      <c r="CA32" s="44" t="s">
        <v>223</v>
      </c>
      <c r="CB32" s="45">
        <v>43</v>
      </c>
      <c r="CC32" s="85">
        <v>0.6875</v>
      </c>
      <c r="CD32" s="86"/>
      <c r="CE32" s="87">
        <v>0</v>
      </c>
      <c r="CF32" s="88"/>
      <c r="CG32" s="85">
        <v>0.69513888888888886</v>
      </c>
      <c r="CH32" s="86"/>
      <c r="CI32" s="87">
        <v>0</v>
      </c>
      <c r="CJ32" s="88"/>
      <c r="CK32" s="43">
        <v>0.7416666666666667</v>
      </c>
      <c r="CL32" s="47">
        <v>0.74513888888888891</v>
      </c>
      <c r="CM32" s="70">
        <v>52.9</v>
      </c>
      <c r="CN32" s="71">
        <v>52.9</v>
      </c>
      <c r="CO32" s="72"/>
      <c r="CP32" s="91">
        <v>0.74652777777777779</v>
      </c>
      <c r="CQ32" s="95">
        <v>5.5555555555555601E-2</v>
      </c>
      <c r="CR32" s="42" t="s">
        <v>44</v>
      </c>
      <c r="CS32" s="38">
        <v>0</v>
      </c>
      <c r="CU32" s="39">
        <v>393.2</v>
      </c>
      <c r="CV32" s="46">
        <v>60</v>
      </c>
      <c r="CW32" s="40"/>
      <c r="CX32" s="63">
        <v>453.2</v>
      </c>
      <c r="CZ32" s="101" t="s">
        <v>189</v>
      </c>
      <c r="DA32" s="129" t="s">
        <v>176</v>
      </c>
      <c r="DB32" s="129">
        <v>79</v>
      </c>
      <c r="DC32" s="104" t="s">
        <v>182</v>
      </c>
      <c r="DD32" s="77">
        <v>28</v>
      </c>
      <c r="DE32" s="56"/>
      <c r="DF32" s="36">
        <v>14</v>
      </c>
      <c r="DI32" s="41">
        <v>1.1200000000000001</v>
      </c>
      <c r="DJ32" s="17" t="s">
        <v>196</v>
      </c>
      <c r="DK32" s="153">
        <v>144.70400000000001</v>
      </c>
      <c r="DL32" s="41">
        <v>144.70400000000001</v>
      </c>
      <c r="DM32" s="41">
        <v>9999</v>
      </c>
      <c r="DP32" s="41">
        <v>28</v>
      </c>
      <c r="DQ32" s="227">
        <v>0</v>
      </c>
      <c r="DR32" s="227">
        <v>0</v>
      </c>
      <c r="DS32" s="228">
        <v>45.3</v>
      </c>
      <c r="DT32" s="227">
        <v>0</v>
      </c>
      <c r="DU32" s="227">
        <v>0</v>
      </c>
      <c r="DV32" s="227">
        <v>22</v>
      </c>
      <c r="DW32" s="227">
        <v>0</v>
      </c>
      <c r="DX32" s="227">
        <v>60</v>
      </c>
      <c r="DY32" s="227">
        <v>11</v>
      </c>
      <c r="DZ32" s="227">
        <v>0</v>
      </c>
      <c r="EA32" s="227">
        <v>188</v>
      </c>
      <c r="EB32" s="227">
        <v>0</v>
      </c>
      <c r="EC32" s="228">
        <v>31</v>
      </c>
      <c r="ED32" s="227">
        <v>0</v>
      </c>
      <c r="EE32" s="227">
        <v>0</v>
      </c>
      <c r="EF32" s="227">
        <v>43</v>
      </c>
      <c r="EG32" s="227">
        <v>0</v>
      </c>
      <c r="EH32" s="228">
        <v>52.9</v>
      </c>
      <c r="EI32" s="227">
        <v>0</v>
      </c>
      <c r="EK32" s="41">
        <v>28</v>
      </c>
      <c r="EL32" s="227">
        <v>0</v>
      </c>
      <c r="EM32" s="227">
        <v>0</v>
      </c>
      <c r="EN32" s="227">
        <v>45.3</v>
      </c>
      <c r="EO32" s="227">
        <v>45.3</v>
      </c>
      <c r="EP32" s="227">
        <v>45.3</v>
      </c>
      <c r="EQ32" s="227">
        <v>67.3</v>
      </c>
      <c r="ER32" s="227">
        <v>67.3</v>
      </c>
      <c r="ES32" s="227">
        <v>127.3</v>
      </c>
      <c r="ET32" s="227">
        <v>138.30000000000001</v>
      </c>
      <c r="EU32" s="227">
        <v>138.30000000000001</v>
      </c>
      <c r="EV32" s="227">
        <v>326.3</v>
      </c>
      <c r="EW32" s="227">
        <v>326.3</v>
      </c>
      <c r="EX32" s="227">
        <v>357.3</v>
      </c>
      <c r="EY32" s="227">
        <v>357.3</v>
      </c>
      <c r="EZ32" s="227">
        <v>357.3</v>
      </c>
      <c r="FA32" s="227">
        <v>400.3</v>
      </c>
      <c r="FB32" s="227">
        <v>400.3</v>
      </c>
      <c r="FC32" s="227">
        <v>453.2</v>
      </c>
      <c r="FD32" s="227">
        <v>453.2</v>
      </c>
    </row>
    <row r="33" spans="1:160" ht="13.5" thickBot="1" x14ac:dyDescent="0.25">
      <c r="A33" s="132"/>
      <c r="B33" s="34">
        <v>55</v>
      </c>
      <c r="C33" s="10">
        <v>58</v>
      </c>
      <c r="D33" s="37" t="s">
        <v>166</v>
      </c>
      <c r="E33" s="37" t="s">
        <v>167</v>
      </c>
      <c r="F33" s="37"/>
      <c r="G33" s="43">
        <v>0.32986111111111099</v>
      </c>
      <c r="H33" s="47">
        <v>0.33194444444444443</v>
      </c>
      <c r="I33" s="58" t="s">
        <v>44</v>
      </c>
      <c r="J33" s="52">
        <v>0</v>
      </c>
      <c r="K33" s="43">
        <v>0.41319444444444098</v>
      </c>
      <c r="L33" s="47">
        <v>0.4145833333333333</v>
      </c>
      <c r="M33" s="42" t="s">
        <v>223</v>
      </c>
      <c r="N33" s="38">
        <v>120</v>
      </c>
      <c r="O33" s="73">
        <v>0.45624999999999999</v>
      </c>
      <c r="P33" s="42" t="s">
        <v>44</v>
      </c>
      <c r="Q33" s="38">
        <v>0</v>
      </c>
      <c r="R33" s="43">
        <v>0.45694444444444443</v>
      </c>
      <c r="S33" s="47">
        <v>0.46527777777777773</v>
      </c>
      <c r="T33" s="70">
        <v>47.6</v>
      </c>
      <c r="U33" s="71">
        <v>47.6</v>
      </c>
      <c r="V33" s="72">
        <v>30</v>
      </c>
      <c r="W33" s="115">
        <v>0.4770833333333333</v>
      </c>
      <c r="X33" s="42" t="s">
        <v>44</v>
      </c>
      <c r="Y33" s="38">
        <v>0</v>
      </c>
      <c r="Z33" s="49">
        <v>0.51180555555555551</v>
      </c>
      <c r="AA33" s="42" t="s">
        <v>44</v>
      </c>
      <c r="AB33" s="38">
        <v>0</v>
      </c>
      <c r="AC33" s="53">
        <v>0.51458333333333328</v>
      </c>
      <c r="AD33" s="61"/>
      <c r="AE33" s="55">
        <v>0.51866898148148144</v>
      </c>
      <c r="AF33" s="35">
        <v>4.0856481481481577E-3</v>
      </c>
      <c r="AG33" s="35">
        <v>2.3148148148149092E-4</v>
      </c>
      <c r="AH33" s="44" t="s">
        <v>223</v>
      </c>
      <c r="AI33" s="45">
        <v>20</v>
      </c>
      <c r="AJ33" s="115">
        <v>0.53541666666666665</v>
      </c>
      <c r="AK33" s="42" t="s">
        <v>44</v>
      </c>
      <c r="AL33" s="38">
        <v>0</v>
      </c>
      <c r="AM33" s="73">
        <v>0.54583333333333328</v>
      </c>
      <c r="AN33" s="42" t="s">
        <v>44</v>
      </c>
      <c r="AO33" s="38">
        <v>0</v>
      </c>
      <c r="AP33" s="53">
        <v>0.54791666666666672</v>
      </c>
      <c r="AQ33" s="61"/>
      <c r="AR33" s="55">
        <v>0.55521990740740745</v>
      </c>
      <c r="AS33" s="35">
        <v>7.3032407407407351E-3</v>
      </c>
      <c r="AT33" s="35">
        <v>5.4398148148147602E-4</v>
      </c>
      <c r="AU33" s="44" t="s">
        <v>223</v>
      </c>
      <c r="AV33" s="45">
        <v>47</v>
      </c>
      <c r="AW33" s="49">
        <v>0.5756944444444444</v>
      </c>
      <c r="AX33" s="42" t="s">
        <v>44</v>
      </c>
      <c r="AY33" s="38">
        <v>0</v>
      </c>
      <c r="AZ33" s="49">
        <v>0.57777777777777795</v>
      </c>
      <c r="BA33" s="61"/>
      <c r="BB33" s="55">
        <v>0.58349537037037036</v>
      </c>
      <c r="BC33" s="35">
        <v>5.7175925925924131E-3</v>
      </c>
      <c r="BD33" s="35">
        <v>7.1759259259241304E-4</v>
      </c>
      <c r="BE33" s="44" t="s">
        <v>223</v>
      </c>
      <c r="BF33" s="45">
        <v>62</v>
      </c>
      <c r="BG33" s="308">
        <v>0.62291666666666679</v>
      </c>
      <c r="BH33" s="42" t="s">
        <v>44</v>
      </c>
      <c r="BI33" s="38">
        <v>0</v>
      </c>
      <c r="BJ33" s="43">
        <v>0.62291666666666667</v>
      </c>
      <c r="BK33" s="47">
        <v>0.63680555555555551</v>
      </c>
      <c r="BL33" s="70">
        <v>33.5</v>
      </c>
      <c r="BM33" s="71">
        <v>33.5</v>
      </c>
      <c r="BN33" s="72"/>
      <c r="BO33" s="117" t="s">
        <v>226</v>
      </c>
      <c r="BP33" s="121"/>
      <c r="BQ33" s="124" t="s">
        <v>225</v>
      </c>
      <c r="BR33" s="125"/>
      <c r="BS33" s="49">
        <v>0.7090277777777777</v>
      </c>
      <c r="BT33" s="42" t="s">
        <v>44</v>
      </c>
      <c r="BU33" s="38">
        <v>0</v>
      </c>
      <c r="BV33" s="49">
        <v>0.71180555555555503</v>
      </c>
      <c r="BW33" s="61"/>
      <c r="BX33" s="55">
        <v>0.71496527777777785</v>
      </c>
      <c r="BY33" s="35">
        <v>3.1597222222228272E-3</v>
      </c>
      <c r="BZ33" s="35">
        <v>7.0601851851912357E-4</v>
      </c>
      <c r="CA33" s="44" t="s">
        <v>223</v>
      </c>
      <c r="CB33" s="45">
        <v>61</v>
      </c>
      <c r="CC33" s="85">
        <v>0.71736111111111101</v>
      </c>
      <c r="CD33" s="86"/>
      <c r="CE33" s="87">
        <v>0</v>
      </c>
      <c r="CF33" s="88"/>
      <c r="CG33" s="85">
        <v>0.72361111111111109</v>
      </c>
      <c r="CH33" s="86"/>
      <c r="CI33" s="87">
        <v>0</v>
      </c>
      <c r="CJ33" s="88"/>
      <c r="CK33" s="43">
        <v>0.7715277777777777</v>
      </c>
      <c r="CL33" s="47">
        <v>0.7715277777777777</v>
      </c>
      <c r="CM33" s="70">
        <v>54.9</v>
      </c>
      <c r="CN33" s="71">
        <v>54.9</v>
      </c>
      <c r="CO33" s="72"/>
      <c r="CP33" s="91">
        <v>0.7729166666666667</v>
      </c>
      <c r="CQ33" s="95">
        <v>5.5555555555555601E-2</v>
      </c>
      <c r="CR33" s="42" t="s">
        <v>44</v>
      </c>
      <c r="CS33" s="38">
        <v>0</v>
      </c>
      <c r="CU33" s="39">
        <v>356</v>
      </c>
      <c r="CV33" s="46">
        <v>120</v>
      </c>
      <c r="CW33" s="40"/>
      <c r="CX33" s="63">
        <v>476</v>
      </c>
      <c r="CZ33" s="101" t="s">
        <v>191</v>
      </c>
      <c r="DA33" s="129" t="s">
        <v>176</v>
      </c>
      <c r="DB33" s="129">
        <v>127</v>
      </c>
      <c r="DC33" s="104"/>
      <c r="DD33" s="77">
        <v>29</v>
      </c>
      <c r="DE33" s="56">
        <v>8</v>
      </c>
      <c r="DF33" s="36"/>
      <c r="DI33" s="41">
        <v>1.1200000000000001</v>
      </c>
      <c r="DJ33" s="17" t="s">
        <v>196</v>
      </c>
      <c r="DK33" s="153">
        <v>182.32</v>
      </c>
      <c r="DL33" s="41">
        <v>182.32</v>
      </c>
      <c r="DM33" s="41">
        <v>9999</v>
      </c>
      <c r="DP33" s="41">
        <v>58</v>
      </c>
      <c r="DQ33" s="227">
        <v>120</v>
      </c>
      <c r="DR33" s="227">
        <v>0</v>
      </c>
      <c r="DS33" s="228">
        <v>77.599999999999994</v>
      </c>
      <c r="DT33" s="227">
        <v>0</v>
      </c>
      <c r="DU33" s="227">
        <v>0</v>
      </c>
      <c r="DV33" s="227">
        <v>20</v>
      </c>
      <c r="DW33" s="227">
        <v>0</v>
      </c>
      <c r="DX33" s="227">
        <v>0</v>
      </c>
      <c r="DY33" s="227">
        <v>47</v>
      </c>
      <c r="DZ33" s="227">
        <v>0</v>
      </c>
      <c r="EA33" s="227">
        <v>62</v>
      </c>
      <c r="EB33" s="227">
        <v>0</v>
      </c>
      <c r="EC33" s="228">
        <v>33.5</v>
      </c>
      <c r="ED33" s="227">
        <v>0</v>
      </c>
      <c r="EE33" s="227">
        <v>0</v>
      </c>
      <c r="EF33" s="227">
        <v>61</v>
      </c>
      <c r="EG33" s="227">
        <v>0</v>
      </c>
      <c r="EH33" s="228">
        <v>54.9</v>
      </c>
      <c r="EI33" s="227">
        <v>0</v>
      </c>
      <c r="EK33" s="41">
        <v>58</v>
      </c>
      <c r="EL33" s="227">
        <v>120</v>
      </c>
      <c r="EM33" s="227">
        <v>120</v>
      </c>
      <c r="EN33" s="227">
        <v>197.6</v>
      </c>
      <c r="EO33" s="227">
        <v>197.6</v>
      </c>
      <c r="EP33" s="227">
        <v>197.6</v>
      </c>
      <c r="EQ33" s="227">
        <v>217.6</v>
      </c>
      <c r="ER33" s="227">
        <v>217.6</v>
      </c>
      <c r="ES33" s="227">
        <v>217.6</v>
      </c>
      <c r="ET33" s="227">
        <v>264.60000000000002</v>
      </c>
      <c r="EU33" s="227">
        <v>264.60000000000002</v>
      </c>
      <c r="EV33" s="227">
        <v>326.60000000000002</v>
      </c>
      <c r="EW33" s="227">
        <v>326.60000000000002</v>
      </c>
      <c r="EX33" s="227">
        <v>360.1</v>
      </c>
      <c r="EY33" s="227">
        <v>360.1</v>
      </c>
      <c r="EZ33" s="227">
        <v>360.1</v>
      </c>
      <c r="FA33" s="227">
        <v>421.1</v>
      </c>
      <c r="FB33" s="227">
        <v>421.1</v>
      </c>
      <c r="FC33" s="227">
        <v>476</v>
      </c>
      <c r="FD33" s="227">
        <v>476</v>
      </c>
    </row>
    <row r="34" spans="1:160" ht="13.5" thickBot="1" x14ac:dyDescent="0.25">
      <c r="A34" s="132"/>
      <c r="B34" s="34">
        <v>13</v>
      </c>
      <c r="C34" s="10">
        <v>13</v>
      </c>
      <c r="D34" s="37" t="s">
        <v>104</v>
      </c>
      <c r="E34" s="37" t="s">
        <v>41</v>
      </c>
      <c r="F34" s="37"/>
      <c r="G34" s="43">
        <v>0.30069444444444399</v>
      </c>
      <c r="H34" s="47">
        <v>0.30069444444444443</v>
      </c>
      <c r="I34" s="58" t="s">
        <v>44</v>
      </c>
      <c r="J34" s="52">
        <v>0</v>
      </c>
      <c r="K34" s="43">
        <v>0.38402777777777702</v>
      </c>
      <c r="L34" s="47">
        <v>0.38402777777777403</v>
      </c>
      <c r="M34" s="42" t="s">
        <v>44</v>
      </c>
      <c r="N34" s="38">
        <v>0</v>
      </c>
      <c r="O34" s="73">
        <v>0.42569444444444443</v>
      </c>
      <c r="P34" s="42" t="s">
        <v>44</v>
      </c>
      <c r="Q34" s="38">
        <v>0</v>
      </c>
      <c r="R34" s="43">
        <v>0.4291666666666667</v>
      </c>
      <c r="S34" s="47">
        <v>0.4291666666666667</v>
      </c>
      <c r="T34" s="70">
        <v>39</v>
      </c>
      <c r="U34" s="71">
        <v>39</v>
      </c>
      <c r="V34" s="72"/>
      <c r="W34" s="115">
        <v>0.44652777777777775</v>
      </c>
      <c r="X34" s="42" t="s">
        <v>44</v>
      </c>
      <c r="Y34" s="38">
        <v>0</v>
      </c>
      <c r="Z34" s="49">
        <v>0.48125000000000001</v>
      </c>
      <c r="AA34" s="42" t="s">
        <v>44</v>
      </c>
      <c r="AB34" s="38">
        <v>0</v>
      </c>
      <c r="AC34" s="53">
        <v>0.48333333333333334</v>
      </c>
      <c r="AD34" s="61"/>
      <c r="AE34" s="55">
        <v>0.4871180555555556</v>
      </c>
      <c r="AF34" s="35">
        <v>3.7847222222222587E-3</v>
      </c>
      <c r="AG34" s="35">
        <v>6.9444444444408029E-5</v>
      </c>
      <c r="AH34" s="44" t="s">
        <v>45</v>
      </c>
      <c r="AI34" s="45">
        <v>6</v>
      </c>
      <c r="AJ34" s="115">
        <v>0.50416666666666665</v>
      </c>
      <c r="AK34" s="42" t="s">
        <v>44</v>
      </c>
      <c r="AL34" s="38">
        <v>0</v>
      </c>
      <c r="AM34" s="73">
        <v>0.51458333333333328</v>
      </c>
      <c r="AN34" s="42" t="s">
        <v>44</v>
      </c>
      <c r="AO34" s="38">
        <v>0</v>
      </c>
      <c r="AP34" s="53">
        <v>0.51666666666666672</v>
      </c>
      <c r="AQ34" s="61"/>
      <c r="AR34" s="55">
        <v>0.5272916666666666</v>
      </c>
      <c r="AS34" s="35">
        <v>1.0624999999999885E-2</v>
      </c>
      <c r="AT34" s="35">
        <v>3.8657407407406254E-3</v>
      </c>
      <c r="AU34" s="44" t="s">
        <v>223</v>
      </c>
      <c r="AV34" s="45">
        <v>334</v>
      </c>
      <c r="AW34" s="49">
        <v>0.5444444444444444</v>
      </c>
      <c r="AX34" s="42" t="s">
        <v>44</v>
      </c>
      <c r="AY34" s="38">
        <v>0</v>
      </c>
      <c r="AZ34" s="49">
        <v>0.54652777777777795</v>
      </c>
      <c r="BA34" s="61"/>
      <c r="BB34" s="55">
        <v>0.55143518518518519</v>
      </c>
      <c r="BC34" s="35">
        <v>4.9074074074072493E-3</v>
      </c>
      <c r="BD34" s="35">
        <v>9.259259259275076E-5</v>
      </c>
      <c r="BE34" s="44" t="s">
        <v>45</v>
      </c>
      <c r="BF34" s="45">
        <v>8</v>
      </c>
      <c r="BG34" s="308">
        <v>0.59166666666666679</v>
      </c>
      <c r="BH34" s="42" t="s">
        <v>44</v>
      </c>
      <c r="BI34" s="38">
        <v>0</v>
      </c>
      <c r="BJ34" s="43">
        <v>0.59236111111111112</v>
      </c>
      <c r="BK34" s="47">
        <v>0.59305555555555556</v>
      </c>
      <c r="BL34" s="70">
        <v>27.6</v>
      </c>
      <c r="BM34" s="71">
        <v>27.6</v>
      </c>
      <c r="BN34" s="72"/>
      <c r="BO34" s="117" t="s">
        <v>226</v>
      </c>
      <c r="BP34" s="121"/>
      <c r="BQ34" s="124" t="s">
        <v>225</v>
      </c>
      <c r="BR34" s="125"/>
      <c r="BS34" s="49">
        <v>0.66805555555555562</v>
      </c>
      <c r="BT34" s="42" t="s">
        <v>44</v>
      </c>
      <c r="BU34" s="38">
        <v>0</v>
      </c>
      <c r="BV34" s="49">
        <v>0.67083333333333295</v>
      </c>
      <c r="BW34" s="61"/>
      <c r="BX34" s="55">
        <v>0.67347222222222225</v>
      </c>
      <c r="BY34" s="35">
        <v>2.6388888888893014E-3</v>
      </c>
      <c r="BZ34" s="35">
        <v>1.851851851855978E-4</v>
      </c>
      <c r="CA34" s="44" t="s">
        <v>223</v>
      </c>
      <c r="CB34" s="45">
        <v>16</v>
      </c>
      <c r="CC34" s="85">
        <v>0.67569444444444438</v>
      </c>
      <c r="CD34" s="86"/>
      <c r="CE34" s="87">
        <v>0</v>
      </c>
      <c r="CF34" s="88"/>
      <c r="CG34" s="85">
        <v>0.68472222222222223</v>
      </c>
      <c r="CH34" s="86"/>
      <c r="CI34" s="87">
        <v>0</v>
      </c>
      <c r="CJ34" s="88"/>
      <c r="CK34" s="43">
        <v>0.73055555555555562</v>
      </c>
      <c r="CL34" s="47">
        <v>0.73055555555555562</v>
      </c>
      <c r="CM34" s="70">
        <v>48.6</v>
      </c>
      <c r="CN34" s="71">
        <v>48.6</v>
      </c>
      <c r="CO34" s="72"/>
      <c r="CP34" s="91">
        <v>0.7319444444444444</v>
      </c>
      <c r="CQ34" s="95">
        <v>5.5555555555555601E-2</v>
      </c>
      <c r="CR34" s="42" t="s">
        <v>44</v>
      </c>
      <c r="CS34" s="38">
        <v>0</v>
      </c>
      <c r="CU34" s="39">
        <v>479.2</v>
      </c>
      <c r="CV34" s="46">
        <v>0</v>
      </c>
      <c r="CW34" s="40"/>
      <c r="CX34" s="63">
        <v>479.2</v>
      </c>
      <c r="CZ34" s="101" t="s">
        <v>189</v>
      </c>
      <c r="DA34" s="129" t="s">
        <v>177</v>
      </c>
      <c r="DB34" s="129">
        <v>102</v>
      </c>
      <c r="DC34" s="104" t="s">
        <v>181</v>
      </c>
      <c r="DD34" s="77">
        <v>30</v>
      </c>
      <c r="DE34" s="56"/>
      <c r="DF34" s="36">
        <v>15</v>
      </c>
      <c r="DI34" s="41">
        <v>1.0900000000000001</v>
      </c>
      <c r="DJ34" s="17" t="s">
        <v>196</v>
      </c>
      <c r="DK34" s="153">
        <v>125.568</v>
      </c>
      <c r="DL34" s="41">
        <v>125.568</v>
      </c>
      <c r="DM34" s="41">
        <v>9999</v>
      </c>
      <c r="DP34" s="41">
        <v>13</v>
      </c>
      <c r="DQ34" s="227">
        <v>0</v>
      </c>
      <c r="DR34" s="227">
        <v>0</v>
      </c>
      <c r="DS34" s="228">
        <v>39</v>
      </c>
      <c r="DT34" s="227">
        <v>0</v>
      </c>
      <c r="DU34" s="227">
        <v>0</v>
      </c>
      <c r="DV34" s="227">
        <v>6</v>
      </c>
      <c r="DW34" s="227">
        <v>0</v>
      </c>
      <c r="DX34" s="227">
        <v>0</v>
      </c>
      <c r="DY34" s="227">
        <v>334</v>
      </c>
      <c r="DZ34" s="227">
        <v>0</v>
      </c>
      <c r="EA34" s="227">
        <v>8</v>
      </c>
      <c r="EB34" s="227">
        <v>0</v>
      </c>
      <c r="EC34" s="228">
        <v>27.6</v>
      </c>
      <c r="ED34" s="227">
        <v>0</v>
      </c>
      <c r="EE34" s="227">
        <v>0</v>
      </c>
      <c r="EF34" s="227">
        <v>16</v>
      </c>
      <c r="EG34" s="227">
        <v>0</v>
      </c>
      <c r="EH34" s="228">
        <v>48.6</v>
      </c>
      <c r="EI34" s="227">
        <v>0</v>
      </c>
      <c r="EK34" s="41">
        <v>13</v>
      </c>
      <c r="EL34" s="227">
        <v>0</v>
      </c>
      <c r="EM34" s="227">
        <v>0</v>
      </c>
      <c r="EN34" s="227">
        <v>39</v>
      </c>
      <c r="EO34" s="227">
        <v>39</v>
      </c>
      <c r="EP34" s="227">
        <v>39</v>
      </c>
      <c r="EQ34" s="227">
        <v>45</v>
      </c>
      <c r="ER34" s="227">
        <v>45</v>
      </c>
      <c r="ES34" s="227">
        <v>45</v>
      </c>
      <c r="ET34" s="227">
        <v>379</v>
      </c>
      <c r="EU34" s="227">
        <v>379</v>
      </c>
      <c r="EV34" s="227">
        <v>387</v>
      </c>
      <c r="EW34" s="227">
        <v>387</v>
      </c>
      <c r="EX34" s="227">
        <v>414.6</v>
      </c>
      <c r="EY34" s="227">
        <v>414.6</v>
      </c>
      <c r="EZ34" s="227">
        <v>414.6</v>
      </c>
      <c r="FA34" s="227">
        <v>430.6</v>
      </c>
      <c r="FB34" s="227">
        <v>430.6</v>
      </c>
      <c r="FC34" s="227">
        <v>479.2</v>
      </c>
      <c r="FD34" s="227">
        <v>479.2</v>
      </c>
    </row>
    <row r="35" spans="1:160" ht="13.5" thickBot="1" x14ac:dyDescent="0.25">
      <c r="A35" s="132"/>
      <c r="B35" s="34">
        <v>16</v>
      </c>
      <c r="C35" s="10">
        <v>16</v>
      </c>
      <c r="D35" s="37" t="s">
        <v>108</v>
      </c>
      <c r="E35" s="37" t="s">
        <v>109</v>
      </c>
      <c r="F35" s="37"/>
      <c r="G35" s="43">
        <v>0.30277777777777798</v>
      </c>
      <c r="H35" s="47">
        <v>0.30277777777777776</v>
      </c>
      <c r="I35" s="58" t="s">
        <v>44</v>
      </c>
      <c r="J35" s="52">
        <v>0</v>
      </c>
      <c r="K35" s="43">
        <v>0.38611111111111002</v>
      </c>
      <c r="L35" s="47">
        <v>0.38611111111110602</v>
      </c>
      <c r="M35" s="42" t="s">
        <v>44</v>
      </c>
      <c r="N35" s="38">
        <v>0</v>
      </c>
      <c r="O35" s="73">
        <v>0.42777777777777781</v>
      </c>
      <c r="P35" s="42" t="s">
        <v>44</v>
      </c>
      <c r="Q35" s="38">
        <v>0</v>
      </c>
      <c r="R35" s="43">
        <v>0.43124999999999997</v>
      </c>
      <c r="S35" s="47">
        <v>0.43124999999999997</v>
      </c>
      <c r="T35" s="70">
        <v>39</v>
      </c>
      <c r="U35" s="71">
        <v>39</v>
      </c>
      <c r="V35" s="72">
        <v>300</v>
      </c>
      <c r="W35" s="115">
        <v>0.44861111111111113</v>
      </c>
      <c r="X35" s="42" t="s">
        <v>44</v>
      </c>
      <c r="Y35" s="38">
        <v>0</v>
      </c>
      <c r="Z35" s="49">
        <v>0.48333333333333334</v>
      </c>
      <c r="AA35" s="42" t="s">
        <v>44</v>
      </c>
      <c r="AB35" s="38">
        <v>0</v>
      </c>
      <c r="AC35" s="53">
        <v>0.48541666666666666</v>
      </c>
      <c r="AD35" s="61"/>
      <c r="AE35" s="55">
        <v>0.48931712962962964</v>
      </c>
      <c r="AF35" s="35">
        <v>3.9004629629629806E-3</v>
      </c>
      <c r="AG35" s="35">
        <v>4.6296296296313797E-5</v>
      </c>
      <c r="AH35" s="44" t="s">
        <v>223</v>
      </c>
      <c r="AI35" s="45">
        <v>4</v>
      </c>
      <c r="AJ35" s="115">
        <v>0.50624999999999998</v>
      </c>
      <c r="AK35" s="42" t="s">
        <v>44</v>
      </c>
      <c r="AL35" s="38">
        <v>0</v>
      </c>
      <c r="AM35" s="73">
        <v>0.51666666666666672</v>
      </c>
      <c r="AN35" s="42" t="s">
        <v>44</v>
      </c>
      <c r="AO35" s="38">
        <v>0</v>
      </c>
      <c r="AP35" s="53">
        <v>0.51874999999999993</v>
      </c>
      <c r="AQ35" s="61"/>
      <c r="AR35" s="55">
        <v>0.52538194444444442</v>
      </c>
      <c r="AS35" s="35">
        <v>6.6319444444444819E-3</v>
      </c>
      <c r="AT35" s="35">
        <v>1.2731481481477718E-4</v>
      </c>
      <c r="AU35" s="44" t="s">
        <v>45</v>
      </c>
      <c r="AV35" s="45">
        <v>11</v>
      </c>
      <c r="AW35" s="49">
        <v>0.54652777777777783</v>
      </c>
      <c r="AX35" s="42" t="s">
        <v>44</v>
      </c>
      <c r="AY35" s="38">
        <v>0</v>
      </c>
      <c r="AZ35" s="49">
        <v>0.54861111111111105</v>
      </c>
      <c r="BA35" s="61"/>
      <c r="BB35" s="55">
        <v>0.55344907407407407</v>
      </c>
      <c r="BC35" s="35">
        <v>4.8379629629630161E-3</v>
      </c>
      <c r="BD35" s="35">
        <v>1.6203703703698401E-4</v>
      </c>
      <c r="BE35" s="44" t="s">
        <v>45</v>
      </c>
      <c r="BF35" s="45">
        <v>14</v>
      </c>
      <c r="BG35" s="308">
        <v>0.59375</v>
      </c>
      <c r="BH35" s="42" t="s">
        <v>44</v>
      </c>
      <c r="BI35" s="38">
        <v>0</v>
      </c>
      <c r="BJ35" s="43">
        <v>0.59444444444444444</v>
      </c>
      <c r="BK35" s="47">
        <v>0.59513888888888888</v>
      </c>
      <c r="BL35" s="70">
        <v>26.6</v>
      </c>
      <c r="BM35" s="71">
        <v>26.6</v>
      </c>
      <c r="BN35" s="72"/>
      <c r="BO35" s="117" t="s">
        <v>226</v>
      </c>
      <c r="BP35" s="121"/>
      <c r="BQ35" s="124" t="s">
        <v>225</v>
      </c>
      <c r="BR35" s="125"/>
      <c r="BS35" s="49">
        <v>0.67013888888888884</v>
      </c>
      <c r="BT35" s="42" t="s">
        <v>44</v>
      </c>
      <c r="BU35" s="38">
        <v>0</v>
      </c>
      <c r="BV35" s="49">
        <v>0.67291666666666705</v>
      </c>
      <c r="BW35" s="61"/>
      <c r="BX35" s="55">
        <v>0.67543981481481474</v>
      </c>
      <c r="BY35" s="35">
        <v>2.5231481481476914E-3</v>
      </c>
      <c r="BZ35" s="35">
        <v>6.9444444443987792E-5</v>
      </c>
      <c r="CA35" s="44" t="s">
        <v>223</v>
      </c>
      <c r="CB35" s="45">
        <v>6</v>
      </c>
      <c r="CC35" s="85">
        <v>0.67708333333333337</v>
      </c>
      <c r="CD35" s="86"/>
      <c r="CE35" s="87">
        <v>0</v>
      </c>
      <c r="CF35" s="88"/>
      <c r="CG35" s="85">
        <v>0.68402777777777779</v>
      </c>
      <c r="CH35" s="86"/>
      <c r="CI35" s="87">
        <v>60</v>
      </c>
      <c r="CJ35" s="88"/>
      <c r="CK35" s="43">
        <v>0.7270833333333333</v>
      </c>
      <c r="CL35" s="47">
        <v>0.7270833333333333</v>
      </c>
      <c r="CM35" s="316">
        <v>44.3</v>
      </c>
      <c r="CN35" s="311">
        <v>44.3</v>
      </c>
      <c r="CO35" s="72">
        <v>30</v>
      </c>
      <c r="CP35" s="91">
        <v>0.7284722222222223</v>
      </c>
      <c r="CQ35" s="95">
        <v>5.5555555555555601E-2</v>
      </c>
      <c r="CR35" s="42" t="s">
        <v>44</v>
      </c>
      <c r="CS35" s="38">
        <v>0</v>
      </c>
      <c r="CU35" s="39">
        <v>474.9</v>
      </c>
      <c r="CV35" s="46">
        <v>60</v>
      </c>
      <c r="CW35" s="40"/>
      <c r="CX35" s="63">
        <v>534.9</v>
      </c>
      <c r="CZ35" s="101" t="s">
        <v>191</v>
      </c>
      <c r="DA35" s="129" t="s">
        <v>177</v>
      </c>
      <c r="DB35" s="129">
        <v>77</v>
      </c>
      <c r="DC35" s="104" t="s">
        <v>184</v>
      </c>
      <c r="DD35" s="77">
        <v>31</v>
      </c>
      <c r="DE35" s="56">
        <v>9</v>
      </c>
      <c r="DF35" s="36"/>
      <c r="DI35" s="41">
        <v>1.06</v>
      </c>
      <c r="DJ35" s="17" t="s">
        <v>196</v>
      </c>
      <c r="DK35" s="153">
        <v>446.49400000000003</v>
      </c>
      <c r="DL35" s="41">
        <v>446.49400000000003</v>
      </c>
      <c r="DM35" s="41">
        <v>9999</v>
      </c>
      <c r="DP35" s="41">
        <v>16</v>
      </c>
      <c r="DQ35" s="227">
        <v>0</v>
      </c>
      <c r="DR35" s="227">
        <v>0</v>
      </c>
      <c r="DS35" s="228">
        <v>339</v>
      </c>
      <c r="DT35" s="227">
        <v>0</v>
      </c>
      <c r="DU35" s="227">
        <v>0</v>
      </c>
      <c r="DV35" s="227">
        <v>4</v>
      </c>
      <c r="DW35" s="227">
        <v>0</v>
      </c>
      <c r="DX35" s="227">
        <v>0</v>
      </c>
      <c r="DY35" s="227">
        <v>11</v>
      </c>
      <c r="DZ35" s="227">
        <v>0</v>
      </c>
      <c r="EA35" s="227">
        <v>14</v>
      </c>
      <c r="EB35" s="227">
        <v>0</v>
      </c>
      <c r="EC35" s="228">
        <v>26.6</v>
      </c>
      <c r="ED35" s="227">
        <v>0</v>
      </c>
      <c r="EE35" s="227">
        <v>0</v>
      </c>
      <c r="EF35" s="227">
        <v>6</v>
      </c>
      <c r="EG35" s="227">
        <v>60</v>
      </c>
      <c r="EH35" s="228">
        <v>74.3</v>
      </c>
      <c r="EI35" s="227">
        <v>0</v>
      </c>
      <c r="EK35" s="41">
        <v>16</v>
      </c>
      <c r="EL35" s="227">
        <v>0</v>
      </c>
      <c r="EM35" s="227">
        <v>0</v>
      </c>
      <c r="EN35" s="227">
        <v>339</v>
      </c>
      <c r="EO35" s="227">
        <v>339</v>
      </c>
      <c r="EP35" s="227">
        <v>339</v>
      </c>
      <c r="EQ35" s="227">
        <v>343</v>
      </c>
      <c r="ER35" s="227">
        <v>343</v>
      </c>
      <c r="ES35" s="227">
        <v>343</v>
      </c>
      <c r="ET35" s="227">
        <v>354</v>
      </c>
      <c r="EU35" s="227">
        <v>354</v>
      </c>
      <c r="EV35" s="227">
        <v>368</v>
      </c>
      <c r="EW35" s="227">
        <v>368</v>
      </c>
      <c r="EX35" s="227">
        <v>394.6</v>
      </c>
      <c r="EY35" s="227">
        <v>394.6</v>
      </c>
      <c r="EZ35" s="227">
        <v>394.6</v>
      </c>
      <c r="FA35" s="227">
        <v>400.6</v>
      </c>
      <c r="FB35" s="227">
        <v>460.6</v>
      </c>
      <c r="FC35" s="227">
        <v>534.9</v>
      </c>
      <c r="FD35" s="227">
        <v>534.9</v>
      </c>
    </row>
    <row r="36" spans="1:160" ht="13.5" thickBot="1" x14ac:dyDescent="0.25">
      <c r="A36" s="132"/>
      <c r="B36" s="34">
        <v>20</v>
      </c>
      <c r="C36" s="10">
        <v>20</v>
      </c>
      <c r="D36" s="37" t="s">
        <v>33</v>
      </c>
      <c r="E36" s="37" t="s">
        <v>114</v>
      </c>
      <c r="F36" s="37"/>
      <c r="G36" s="43">
        <v>0.30555555555555602</v>
      </c>
      <c r="H36" s="47">
        <v>0.30555555555555552</v>
      </c>
      <c r="I36" s="58" t="s">
        <v>44</v>
      </c>
      <c r="J36" s="52">
        <v>0</v>
      </c>
      <c r="K36" s="43">
        <v>0.38888888888888801</v>
      </c>
      <c r="L36" s="47">
        <v>0.38888888888888201</v>
      </c>
      <c r="M36" s="42" t="s">
        <v>44</v>
      </c>
      <c r="N36" s="38">
        <v>0</v>
      </c>
      <c r="O36" s="73">
        <v>0.43055555555555558</v>
      </c>
      <c r="P36" s="42" t="s">
        <v>44</v>
      </c>
      <c r="Q36" s="38">
        <v>0</v>
      </c>
      <c r="R36" s="43">
        <v>0.43472222222222223</v>
      </c>
      <c r="S36" s="47">
        <v>0.43472222222222223</v>
      </c>
      <c r="T36" s="70">
        <v>44.9</v>
      </c>
      <c r="U36" s="71">
        <v>44.9</v>
      </c>
      <c r="V36" s="72"/>
      <c r="W36" s="115">
        <v>0.4513888888888889</v>
      </c>
      <c r="X36" s="42" t="s">
        <v>44</v>
      </c>
      <c r="Y36" s="38">
        <v>0</v>
      </c>
      <c r="Z36" s="49">
        <v>0.4861111111111111</v>
      </c>
      <c r="AA36" s="42" t="s">
        <v>44</v>
      </c>
      <c r="AB36" s="38">
        <v>0</v>
      </c>
      <c r="AC36" s="53">
        <v>0.48819444444444443</v>
      </c>
      <c r="AD36" s="61"/>
      <c r="AE36" s="55">
        <v>0.4921875</v>
      </c>
      <c r="AF36" s="35">
        <v>3.9930555555555691E-3</v>
      </c>
      <c r="AG36" s="35">
        <v>1.3888888888890236E-4</v>
      </c>
      <c r="AH36" s="44" t="s">
        <v>223</v>
      </c>
      <c r="AI36" s="45">
        <v>12</v>
      </c>
      <c r="AJ36" s="115">
        <v>0.50902777777777775</v>
      </c>
      <c r="AK36" s="42" t="s">
        <v>44</v>
      </c>
      <c r="AL36" s="38">
        <v>0</v>
      </c>
      <c r="AM36" s="73">
        <v>0.51944444444444449</v>
      </c>
      <c r="AN36" s="42" t="s">
        <v>44</v>
      </c>
      <c r="AO36" s="38">
        <v>0</v>
      </c>
      <c r="AP36" s="53">
        <v>0.52152777777777781</v>
      </c>
      <c r="AQ36" s="61"/>
      <c r="AR36" s="55">
        <v>0.52846064814814808</v>
      </c>
      <c r="AS36" s="35">
        <v>6.9328703703702699E-3</v>
      </c>
      <c r="AT36" s="35">
        <v>1.7361111111101075E-4</v>
      </c>
      <c r="AU36" s="44" t="s">
        <v>223</v>
      </c>
      <c r="AV36" s="45">
        <v>15</v>
      </c>
      <c r="AW36" s="49">
        <v>0.5493055555555556</v>
      </c>
      <c r="AX36" s="42" t="s">
        <v>44</v>
      </c>
      <c r="AY36" s="38">
        <v>0</v>
      </c>
      <c r="AZ36" s="49">
        <v>0.55138888888888904</v>
      </c>
      <c r="BA36" s="61"/>
      <c r="BB36" s="55">
        <v>0.55615740740740738</v>
      </c>
      <c r="BC36" s="35">
        <v>4.7685185185183387E-3</v>
      </c>
      <c r="BD36" s="35">
        <v>2.3148148148166136E-4</v>
      </c>
      <c r="BE36" s="44" t="s">
        <v>45</v>
      </c>
      <c r="BF36" s="45">
        <v>20</v>
      </c>
      <c r="BG36" s="308">
        <v>0.59652777777777788</v>
      </c>
      <c r="BH36" s="42" t="s">
        <v>44</v>
      </c>
      <c r="BI36" s="38">
        <v>0</v>
      </c>
      <c r="BJ36" s="43">
        <v>0.59652777777777777</v>
      </c>
      <c r="BK36" s="47">
        <v>0.60069444444444442</v>
      </c>
      <c r="BL36" s="70">
        <v>32</v>
      </c>
      <c r="BM36" s="71">
        <v>32</v>
      </c>
      <c r="BN36" s="72"/>
      <c r="BO36" s="117" t="s">
        <v>224</v>
      </c>
      <c r="BP36" s="121">
        <v>300</v>
      </c>
      <c r="BQ36" s="124" t="s">
        <v>225</v>
      </c>
      <c r="BR36" s="125"/>
      <c r="BS36" s="49">
        <v>0.67291666666666661</v>
      </c>
      <c r="BT36" s="42" t="s">
        <v>44</v>
      </c>
      <c r="BU36" s="38">
        <v>0</v>
      </c>
      <c r="BV36" s="49">
        <v>0.67500000000000004</v>
      </c>
      <c r="BW36" s="61"/>
      <c r="BX36" s="55">
        <v>0.67813657407407402</v>
      </c>
      <c r="BY36" s="35">
        <v>3.1365740740739723E-3</v>
      </c>
      <c r="BZ36" s="35">
        <v>6.8287037037026866E-4</v>
      </c>
      <c r="CA36" s="44" t="s">
        <v>223</v>
      </c>
      <c r="CB36" s="45">
        <v>59</v>
      </c>
      <c r="CC36" s="85">
        <v>0.6791666666666667</v>
      </c>
      <c r="CD36" s="86"/>
      <c r="CE36" s="87">
        <v>0</v>
      </c>
      <c r="CF36" s="88"/>
      <c r="CG36" s="85">
        <v>0.6875</v>
      </c>
      <c r="CH36" s="86"/>
      <c r="CI36" s="87">
        <v>0</v>
      </c>
      <c r="CJ36" s="88"/>
      <c r="CK36" s="43">
        <v>0.73333333333333339</v>
      </c>
      <c r="CL36" s="47">
        <v>0.73333333333333339</v>
      </c>
      <c r="CM36" s="70">
        <v>57.7</v>
      </c>
      <c r="CN36" s="71">
        <v>57.7</v>
      </c>
      <c r="CO36" s="72"/>
      <c r="CP36" s="91">
        <v>0.73749999999999993</v>
      </c>
      <c r="CQ36" s="95">
        <v>5.5555555555555601E-2</v>
      </c>
      <c r="CR36" s="42" t="s">
        <v>44</v>
      </c>
      <c r="CS36" s="38">
        <v>0</v>
      </c>
      <c r="CT36" s="75"/>
      <c r="CU36" s="39">
        <v>240.6</v>
      </c>
      <c r="CV36" s="46">
        <v>300</v>
      </c>
      <c r="CW36" s="40"/>
      <c r="CX36" s="63">
        <v>540.6</v>
      </c>
      <c r="CY36" s="75"/>
      <c r="CZ36" s="101" t="s">
        <v>189</v>
      </c>
      <c r="DA36" s="129" t="s">
        <v>177</v>
      </c>
      <c r="DB36" s="129">
        <v>71</v>
      </c>
      <c r="DC36" s="104"/>
      <c r="DD36" s="77">
        <v>32</v>
      </c>
      <c r="DE36" s="56"/>
      <c r="DF36" s="36">
        <v>16</v>
      </c>
      <c r="DI36" s="41">
        <v>1.06</v>
      </c>
      <c r="DJ36" s="17" t="s">
        <v>196</v>
      </c>
      <c r="DK36" s="153">
        <v>142.67600000000004</v>
      </c>
      <c r="DL36" s="41">
        <v>142.67600000000004</v>
      </c>
      <c r="DM36" s="41">
        <v>9999</v>
      </c>
      <c r="DP36" s="41">
        <v>20</v>
      </c>
      <c r="DQ36" s="227">
        <v>0</v>
      </c>
      <c r="DR36" s="227">
        <v>0</v>
      </c>
      <c r="DS36" s="228">
        <v>44.9</v>
      </c>
      <c r="DT36" s="227">
        <v>0</v>
      </c>
      <c r="DU36" s="227">
        <v>0</v>
      </c>
      <c r="DV36" s="227">
        <v>12</v>
      </c>
      <c r="DW36" s="227">
        <v>0</v>
      </c>
      <c r="DX36" s="227">
        <v>0</v>
      </c>
      <c r="DY36" s="227">
        <v>15</v>
      </c>
      <c r="DZ36" s="227">
        <v>0</v>
      </c>
      <c r="EA36" s="227">
        <v>20</v>
      </c>
      <c r="EB36" s="227">
        <v>0</v>
      </c>
      <c r="EC36" s="228">
        <v>32</v>
      </c>
      <c r="ED36" s="227">
        <v>300</v>
      </c>
      <c r="EE36" s="227">
        <v>0</v>
      </c>
      <c r="EF36" s="227">
        <v>59</v>
      </c>
      <c r="EG36" s="227">
        <v>0</v>
      </c>
      <c r="EH36" s="228">
        <v>57.7</v>
      </c>
      <c r="EI36" s="227">
        <v>0</v>
      </c>
      <c r="EK36" s="41">
        <v>20</v>
      </c>
      <c r="EL36" s="227">
        <v>0</v>
      </c>
      <c r="EM36" s="227">
        <v>0</v>
      </c>
      <c r="EN36" s="227">
        <v>44.9</v>
      </c>
      <c r="EO36" s="227">
        <v>44.9</v>
      </c>
      <c r="EP36" s="227">
        <v>44.9</v>
      </c>
      <c r="EQ36" s="227">
        <v>56.9</v>
      </c>
      <c r="ER36" s="227">
        <v>56.9</v>
      </c>
      <c r="ES36" s="227">
        <v>56.9</v>
      </c>
      <c r="ET36" s="227">
        <v>71.900000000000006</v>
      </c>
      <c r="EU36" s="227">
        <v>71.900000000000006</v>
      </c>
      <c r="EV36" s="227">
        <v>91.9</v>
      </c>
      <c r="EW36" s="227">
        <v>91.9</v>
      </c>
      <c r="EX36" s="227">
        <v>123.9</v>
      </c>
      <c r="EY36" s="227">
        <v>423.9</v>
      </c>
      <c r="EZ36" s="227">
        <v>423.9</v>
      </c>
      <c r="FA36" s="227">
        <v>482.9</v>
      </c>
      <c r="FB36" s="227">
        <v>482.9</v>
      </c>
      <c r="FC36" s="227">
        <v>540.6</v>
      </c>
      <c r="FD36" s="227">
        <v>540.6</v>
      </c>
    </row>
    <row r="37" spans="1:160" ht="13.5" thickBot="1" x14ac:dyDescent="0.25">
      <c r="A37" s="132"/>
      <c r="B37" s="34">
        <v>41</v>
      </c>
      <c r="C37" s="10">
        <v>41</v>
      </c>
      <c r="D37" s="37" t="s">
        <v>146</v>
      </c>
      <c r="E37" s="37" t="s">
        <v>147</v>
      </c>
      <c r="F37" s="37"/>
      <c r="G37" s="43">
        <v>0.32013888888888897</v>
      </c>
      <c r="H37" s="47">
        <v>0.31875000000000003</v>
      </c>
      <c r="I37" s="58" t="s">
        <v>44</v>
      </c>
      <c r="J37" s="52">
        <v>0</v>
      </c>
      <c r="K37" s="43">
        <v>0.40347222222222001</v>
      </c>
      <c r="L37" s="47">
        <v>0.40347222222220602</v>
      </c>
      <c r="M37" s="42" t="s">
        <v>44</v>
      </c>
      <c r="N37" s="38">
        <v>0</v>
      </c>
      <c r="O37" s="73">
        <v>0.44513888888888892</v>
      </c>
      <c r="P37" s="42" t="s">
        <v>44</v>
      </c>
      <c r="Q37" s="38">
        <v>0</v>
      </c>
      <c r="R37" s="43">
        <v>0.45347222222222222</v>
      </c>
      <c r="S37" s="47">
        <v>0.45347222222222222</v>
      </c>
      <c r="T37" s="70">
        <v>41.2</v>
      </c>
      <c r="U37" s="71">
        <v>41.2</v>
      </c>
      <c r="V37" s="72">
        <v>30</v>
      </c>
      <c r="W37" s="115">
        <v>0.46597222222222223</v>
      </c>
      <c r="X37" s="42" t="s">
        <v>44</v>
      </c>
      <c r="Y37" s="38">
        <v>0</v>
      </c>
      <c r="Z37" s="49">
        <v>0.50069444444444444</v>
      </c>
      <c r="AA37" s="42" t="s">
        <v>44</v>
      </c>
      <c r="AB37" s="38">
        <v>0</v>
      </c>
      <c r="AC37" s="53">
        <v>0.50347222222222221</v>
      </c>
      <c r="AD37" s="61"/>
      <c r="AE37" s="55">
        <v>0.50777777777777777</v>
      </c>
      <c r="AF37" s="35">
        <v>4.3055555555555625E-3</v>
      </c>
      <c r="AG37" s="35">
        <v>4.513888888888957E-4</v>
      </c>
      <c r="AH37" s="44" t="s">
        <v>223</v>
      </c>
      <c r="AI37" s="45">
        <v>39</v>
      </c>
      <c r="AJ37" s="115">
        <v>0.52430555555555558</v>
      </c>
      <c r="AK37" s="42" t="s">
        <v>44</v>
      </c>
      <c r="AL37" s="38">
        <v>0</v>
      </c>
      <c r="AM37" s="73">
        <v>0.53402777777777777</v>
      </c>
      <c r="AN37" s="42" t="s">
        <v>45</v>
      </c>
      <c r="AO37" s="38">
        <v>60</v>
      </c>
      <c r="AP37" s="53">
        <v>0.53749999999999998</v>
      </c>
      <c r="AQ37" s="61"/>
      <c r="AR37" s="55">
        <v>0.54849537037037044</v>
      </c>
      <c r="AS37" s="35">
        <v>1.0995370370370461E-2</v>
      </c>
      <c r="AT37" s="35">
        <v>4.2361111111112017E-3</v>
      </c>
      <c r="AU37" s="44" t="s">
        <v>223</v>
      </c>
      <c r="AV37" s="45">
        <v>366</v>
      </c>
      <c r="AW37" s="49">
        <v>0.56527777777777777</v>
      </c>
      <c r="AX37" s="42" t="s">
        <v>44</v>
      </c>
      <c r="AY37" s="38">
        <v>0</v>
      </c>
      <c r="AZ37" s="49">
        <v>0.56736111111111098</v>
      </c>
      <c r="BA37" s="61"/>
      <c r="BB37" s="55">
        <v>0.57233796296296291</v>
      </c>
      <c r="BC37" s="35">
        <v>4.9768518518519267E-3</v>
      </c>
      <c r="BD37" s="35">
        <v>2.3148148148073415E-5</v>
      </c>
      <c r="BE37" s="44" t="s">
        <v>45</v>
      </c>
      <c r="BF37" s="45">
        <v>2</v>
      </c>
      <c r="BG37" s="308">
        <v>0.61250000000000004</v>
      </c>
      <c r="BH37" s="42" t="s">
        <v>44</v>
      </c>
      <c r="BI37" s="38">
        <v>0</v>
      </c>
      <c r="BJ37" s="43">
        <v>0.61249999999999993</v>
      </c>
      <c r="BK37" s="47">
        <v>0.62152777777777779</v>
      </c>
      <c r="BL37" s="70">
        <v>27.4</v>
      </c>
      <c r="BM37" s="71">
        <v>27.4</v>
      </c>
      <c r="BN37" s="72"/>
      <c r="BO37" s="117" t="s">
        <v>226</v>
      </c>
      <c r="BP37" s="121"/>
      <c r="BQ37" s="124" t="s">
        <v>225</v>
      </c>
      <c r="BR37" s="125"/>
      <c r="BS37" s="49">
        <v>0.69791666666666663</v>
      </c>
      <c r="BT37" s="42" t="s">
        <v>44</v>
      </c>
      <c r="BU37" s="38">
        <v>0</v>
      </c>
      <c r="BV37" s="49">
        <v>0.70069444444444395</v>
      </c>
      <c r="BW37" s="61"/>
      <c r="BX37" s="55">
        <v>0.70343750000000005</v>
      </c>
      <c r="BY37" s="35">
        <v>2.7430555555560954E-3</v>
      </c>
      <c r="BZ37" s="35">
        <v>2.8935185185239177E-4</v>
      </c>
      <c r="CA37" s="44" t="s">
        <v>223</v>
      </c>
      <c r="CB37" s="45">
        <v>25</v>
      </c>
      <c r="CC37" s="85">
        <v>0.70486111111111116</v>
      </c>
      <c r="CD37" s="86"/>
      <c r="CE37" s="87">
        <v>0</v>
      </c>
      <c r="CF37" s="88"/>
      <c r="CG37" s="85">
        <v>0.71388888888888891</v>
      </c>
      <c r="CH37" s="86"/>
      <c r="CI37" s="87">
        <v>0</v>
      </c>
      <c r="CJ37" s="88"/>
      <c r="CK37" s="43">
        <v>0.7597222222222223</v>
      </c>
      <c r="CL37" s="47">
        <v>0.76111111111111107</v>
      </c>
      <c r="CM37" s="70">
        <v>49</v>
      </c>
      <c r="CN37" s="71">
        <v>49</v>
      </c>
      <c r="CO37" s="72"/>
      <c r="CP37" s="91">
        <v>0.7631944444444444</v>
      </c>
      <c r="CQ37" s="95">
        <v>5.5555555555555601E-2</v>
      </c>
      <c r="CR37" s="42" t="s">
        <v>44</v>
      </c>
      <c r="CS37" s="38">
        <v>0</v>
      </c>
      <c r="CU37" s="39">
        <v>579.6</v>
      </c>
      <c r="CV37" s="46">
        <v>60</v>
      </c>
      <c r="CW37" s="40"/>
      <c r="CX37" s="63">
        <v>639.6</v>
      </c>
      <c r="CZ37" s="101" t="s">
        <v>190</v>
      </c>
      <c r="DA37" s="129" t="s">
        <v>176</v>
      </c>
      <c r="DB37" s="129">
        <v>160</v>
      </c>
      <c r="DC37" s="104"/>
      <c r="DD37" s="77">
        <v>33</v>
      </c>
      <c r="DE37" s="56"/>
      <c r="DF37" s="36"/>
      <c r="DI37" s="41">
        <v>1.1499999999999999</v>
      </c>
      <c r="DJ37" s="17" t="s">
        <v>196</v>
      </c>
      <c r="DK37" s="153">
        <v>165.24</v>
      </c>
      <c r="DL37" s="41">
        <v>165.24</v>
      </c>
      <c r="DM37" s="41">
        <v>9999</v>
      </c>
      <c r="DP37" s="41">
        <v>41</v>
      </c>
      <c r="DQ37" s="227">
        <v>0</v>
      </c>
      <c r="DR37" s="227">
        <v>0</v>
      </c>
      <c r="DS37" s="228">
        <v>71.2</v>
      </c>
      <c r="DT37" s="227">
        <v>0</v>
      </c>
      <c r="DU37" s="227">
        <v>0</v>
      </c>
      <c r="DV37" s="227">
        <v>39</v>
      </c>
      <c r="DW37" s="227">
        <v>0</v>
      </c>
      <c r="DX37" s="227">
        <v>60</v>
      </c>
      <c r="DY37" s="227">
        <v>366</v>
      </c>
      <c r="DZ37" s="227">
        <v>0</v>
      </c>
      <c r="EA37" s="227">
        <v>2</v>
      </c>
      <c r="EB37" s="227">
        <v>0</v>
      </c>
      <c r="EC37" s="228">
        <v>27.4</v>
      </c>
      <c r="ED37" s="227">
        <v>0</v>
      </c>
      <c r="EE37" s="227">
        <v>0</v>
      </c>
      <c r="EF37" s="227">
        <v>25</v>
      </c>
      <c r="EG37" s="227">
        <v>0</v>
      </c>
      <c r="EH37" s="228">
        <v>49</v>
      </c>
      <c r="EI37" s="227">
        <v>0</v>
      </c>
      <c r="EK37" s="41">
        <v>41</v>
      </c>
      <c r="EL37" s="227">
        <v>0</v>
      </c>
      <c r="EM37" s="227">
        <v>0</v>
      </c>
      <c r="EN37" s="227">
        <v>71.2</v>
      </c>
      <c r="EO37" s="227">
        <v>71.2</v>
      </c>
      <c r="EP37" s="227">
        <v>71.2</v>
      </c>
      <c r="EQ37" s="227">
        <v>110.2</v>
      </c>
      <c r="ER37" s="227">
        <v>110.2</v>
      </c>
      <c r="ES37" s="227">
        <v>170.2</v>
      </c>
      <c r="ET37" s="227">
        <v>536.20000000000005</v>
      </c>
      <c r="EU37" s="227">
        <v>536.20000000000005</v>
      </c>
      <c r="EV37" s="227">
        <v>538.20000000000005</v>
      </c>
      <c r="EW37" s="227">
        <v>538.20000000000005</v>
      </c>
      <c r="EX37" s="227">
        <v>565.6</v>
      </c>
      <c r="EY37" s="227">
        <v>565.6</v>
      </c>
      <c r="EZ37" s="227">
        <v>565.6</v>
      </c>
      <c r="FA37" s="227">
        <v>590.6</v>
      </c>
      <c r="FB37" s="227">
        <v>590.6</v>
      </c>
      <c r="FC37" s="227">
        <v>639.6</v>
      </c>
      <c r="FD37" s="227">
        <v>639.6</v>
      </c>
    </row>
    <row r="38" spans="1:160" ht="13.5" thickBot="1" x14ac:dyDescent="0.25">
      <c r="A38" s="132"/>
      <c r="B38" s="34">
        <v>57</v>
      </c>
      <c r="C38" s="10">
        <v>60</v>
      </c>
      <c r="D38" s="37" t="s">
        <v>170</v>
      </c>
      <c r="E38" s="37" t="s">
        <v>171</v>
      </c>
      <c r="F38" s="37"/>
      <c r="G38" s="43">
        <v>0.33124999999999999</v>
      </c>
      <c r="H38" s="47">
        <v>0.33124999999999999</v>
      </c>
      <c r="I38" s="58" t="s">
        <v>44</v>
      </c>
      <c r="J38" s="52">
        <v>0</v>
      </c>
      <c r="K38" s="43">
        <v>0.41458333333332997</v>
      </c>
      <c r="L38" s="47">
        <v>0.41458333333330999</v>
      </c>
      <c r="M38" s="42" t="s">
        <v>44</v>
      </c>
      <c r="N38" s="38">
        <v>0</v>
      </c>
      <c r="O38" s="73">
        <v>0.45624999999999999</v>
      </c>
      <c r="P38" s="42" t="s">
        <v>44</v>
      </c>
      <c r="Q38" s="38">
        <v>0</v>
      </c>
      <c r="R38" s="43">
        <v>0.46597222222222223</v>
      </c>
      <c r="S38" s="47">
        <v>0.46597222222222223</v>
      </c>
      <c r="T38" s="70">
        <v>51.1</v>
      </c>
      <c r="U38" s="71">
        <v>51.1</v>
      </c>
      <c r="V38" s="72">
        <v>300</v>
      </c>
      <c r="W38" s="115">
        <v>0.4770833333333333</v>
      </c>
      <c r="X38" s="42" t="s">
        <v>44</v>
      </c>
      <c r="Y38" s="38">
        <v>0</v>
      </c>
      <c r="Z38" s="49">
        <v>0.51180555555555551</v>
      </c>
      <c r="AA38" s="42" t="s">
        <v>44</v>
      </c>
      <c r="AB38" s="38">
        <v>0</v>
      </c>
      <c r="AC38" s="53">
        <v>0.51527777777777783</v>
      </c>
      <c r="AD38" s="61"/>
      <c r="AE38" s="55">
        <v>0.51914351851851859</v>
      </c>
      <c r="AF38" s="35">
        <v>3.8657407407407529E-3</v>
      </c>
      <c r="AG38" s="35">
        <v>1.1574074074086147E-5</v>
      </c>
      <c r="AH38" s="44" t="s">
        <v>223</v>
      </c>
      <c r="AI38" s="45">
        <v>1</v>
      </c>
      <c r="AJ38" s="115">
        <v>0.5361111111111112</v>
      </c>
      <c r="AK38" s="42" t="s">
        <v>44</v>
      </c>
      <c r="AL38" s="38">
        <v>0</v>
      </c>
      <c r="AM38" s="73">
        <v>0.54652777777777783</v>
      </c>
      <c r="AN38" s="42" t="s">
        <v>44</v>
      </c>
      <c r="AO38" s="38">
        <v>0</v>
      </c>
      <c r="AP38" s="53">
        <v>0.54861111111111105</v>
      </c>
      <c r="AQ38" s="61"/>
      <c r="AR38" s="55">
        <v>0.55482638888888891</v>
      </c>
      <c r="AS38" s="35">
        <v>6.2152777777778612E-3</v>
      </c>
      <c r="AT38" s="35">
        <v>5.4398148148139796E-4</v>
      </c>
      <c r="AU38" s="44" t="s">
        <v>45</v>
      </c>
      <c r="AV38" s="45">
        <v>47</v>
      </c>
      <c r="AW38" s="49">
        <v>0.57638888888888895</v>
      </c>
      <c r="AX38" s="42" t="s">
        <v>44</v>
      </c>
      <c r="AY38" s="38">
        <v>0</v>
      </c>
      <c r="AZ38" s="49">
        <v>0.57847222222222205</v>
      </c>
      <c r="BA38" s="61"/>
      <c r="BB38" s="55">
        <v>0.58346064814814813</v>
      </c>
      <c r="BC38" s="35">
        <v>4.9884259259260766E-3</v>
      </c>
      <c r="BD38" s="35">
        <v>1.1574074073923517E-5</v>
      </c>
      <c r="BE38" s="44" t="s">
        <v>45</v>
      </c>
      <c r="BF38" s="45">
        <v>1</v>
      </c>
      <c r="BG38" s="308">
        <v>0.62361111111111089</v>
      </c>
      <c r="BH38" s="42" t="s">
        <v>44</v>
      </c>
      <c r="BI38" s="38">
        <v>0</v>
      </c>
      <c r="BJ38" s="43">
        <v>0.63402777777777775</v>
      </c>
      <c r="BK38" s="47">
        <v>0.63402777777777775</v>
      </c>
      <c r="BL38" s="70">
        <v>29.3</v>
      </c>
      <c r="BM38" s="71">
        <v>29.3</v>
      </c>
      <c r="BN38" s="72"/>
      <c r="BO38" s="117" t="s">
        <v>226</v>
      </c>
      <c r="BP38" s="121"/>
      <c r="BQ38" s="124" t="s">
        <v>225</v>
      </c>
      <c r="BR38" s="125"/>
      <c r="BS38" s="49">
        <v>0.70138888888888884</v>
      </c>
      <c r="BT38" s="42" t="s">
        <v>223</v>
      </c>
      <c r="BU38" s="38">
        <v>120</v>
      </c>
      <c r="BV38" s="49">
        <v>0.70347222222222205</v>
      </c>
      <c r="BW38" s="61"/>
      <c r="BX38" s="55">
        <v>0.70618055555555559</v>
      </c>
      <c r="BY38" s="35">
        <v>2.7083333333335347E-3</v>
      </c>
      <c r="BZ38" s="35">
        <v>2.5462962962983105E-4</v>
      </c>
      <c r="CA38" s="44" t="s">
        <v>223</v>
      </c>
      <c r="CB38" s="45">
        <v>22</v>
      </c>
      <c r="CC38" s="85">
        <v>0.70694444444444438</v>
      </c>
      <c r="CD38" s="86"/>
      <c r="CE38" s="87">
        <v>60</v>
      </c>
      <c r="CF38" s="88"/>
      <c r="CG38" s="85">
        <v>0.71875</v>
      </c>
      <c r="CH38" s="86"/>
      <c r="CI38" s="87">
        <v>0</v>
      </c>
      <c r="CJ38" s="88"/>
      <c r="CK38" s="43">
        <v>0.76180555555555562</v>
      </c>
      <c r="CL38" s="47">
        <v>0.76180555555555562</v>
      </c>
      <c r="CM38" s="70">
        <v>55</v>
      </c>
      <c r="CN38" s="71">
        <v>55</v>
      </c>
      <c r="CO38" s="72"/>
      <c r="CP38" s="91">
        <v>0.76388888888888884</v>
      </c>
      <c r="CQ38" s="95">
        <v>5.5555555555555601E-2</v>
      </c>
      <c r="CR38" s="42" t="s">
        <v>44</v>
      </c>
      <c r="CS38" s="38">
        <v>0</v>
      </c>
      <c r="CU38" s="39">
        <v>506.4</v>
      </c>
      <c r="CV38" s="46">
        <v>180</v>
      </c>
      <c r="CW38" s="40"/>
      <c r="CX38" s="63">
        <v>686.4</v>
      </c>
      <c r="CZ38" s="101" t="s">
        <v>189</v>
      </c>
      <c r="DA38" s="129" t="s">
        <v>177</v>
      </c>
      <c r="DB38" s="129">
        <v>98</v>
      </c>
      <c r="DC38" s="104" t="s">
        <v>183</v>
      </c>
      <c r="DD38" s="77">
        <v>34</v>
      </c>
      <c r="DE38" s="56"/>
      <c r="DF38" s="36">
        <v>17</v>
      </c>
      <c r="DI38" s="41">
        <v>1.06</v>
      </c>
      <c r="DJ38" s="17" t="s">
        <v>196</v>
      </c>
      <c r="DK38" s="153">
        <v>443.524</v>
      </c>
      <c r="DL38" s="41">
        <v>443.524</v>
      </c>
      <c r="DM38" s="41">
        <v>9999</v>
      </c>
      <c r="DP38" s="41">
        <v>60</v>
      </c>
      <c r="DQ38" s="227">
        <v>0</v>
      </c>
      <c r="DR38" s="227">
        <v>0</v>
      </c>
      <c r="DS38" s="228">
        <v>351.1</v>
      </c>
      <c r="DT38" s="227">
        <v>0</v>
      </c>
      <c r="DU38" s="227">
        <v>0</v>
      </c>
      <c r="DV38" s="227">
        <v>1</v>
      </c>
      <c r="DW38" s="227">
        <v>0</v>
      </c>
      <c r="DX38" s="227">
        <v>0</v>
      </c>
      <c r="DY38" s="227">
        <v>47</v>
      </c>
      <c r="DZ38" s="227">
        <v>0</v>
      </c>
      <c r="EA38" s="227">
        <v>1</v>
      </c>
      <c r="EB38" s="227">
        <v>0</v>
      </c>
      <c r="EC38" s="228">
        <v>29.3</v>
      </c>
      <c r="ED38" s="227">
        <v>0</v>
      </c>
      <c r="EE38" s="227">
        <v>120</v>
      </c>
      <c r="EF38" s="227">
        <v>22</v>
      </c>
      <c r="EG38" s="227">
        <v>60</v>
      </c>
      <c r="EH38" s="228">
        <v>55</v>
      </c>
      <c r="EI38" s="227">
        <v>0</v>
      </c>
      <c r="EK38" s="41">
        <v>60</v>
      </c>
      <c r="EL38" s="227">
        <v>0</v>
      </c>
      <c r="EM38" s="227">
        <v>0</v>
      </c>
      <c r="EN38" s="227">
        <v>351.1</v>
      </c>
      <c r="EO38" s="227">
        <v>351.1</v>
      </c>
      <c r="EP38" s="227">
        <v>351.1</v>
      </c>
      <c r="EQ38" s="227">
        <v>352.1</v>
      </c>
      <c r="ER38" s="227">
        <v>352.1</v>
      </c>
      <c r="ES38" s="227">
        <v>352.1</v>
      </c>
      <c r="ET38" s="227">
        <v>399.1</v>
      </c>
      <c r="EU38" s="227">
        <v>399.1</v>
      </c>
      <c r="EV38" s="227">
        <v>400.1</v>
      </c>
      <c r="EW38" s="227">
        <v>400.1</v>
      </c>
      <c r="EX38" s="227">
        <v>429.4</v>
      </c>
      <c r="EY38" s="227">
        <v>429.4</v>
      </c>
      <c r="EZ38" s="227">
        <v>549.4</v>
      </c>
      <c r="FA38" s="227">
        <v>571.4</v>
      </c>
      <c r="FB38" s="227">
        <v>631.4</v>
      </c>
      <c r="FC38" s="227">
        <v>686.4</v>
      </c>
      <c r="FD38" s="227">
        <v>686.4</v>
      </c>
    </row>
    <row r="39" spans="1:160" ht="13.5" thickBot="1" x14ac:dyDescent="0.25">
      <c r="A39" s="132"/>
      <c r="B39" s="34">
        <v>40</v>
      </c>
      <c r="C39" s="10">
        <v>40</v>
      </c>
      <c r="D39" s="37" t="s">
        <v>144</v>
      </c>
      <c r="E39" s="37" t="s">
        <v>145</v>
      </c>
      <c r="F39" s="37"/>
      <c r="G39" s="43">
        <v>0.31944444444444398</v>
      </c>
      <c r="H39" s="47">
        <v>0.31666666666666665</v>
      </c>
      <c r="I39" s="58" t="s">
        <v>44</v>
      </c>
      <c r="J39" s="52">
        <v>0</v>
      </c>
      <c r="K39" s="43">
        <v>0.40277777777777601</v>
      </c>
      <c r="L39" s="47">
        <v>0.40277777777776202</v>
      </c>
      <c r="M39" s="42" t="s">
        <v>44</v>
      </c>
      <c r="N39" s="38">
        <v>0</v>
      </c>
      <c r="O39" s="73">
        <v>0.44444444444444442</v>
      </c>
      <c r="P39" s="42" t="s">
        <v>44</v>
      </c>
      <c r="Q39" s="38">
        <v>0</v>
      </c>
      <c r="R39" s="43">
        <v>0.45208333333333334</v>
      </c>
      <c r="S39" s="47">
        <v>0.45208333333333334</v>
      </c>
      <c r="T39" s="70">
        <v>47.8</v>
      </c>
      <c r="U39" s="71">
        <v>47.8</v>
      </c>
      <c r="V39" s="72">
        <v>300</v>
      </c>
      <c r="W39" s="115">
        <v>0.46527777777777773</v>
      </c>
      <c r="X39" s="42" t="s">
        <v>44</v>
      </c>
      <c r="Y39" s="38">
        <v>0</v>
      </c>
      <c r="Z39" s="49">
        <v>0.5</v>
      </c>
      <c r="AA39" s="42" t="s">
        <v>44</v>
      </c>
      <c r="AB39" s="38">
        <v>0</v>
      </c>
      <c r="AC39" s="53">
        <v>0.50277777777777777</v>
      </c>
      <c r="AD39" s="61"/>
      <c r="AE39" s="55">
        <v>0.50673611111111116</v>
      </c>
      <c r="AF39" s="35">
        <v>3.958333333333397E-3</v>
      </c>
      <c r="AG39" s="35">
        <v>1.0416666666673022E-4</v>
      </c>
      <c r="AH39" s="44" t="s">
        <v>223</v>
      </c>
      <c r="AI39" s="45">
        <v>9</v>
      </c>
      <c r="AJ39" s="115">
        <v>0.52361111111111114</v>
      </c>
      <c r="AK39" s="42" t="s">
        <v>44</v>
      </c>
      <c r="AL39" s="38">
        <v>0</v>
      </c>
      <c r="AM39" s="73">
        <v>0.53333333333333333</v>
      </c>
      <c r="AN39" s="42" t="s">
        <v>45</v>
      </c>
      <c r="AO39" s="38">
        <v>60</v>
      </c>
      <c r="AP39" s="53">
        <v>0.53680555555555554</v>
      </c>
      <c r="AQ39" s="61"/>
      <c r="AR39" s="55">
        <v>0.54362268518518519</v>
      </c>
      <c r="AS39" s="35">
        <v>6.8171296296296591E-3</v>
      </c>
      <c r="AT39" s="35">
        <v>5.7870370370399944E-5</v>
      </c>
      <c r="AU39" s="44" t="s">
        <v>223</v>
      </c>
      <c r="AV39" s="45">
        <v>5</v>
      </c>
      <c r="AW39" s="49">
        <v>0.56458333333333333</v>
      </c>
      <c r="AX39" s="42" t="s">
        <v>44</v>
      </c>
      <c r="AY39" s="38">
        <v>0</v>
      </c>
      <c r="AZ39" s="49">
        <v>0.56666666666666698</v>
      </c>
      <c r="BA39" s="61"/>
      <c r="BB39" s="55">
        <v>0.573125</v>
      </c>
      <c r="BC39" s="35">
        <v>6.4583333333330106E-3</v>
      </c>
      <c r="BD39" s="35">
        <v>1.4583333333330105E-3</v>
      </c>
      <c r="BE39" s="44" t="s">
        <v>223</v>
      </c>
      <c r="BF39" s="45">
        <v>126</v>
      </c>
      <c r="BG39" s="308">
        <v>0.61180555555555582</v>
      </c>
      <c r="BH39" s="42" t="s">
        <v>44</v>
      </c>
      <c r="BI39" s="38">
        <v>0</v>
      </c>
      <c r="BJ39" s="43">
        <v>0.6118055555555556</v>
      </c>
      <c r="BK39" s="47">
        <v>0.62083333333333335</v>
      </c>
      <c r="BL39" s="70">
        <v>28.3</v>
      </c>
      <c r="BM39" s="71">
        <v>28.3</v>
      </c>
      <c r="BN39" s="72"/>
      <c r="BO39" s="117" t="s">
        <v>226</v>
      </c>
      <c r="BP39" s="121"/>
      <c r="BQ39" s="124" t="s">
        <v>225</v>
      </c>
      <c r="BR39" s="125"/>
      <c r="BS39" s="49">
        <v>0.6972222222222223</v>
      </c>
      <c r="BT39" s="42" t="s">
        <v>44</v>
      </c>
      <c r="BU39" s="38">
        <v>0</v>
      </c>
      <c r="BV39" s="49">
        <v>0.7</v>
      </c>
      <c r="BW39" s="61"/>
      <c r="BX39" s="55">
        <v>0.70341435185185175</v>
      </c>
      <c r="BY39" s="35">
        <v>3.4143518518517935E-3</v>
      </c>
      <c r="BZ39" s="35">
        <v>9.6064814814808986E-4</v>
      </c>
      <c r="CA39" s="44" t="s">
        <v>223</v>
      </c>
      <c r="CB39" s="45">
        <v>83</v>
      </c>
      <c r="CC39" s="85">
        <v>0.70416666666666661</v>
      </c>
      <c r="CD39" s="86"/>
      <c r="CE39" s="87">
        <v>0</v>
      </c>
      <c r="CF39" s="88"/>
      <c r="CG39" s="85">
        <v>0.71180555555555547</v>
      </c>
      <c r="CH39" s="86"/>
      <c r="CI39" s="87">
        <v>0</v>
      </c>
      <c r="CJ39" s="88"/>
      <c r="CK39" s="43">
        <v>0.75277777777777777</v>
      </c>
      <c r="CL39" s="47">
        <v>0.75694444444444453</v>
      </c>
      <c r="CM39" s="316">
        <v>51.8</v>
      </c>
      <c r="CN39" s="311">
        <v>51.8</v>
      </c>
      <c r="CO39" s="72"/>
      <c r="CP39" s="91">
        <v>0.7597222222222223</v>
      </c>
      <c r="CQ39" s="95">
        <v>5.5555555555555601E-2</v>
      </c>
      <c r="CR39" s="42" t="s">
        <v>44</v>
      </c>
      <c r="CS39" s="38">
        <v>0</v>
      </c>
      <c r="CU39" s="39">
        <v>650.9</v>
      </c>
      <c r="CV39" s="46">
        <v>60</v>
      </c>
      <c r="CW39" s="40"/>
      <c r="CX39" s="63">
        <v>710.9</v>
      </c>
      <c r="CZ39" s="101" t="s">
        <v>190</v>
      </c>
      <c r="DA39" s="129" t="s">
        <v>177</v>
      </c>
      <c r="DB39" s="129">
        <v>75</v>
      </c>
      <c r="DC39" s="104"/>
      <c r="DD39" s="77">
        <v>35</v>
      </c>
      <c r="DE39" s="56"/>
      <c r="DF39" s="36"/>
      <c r="DI39" s="41">
        <v>1.06</v>
      </c>
      <c r="DJ39" s="17" t="s">
        <v>196</v>
      </c>
      <c r="DK39" s="153">
        <v>435.57399999999996</v>
      </c>
      <c r="DL39" s="41">
        <v>435.57399999999996</v>
      </c>
      <c r="DM39" s="41">
        <v>9999</v>
      </c>
      <c r="DP39" s="41">
        <v>40</v>
      </c>
      <c r="DQ39" s="227">
        <v>0</v>
      </c>
      <c r="DR39" s="227">
        <v>0</v>
      </c>
      <c r="DS39" s="228">
        <v>347.8</v>
      </c>
      <c r="DT39" s="227">
        <v>0</v>
      </c>
      <c r="DU39" s="227">
        <v>0</v>
      </c>
      <c r="DV39" s="227">
        <v>9</v>
      </c>
      <c r="DW39" s="227">
        <v>0</v>
      </c>
      <c r="DX39" s="227">
        <v>60</v>
      </c>
      <c r="DY39" s="227">
        <v>5</v>
      </c>
      <c r="DZ39" s="227">
        <v>0</v>
      </c>
      <c r="EA39" s="227">
        <v>126</v>
      </c>
      <c r="EB39" s="227">
        <v>0</v>
      </c>
      <c r="EC39" s="228">
        <v>28.3</v>
      </c>
      <c r="ED39" s="227">
        <v>0</v>
      </c>
      <c r="EE39" s="227">
        <v>0</v>
      </c>
      <c r="EF39" s="227">
        <v>83</v>
      </c>
      <c r="EG39" s="227">
        <v>0</v>
      </c>
      <c r="EH39" s="228">
        <v>51.8</v>
      </c>
      <c r="EI39" s="227">
        <v>0</v>
      </c>
      <c r="EK39" s="41">
        <v>40</v>
      </c>
      <c r="EL39" s="227">
        <v>0</v>
      </c>
      <c r="EM39" s="227">
        <v>0</v>
      </c>
      <c r="EN39" s="227">
        <v>347.8</v>
      </c>
      <c r="EO39" s="227">
        <v>347.8</v>
      </c>
      <c r="EP39" s="227">
        <v>347.8</v>
      </c>
      <c r="EQ39" s="227">
        <v>356.8</v>
      </c>
      <c r="ER39" s="227">
        <v>356.8</v>
      </c>
      <c r="ES39" s="227">
        <v>416.8</v>
      </c>
      <c r="ET39" s="227">
        <v>421.8</v>
      </c>
      <c r="EU39" s="227">
        <v>421.8</v>
      </c>
      <c r="EV39" s="227">
        <v>547.79999999999995</v>
      </c>
      <c r="EW39" s="227">
        <v>547.79999999999995</v>
      </c>
      <c r="EX39" s="227">
        <v>576.1</v>
      </c>
      <c r="EY39" s="227">
        <v>576.1</v>
      </c>
      <c r="EZ39" s="227">
        <v>576.1</v>
      </c>
      <c r="FA39" s="227">
        <v>659.1</v>
      </c>
      <c r="FB39" s="227">
        <v>659.1</v>
      </c>
      <c r="FC39" s="227">
        <v>710.9</v>
      </c>
      <c r="FD39" s="227">
        <v>710.9</v>
      </c>
    </row>
    <row r="40" spans="1:160" ht="13.5" thickBot="1" x14ac:dyDescent="0.25">
      <c r="A40" s="132"/>
      <c r="B40" s="34">
        <v>24</v>
      </c>
      <c r="C40" s="10">
        <v>24</v>
      </c>
      <c r="D40" s="37" t="s">
        <v>121</v>
      </c>
      <c r="E40" s="37" t="s">
        <v>122</v>
      </c>
      <c r="F40" s="37"/>
      <c r="G40" s="43">
        <v>0.30833333333333302</v>
      </c>
      <c r="H40" s="47">
        <v>0.30833333333333335</v>
      </c>
      <c r="I40" s="58" t="s">
        <v>44</v>
      </c>
      <c r="J40" s="52">
        <v>0</v>
      </c>
      <c r="K40" s="43">
        <v>0.391666666666665</v>
      </c>
      <c r="L40" s="47">
        <v>0.391666666666658</v>
      </c>
      <c r="M40" s="42" t="s">
        <v>44</v>
      </c>
      <c r="N40" s="38">
        <v>0</v>
      </c>
      <c r="O40" s="73">
        <v>0.43333333333333335</v>
      </c>
      <c r="P40" s="42" t="s">
        <v>44</v>
      </c>
      <c r="Q40" s="38">
        <v>0</v>
      </c>
      <c r="R40" s="43">
        <v>0.43541666666666662</v>
      </c>
      <c r="S40" s="47">
        <v>0.43541666666666662</v>
      </c>
      <c r="T40" s="70">
        <v>43.8</v>
      </c>
      <c r="U40" s="71">
        <v>43.8</v>
      </c>
      <c r="V40" s="72"/>
      <c r="W40" s="115">
        <v>0.45416666666666666</v>
      </c>
      <c r="X40" s="42" t="s">
        <v>44</v>
      </c>
      <c r="Y40" s="38">
        <v>0</v>
      </c>
      <c r="Z40" s="49">
        <v>0.48888888888888887</v>
      </c>
      <c r="AA40" s="42" t="s">
        <v>44</v>
      </c>
      <c r="AB40" s="38">
        <v>0</v>
      </c>
      <c r="AC40" s="53">
        <v>0.4909722222222222</v>
      </c>
      <c r="AD40" s="61"/>
      <c r="AE40" s="55">
        <v>0.49489583333333331</v>
      </c>
      <c r="AF40" s="35">
        <v>3.9236111111111138E-3</v>
      </c>
      <c r="AG40" s="35">
        <v>6.944444444444706E-5</v>
      </c>
      <c r="AH40" s="44" t="s">
        <v>223</v>
      </c>
      <c r="AI40" s="45">
        <v>6</v>
      </c>
      <c r="AJ40" s="115">
        <v>0.51180555555555551</v>
      </c>
      <c r="AK40" s="42" t="s">
        <v>44</v>
      </c>
      <c r="AL40" s="38">
        <v>0</v>
      </c>
      <c r="AM40" s="73">
        <v>0.52222222222222225</v>
      </c>
      <c r="AN40" s="42" t="s">
        <v>44</v>
      </c>
      <c r="AO40" s="38">
        <v>0</v>
      </c>
      <c r="AP40" s="53">
        <v>0.52430555555555558</v>
      </c>
      <c r="AQ40" s="61"/>
      <c r="AR40" s="55">
        <v>0.53562500000000002</v>
      </c>
      <c r="AS40" s="35">
        <v>1.1319444444444438E-2</v>
      </c>
      <c r="AT40" s="35">
        <v>4.5601851851851784E-3</v>
      </c>
      <c r="AU40" s="44" t="s">
        <v>223</v>
      </c>
      <c r="AV40" s="45">
        <v>394</v>
      </c>
      <c r="AW40" s="49">
        <v>0.55208333333333337</v>
      </c>
      <c r="AX40" s="42" t="s">
        <v>44</v>
      </c>
      <c r="AY40" s="38">
        <v>0</v>
      </c>
      <c r="AZ40" s="49">
        <v>0.55416666666666703</v>
      </c>
      <c r="BA40" s="61"/>
      <c r="BB40" s="55">
        <v>0.5600694444444444</v>
      </c>
      <c r="BC40" s="35">
        <v>5.9027777777773682E-3</v>
      </c>
      <c r="BD40" s="35">
        <v>9.0277777777736812E-4</v>
      </c>
      <c r="BE40" s="44" t="s">
        <v>223</v>
      </c>
      <c r="BF40" s="45">
        <v>78</v>
      </c>
      <c r="BG40" s="308">
        <v>0.59930555555555587</v>
      </c>
      <c r="BH40" s="42" t="s">
        <v>44</v>
      </c>
      <c r="BI40" s="38">
        <v>0</v>
      </c>
      <c r="BJ40" s="43">
        <v>0.59930555555555554</v>
      </c>
      <c r="BK40" s="47">
        <v>0.60277777777777775</v>
      </c>
      <c r="BL40" s="70">
        <v>31.3</v>
      </c>
      <c r="BM40" s="71">
        <v>31.3</v>
      </c>
      <c r="BN40" s="72"/>
      <c r="BO40" s="117" t="s">
        <v>226</v>
      </c>
      <c r="BP40" s="121"/>
      <c r="BQ40" s="124" t="s">
        <v>225</v>
      </c>
      <c r="BR40" s="125"/>
      <c r="BS40" s="49">
        <v>0.6777777777777777</v>
      </c>
      <c r="BT40" s="42" t="s">
        <v>44</v>
      </c>
      <c r="BU40" s="38">
        <v>0</v>
      </c>
      <c r="BV40" s="49">
        <v>0.67986111111111103</v>
      </c>
      <c r="BW40" s="61"/>
      <c r="BX40" s="55">
        <v>0.68372685185185178</v>
      </c>
      <c r="BY40" s="35">
        <v>3.8657407407407529E-3</v>
      </c>
      <c r="BZ40" s="35">
        <v>1.4120370370370493E-3</v>
      </c>
      <c r="CA40" s="44" t="s">
        <v>223</v>
      </c>
      <c r="CB40" s="45">
        <v>122</v>
      </c>
      <c r="CC40" s="85">
        <v>0.68541666666666667</v>
      </c>
      <c r="CD40" s="86"/>
      <c r="CE40" s="87">
        <v>0</v>
      </c>
      <c r="CF40" s="88"/>
      <c r="CG40" s="85">
        <v>0.69374999999999998</v>
      </c>
      <c r="CH40" s="86"/>
      <c r="CI40" s="87">
        <v>0</v>
      </c>
      <c r="CJ40" s="88"/>
      <c r="CK40" s="43">
        <v>0.7368055555555556</v>
      </c>
      <c r="CL40" s="47">
        <v>0.73749999999999993</v>
      </c>
      <c r="CM40" s="70">
        <v>55</v>
      </c>
      <c r="CN40" s="71">
        <v>55</v>
      </c>
      <c r="CO40" s="72">
        <v>30</v>
      </c>
      <c r="CP40" s="91">
        <v>0.73888888888888893</v>
      </c>
      <c r="CQ40" s="95">
        <v>5.5555555555555601E-2</v>
      </c>
      <c r="CR40" s="42" t="s">
        <v>44</v>
      </c>
      <c r="CS40" s="38">
        <v>0</v>
      </c>
      <c r="CT40" s="75"/>
      <c r="CU40" s="39">
        <v>760.1</v>
      </c>
      <c r="CV40" s="46">
        <v>0</v>
      </c>
      <c r="CW40" s="40"/>
      <c r="CX40" s="63">
        <v>760.1</v>
      </c>
      <c r="CY40" s="75"/>
      <c r="CZ40" s="101" t="s">
        <v>190</v>
      </c>
      <c r="DA40" s="129" t="s">
        <v>177</v>
      </c>
      <c r="DB40" s="129">
        <v>75</v>
      </c>
      <c r="DC40" s="104"/>
      <c r="DD40" s="77">
        <v>36</v>
      </c>
      <c r="DE40" s="56"/>
      <c r="DF40" s="36"/>
      <c r="DI40" s="41">
        <v>1.06</v>
      </c>
      <c r="DJ40" s="17" t="s">
        <v>196</v>
      </c>
      <c r="DK40" s="153">
        <v>167.90600000000001</v>
      </c>
      <c r="DL40" s="41">
        <v>167.90600000000001</v>
      </c>
      <c r="DM40" s="41">
        <v>9999</v>
      </c>
      <c r="DP40" s="41">
        <v>24</v>
      </c>
      <c r="DQ40" s="227">
        <v>0</v>
      </c>
      <c r="DR40" s="227">
        <v>0</v>
      </c>
      <c r="DS40" s="228">
        <v>43.8</v>
      </c>
      <c r="DT40" s="227">
        <v>0</v>
      </c>
      <c r="DU40" s="227">
        <v>0</v>
      </c>
      <c r="DV40" s="227">
        <v>6</v>
      </c>
      <c r="DW40" s="227">
        <v>0</v>
      </c>
      <c r="DX40" s="227">
        <v>0</v>
      </c>
      <c r="DY40" s="227">
        <v>394</v>
      </c>
      <c r="DZ40" s="227">
        <v>0</v>
      </c>
      <c r="EA40" s="227">
        <v>78</v>
      </c>
      <c r="EB40" s="227">
        <v>0</v>
      </c>
      <c r="EC40" s="228">
        <v>31.3</v>
      </c>
      <c r="ED40" s="227">
        <v>0</v>
      </c>
      <c r="EE40" s="227">
        <v>0</v>
      </c>
      <c r="EF40" s="227">
        <v>122</v>
      </c>
      <c r="EG40" s="227">
        <v>0</v>
      </c>
      <c r="EH40" s="228">
        <v>85</v>
      </c>
      <c r="EI40" s="227">
        <v>0</v>
      </c>
      <c r="EK40" s="41">
        <v>24</v>
      </c>
      <c r="EL40" s="227">
        <v>0</v>
      </c>
      <c r="EM40" s="227">
        <v>0</v>
      </c>
      <c r="EN40" s="227">
        <v>43.8</v>
      </c>
      <c r="EO40" s="227">
        <v>43.8</v>
      </c>
      <c r="EP40" s="227">
        <v>43.8</v>
      </c>
      <c r="EQ40" s="227">
        <v>49.8</v>
      </c>
      <c r="ER40" s="227">
        <v>49.8</v>
      </c>
      <c r="ES40" s="227">
        <v>49.8</v>
      </c>
      <c r="ET40" s="227">
        <v>443.8</v>
      </c>
      <c r="EU40" s="227">
        <v>443.8</v>
      </c>
      <c r="EV40" s="227">
        <v>521.79999999999995</v>
      </c>
      <c r="EW40" s="227">
        <v>521.79999999999995</v>
      </c>
      <c r="EX40" s="227">
        <v>553.1</v>
      </c>
      <c r="EY40" s="227">
        <v>553.1</v>
      </c>
      <c r="EZ40" s="227">
        <v>553.1</v>
      </c>
      <c r="FA40" s="227">
        <v>675.1</v>
      </c>
      <c r="FB40" s="227">
        <v>675.1</v>
      </c>
      <c r="FC40" s="227">
        <v>760.1</v>
      </c>
      <c r="FD40" s="227">
        <v>760.1</v>
      </c>
    </row>
    <row r="41" spans="1:160" ht="13.5" thickBot="1" x14ac:dyDescent="0.25">
      <c r="A41" s="132"/>
      <c r="B41" s="34">
        <v>23</v>
      </c>
      <c r="C41" s="10">
        <v>23</v>
      </c>
      <c r="D41" s="37" t="s">
        <v>119</v>
      </c>
      <c r="E41" s="37" t="s">
        <v>120</v>
      </c>
      <c r="F41" s="37"/>
      <c r="G41" s="43">
        <v>0.30763888888888902</v>
      </c>
      <c r="H41" s="47">
        <v>0.30763888888888891</v>
      </c>
      <c r="I41" s="58" t="s">
        <v>44</v>
      </c>
      <c r="J41" s="52">
        <v>0</v>
      </c>
      <c r="K41" s="43">
        <v>0.390972222222221</v>
      </c>
      <c r="L41" s="47">
        <v>0.39097222222221401</v>
      </c>
      <c r="M41" s="42" t="s">
        <v>44</v>
      </c>
      <c r="N41" s="38">
        <v>0</v>
      </c>
      <c r="O41" s="73">
        <v>0.43263888888888885</v>
      </c>
      <c r="P41" s="42" t="s">
        <v>44</v>
      </c>
      <c r="Q41" s="38">
        <v>0</v>
      </c>
      <c r="R41" s="43">
        <v>0.43611111111111112</v>
      </c>
      <c r="S41" s="47">
        <v>0.4368055555555555</v>
      </c>
      <c r="T41" s="70">
        <v>49.2</v>
      </c>
      <c r="U41" s="71">
        <v>49.2</v>
      </c>
      <c r="V41" s="72">
        <v>300</v>
      </c>
      <c r="W41" s="115">
        <v>0.45347222222222217</v>
      </c>
      <c r="X41" s="42" t="s">
        <v>44</v>
      </c>
      <c r="Y41" s="38">
        <v>0</v>
      </c>
      <c r="Z41" s="49">
        <v>0.48819444444444443</v>
      </c>
      <c r="AA41" s="42" t="s">
        <v>44</v>
      </c>
      <c r="AB41" s="38">
        <v>0</v>
      </c>
      <c r="AC41" s="53">
        <v>0.49027777777777781</v>
      </c>
      <c r="AD41" s="61"/>
      <c r="AE41" s="55">
        <v>0.49464120370370374</v>
      </c>
      <c r="AF41" s="35">
        <v>4.3634259259259234E-3</v>
      </c>
      <c r="AG41" s="35">
        <v>5.0925925925925661E-4</v>
      </c>
      <c r="AH41" s="44" t="s">
        <v>223</v>
      </c>
      <c r="AI41" s="45">
        <v>44</v>
      </c>
      <c r="AJ41" s="115">
        <v>0.51111111111111118</v>
      </c>
      <c r="AK41" s="42" t="s">
        <v>44</v>
      </c>
      <c r="AL41" s="38">
        <v>0</v>
      </c>
      <c r="AM41" s="73">
        <v>0.52152777777777781</v>
      </c>
      <c r="AN41" s="42" t="s">
        <v>44</v>
      </c>
      <c r="AO41" s="38">
        <v>0</v>
      </c>
      <c r="AP41" s="53">
        <v>0.52361111111111114</v>
      </c>
      <c r="AQ41" s="61"/>
      <c r="AR41" s="55">
        <v>0.52946759259259257</v>
      </c>
      <c r="AS41" s="35">
        <v>5.8564814814814348E-3</v>
      </c>
      <c r="AT41" s="35">
        <v>9.0277777777782436E-4</v>
      </c>
      <c r="AU41" s="44" t="s">
        <v>45</v>
      </c>
      <c r="AV41" s="45">
        <v>78</v>
      </c>
      <c r="AW41" s="49">
        <v>0.55069444444444449</v>
      </c>
      <c r="AX41" s="42" t="s">
        <v>45</v>
      </c>
      <c r="AY41" s="38">
        <v>60</v>
      </c>
      <c r="AZ41" s="49">
        <v>0.55277777777777803</v>
      </c>
      <c r="BA41" s="61"/>
      <c r="BB41" s="55">
        <v>0.55841435185185184</v>
      </c>
      <c r="BC41" s="35">
        <v>5.6365740740738079E-3</v>
      </c>
      <c r="BD41" s="35">
        <v>6.3657407407380785E-4</v>
      </c>
      <c r="BE41" s="44" t="s">
        <v>223</v>
      </c>
      <c r="BF41" s="45">
        <v>55</v>
      </c>
      <c r="BG41" s="308">
        <v>0.59791666666666687</v>
      </c>
      <c r="BH41" s="42" t="s">
        <v>44</v>
      </c>
      <c r="BI41" s="38">
        <v>0</v>
      </c>
      <c r="BJ41" s="43">
        <v>0.59791666666666665</v>
      </c>
      <c r="BK41" s="47">
        <v>0.6020833333333333</v>
      </c>
      <c r="BL41" s="70">
        <v>29.1</v>
      </c>
      <c r="BM41" s="71">
        <v>29.1</v>
      </c>
      <c r="BN41" s="72"/>
      <c r="BO41" s="117" t="s">
        <v>226</v>
      </c>
      <c r="BP41" s="121"/>
      <c r="BQ41" s="124" t="s">
        <v>225</v>
      </c>
      <c r="BR41" s="125"/>
      <c r="BS41" s="49">
        <v>0.67847222222222225</v>
      </c>
      <c r="BT41" s="42" t="s">
        <v>44</v>
      </c>
      <c r="BU41" s="38">
        <v>0</v>
      </c>
      <c r="BV41" s="49">
        <v>0.68055555555555503</v>
      </c>
      <c r="BW41" s="61"/>
      <c r="BX41" s="55">
        <v>0.68390046296296303</v>
      </c>
      <c r="BY41" s="35">
        <v>3.3449074074080043E-3</v>
      </c>
      <c r="BZ41" s="35">
        <v>8.9120370370430069E-4</v>
      </c>
      <c r="CA41" s="44" t="s">
        <v>223</v>
      </c>
      <c r="CB41" s="45">
        <v>77</v>
      </c>
      <c r="CC41" s="85">
        <v>0.68541666666666667</v>
      </c>
      <c r="CD41" s="86"/>
      <c r="CE41" s="87">
        <v>0</v>
      </c>
      <c r="CF41" s="88"/>
      <c r="CG41" s="85">
        <v>0.69166666666666676</v>
      </c>
      <c r="CH41" s="86"/>
      <c r="CI41" s="87">
        <v>60</v>
      </c>
      <c r="CJ41" s="88"/>
      <c r="CK41" s="43">
        <v>0.73402777777777783</v>
      </c>
      <c r="CL41" s="47">
        <v>0.73541666666666661</v>
      </c>
      <c r="CM41" s="70">
        <v>65.7</v>
      </c>
      <c r="CN41" s="71">
        <v>65.7</v>
      </c>
      <c r="CO41" s="72"/>
      <c r="CP41" s="91">
        <v>0.73749999999999993</v>
      </c>
      <c r="CQ41" s="95">
        <v>5.5555555555555601E-2</v>
      </c>
      <c r="CR41" s="42" t="s">
        <v>44</v>
      </c>
      <c r="CS41" s="38">
        <v>0</v>
      </c>
      <c r="CT41" s="75"/>
      <c r="CU41" s="39">
        <v>698</v>
      </c>
      <c r="CV41" s="46">
        <v>120</v>
      </c>
      <c r="CW41" s="40"/>
      <c r="CX41" s="63">
        <v>818</v>
      </c>
      <c r="CY41" s="75"/>
      <c r="CZ41" s="101" t="s">
        <v>191</v>
      </c>
      <c r="DA41" s="129" t="s">
        <v>177</v>
      </c>
      <c r="DB41" s="129">
        <v>70</v>
      </c>
      <c r="DC41" s="104" t="s">
        <v>184</v>
      </c>
      <c r="DD41" s="77">
        <v>37</v>
      </c>
      <c r="DE41" s="56">
        <v>10</v>
      </c>
      <c r="DF41" s="36"/>
      <c r="DI41" s="41">
        <v>1.06</v>
      </c>
      <c r="DJ41" s="17" t="s">
        <v>196</v>
      </c>
      <c r="DK41" s="153">
        <v>452.64</v>
      </c>
      <c r="DL41" s="41">
        <v>452.64</v>
      </c>
      <c r="DM41" s="41">
        <v>9999</v>
      </c>
      <c r="DP41" s="41">
        <v>23</v>
      </c>
      <c r="DQ41" s="227">
        <v>0</v>
      </c>
      <c r="DR41" s="227">
        <v>0</v>
      </c>
      <c r="DS41" s="228">
        <v>349.2</v>
      </c>
      <c r="DT41" s="227">
        <v>0</v>
      </c>
      <c r="DU41" s="227">
        <v>0</v>
      </c>
      <c r="DV41" s="227">
        <v>44</v>
      </c>
      <c r="DW41" s="227">
        <v>0</v>
      </c>
      <c r="DX41" s="227">
        <v>0</v>
      </c>
      <c r="DY41" s="227">
        <v>78</v>
      </c>
      <c r="DZ41" s="227">
        <v>60</v>
      </c>
      <c r="EA41" s="227">
        <v>55</v>
      </c>
      <c r="EB41" s="227">
        <v>0</v>
      </c>
      <c r="EC41" s="228">
        <v>29.1</v>
      </c>
      <c r="ED41" s="227">
        <v>0</v>
      </c>
      <c r="EE41" s="227">
        <v>0</v>
      </c>
      <c r="EF41" s="227">
        <v>77</v>
      </c>
      <c r="EG41" s="227">
        <v>60</v>
      </c>
      <c r="EH41" s="228">
        <v>65.7</v>
      </c>
      <c r="EI41" s="227">
        <v>0</v>
      </c>
      <c r="EK41" s="41">
        <v>23</v>
      </c>
      <c r="EL41" s="227">
        <v>0</v>
      </c>
      <c r="EM41" s="227">
        <v>0</v>
      </c>
      <c r="EN41" s="227">
        <v>349.2</v>
      </c>
      <c r="EO41" s="227">
        <v>349.2</v>
      </c>
      <c r="EP41" s="227">
        <v>349.2</v>
      </c>
      <c r="EQ41" s="227">
        <v>393.2</v>
      </c>
      <c r="ER41" s="227">
        <v>393.2</v>
      </c>
      <c r="ES41" s="227">
        <v>393.2</v>
      </c>
      <c r="ET41" s="227">
        <v>471.2</v>
      </c>
      <c r="EU41" s="227">
        <v>531.20000000000005</v>
      </c>
      <c r="EV41" s="227">
        <v>586.20000000000005</v>
      </c>
      <c r="EW41" s="227">
        <v>586.20000000000005</v>
      </c>
      <c r="EX41" s="227">
        <v>615.29999999999995</v>
      </c>
      <c r="EY41" s="227">
        <v>615.29999999999995</v>
      </c>
      <c r="EZ41" s="227">
        <v>615.29999999999995</v>
      </c>
      <c r="FA41" s="227">
        <v>692.3</v>
      </c>
      <c r="FB41" s="227">
        <v>752.3</v>
      </c>
      <c r="FC41" s="227">
        <v>818</v>
      </c>
      <c r="FD41" s="227">
        <v>818</v>
      </c>
    </row>
    <row r="42" spans="1:160" ht="13.5" thickBot="1" x14ac:dyDescent="0.25">
      <c r="A42" s="132"/>
      <c r="B42" s="34">
        <v>53</v>
      </c>
      <c r="C42" s="10">
        <v>55</v>
      </c>
      <c r="D42" s="37" t="s">
        <v>162</v>
      </c>
      <c r="E42" s="37" t="s">
        <v>163</v>
      </c>
      <c r="F42" s="37"/>
      <c r="G42" s="43">
        <v>0.328472222222222</v>
      </c>
      <c r="H42" s="47">
        <v>0.32847222222222222</v>
      </c>
      <c r="I42" s="58" t="s">
        <v>44</v>
      </c>
      <c r="J42" s="52">
        <v>0</v>
      </c>
      <c r="K42" s="43">
        <v>0.41180555555555298</v>
      </c>
      <c r="L42" s="47">
        <v>0.41111111111111115</v>
      </c>
      <c r="M42" s="42" t="s">
        <v>45</v>
      </c>
      <c r="N42" s="38">
        <v>60</v>
      </c>
      <c r="O42" s="73">
        <v>0.45347222222222222</v>
      </c>
      <c r="P42" s="42" t="s">
        <v>223</v>
      </c>
      <c r="Q42" s="38">
        <v>60</v>
      </c>
      <c r="R42" s="43">
        <v>0.46319444444444446</v>
      </c>
      <c r="S42" s="47">
        <v>0.46319444444444446</v>
      </c>
      <c r="T42" s="70">
        <v>46.8</v>
      </c>
      <c r="U42" s="71">
        <v>46.8</v>
      </c>
      <c r="V42" s="72"/>
      <c r="W42" s="115">
        <v>0.47430555555555554</v>
      </c>
      <c r="X42" s="42" t="s">
        <v>44</v>
      </c>
      <c r="Y42" s="38">
        <v>0</v>
      </c>
      <c r="Z42" s="49">
        <v>0.50902777777777775</v>
      </c>
      <c r="AA42" s="42" t="s">
        <v>44</v>
      </c>
      <c r="AB42" s="38">
        <v>0</v>
      </c>
      <c r="AC42" s="53">
        <v>0.51180555555555551</v>
      </c>
      <c r="AD42" s="61"/>
      <c r="AE42" s="55">
        <v>0.5163078703703704</v>
      </c>
      <c r="AF42" s="35">
        <v>4.5023148148148895E-3</v>
      </c>
      <c r="AG42" s="35">
        <v>6.4814814814822272E-4</v>
      </c>
      <c r="AH42" s="44" t="s">
        <v>223</v>
      </c>
      <c r="AI42" s="45">
        <v>56</v>
      </c>
      <c r="AJ42" s="115">
        <v>0.53263888888888888</v>
      </c>
      <c r="AK42" s="42" t="s">
        <v>44</v>
      </c>
      <c r="AL42" s="38">
        <v>0</v>
      </c>
      <c r="AM42" s="73">
        <v>0.54305555555555551</v>
      </c>
      <c r="AN42" s="42" t="s">
        <v>44</v>
      </c>
      <c r="AO42" s="38">
        <v>0</v>
      </c>
      <c r="AP42" s="53">
        <v>0.54583333333333328</v>
      </c>
      <c r="AQ42" s="61"/>
      <c r="AR42" s="55">
        <v>0.5529398148148148</v>
      </c>
      <c r="AS42" s="35">
        <v>7.1064814814815191E-3</v>
      </c>
      <c r="AT42" s="35">
        <v>3.4722222222226002E-4</v>
      </c>
      <c r="AU42" s="44" t="s">
        <v>223</v>
      </c>
      <c r="AV42" s="45">
        <v>30</v>
      </c>
      <c r="AW42" s="49">
        <v>0.57361111111111118</v>
      </c>
      <c r="AX42" s="42" t="s">
        <v>44</v>
      </c>
      <c r="AY42" s="38">
        <v>0</v>
      </c>
      <c r="AZ42" s="49">
        <v>0.57569444444444395</v>
      </c>
      <c r="BA42" s="61"/>
      <c r="BB42" s="55">
        <v>0.58124999999999993</v>
      </c>
      <c r="BC42" s="35">
        <v>5.5555555555559799E-3</v>
      </c>
      <c r="BD42" s="35">
        <v>5.555555555559798E-4</v>
      </c>
      <c r="BE42" s="44" t="s">
        <v>223</v>
      </c>
      <c r="BF42" s="45">
        <v>48</v>
      </c>
      <c r="BG42" s="308">
        <v>0.62083333333333279</v>
      </c>
      <c r="BH42" s="42" t="s">
        <v>44</v>
      </c>
      <c r="BI42" s="38">
        <v>0</v>
      </c>
      <c r="BJ42" s="43">
        <v>0.62083333333333335</v>
      </c>
      <c r="BK42" s="47">
        <v>0.63055555555555554</v>
      </c>
      <c r="BL42" s="70">
        <v>33.799999999999997</v>
      </c>
      <c r="BM42" s="71">
        <v>33.799999999999997</v>
      </c>
      <c r="BN42" s="72"/>
      <c r="BO42" s="117" t="s">
        <v>234</v>
      </c>
      <c r="BP42" s="121">
        <v>300</v>
      </c>
      <c r="BQ42" s="124" t="s">
        <v>225</v>
      </c>
      <c r="BR42" s="125"/>
      <c r="BS42" s="49">
        <v>0.70763888888888893</v>
      </c>
      <c r="BT42" s="42" t="s">
        <v>223</v>
      </c>
      <c r="BU42" s="38">
        <v>60</v>
      </c>
      <c r="BV42" s="49">
        <v>0.71111111111111103</v>
      </c>
      <c r="BW42" s="61"/>
      <c r="BX42" s="55">
        <v>0.71454861111111112</v>
      </c>
      <c r="BY42" s="35">
        <v>3.4375000000000933E-3</v>
      </c>
      <c r="BZ42" s="35">
        <v>9.8379629629638966E-4</v>
      </c>
      <c r="CA42" s="44" t="s">
        <v>223</v>
      </c>
      <c r="CB42" s="45">
        <v>85</v>
      </c>
      <c r="CC42" s="85">
        <v>0.71666666666666667</v>
      </c>
      <c r="CD42" s="86"/>
      <c r="CE42" s="87">
        <v>0</v>
      </c>
      <c r="CF42" s="88"/>
      <c r="CG42" s="85">
        <v>0.72569444444444453</v>
      </c>
      <c r="CH42" s="86"/>
      <c r="CI42" s="87">
        <v>0</v>
      </c>
      <c r="CJ42" s="88"/>
      <c r="CK42" s="43">
        <v>0.76736111111111116</v>
      </c>
      <c r="CL42" s="47">
        <v>0.76736111111111116</v>
      </c>
      <c r="CM42" s="70">
        <v>55.5</v>
      </c>
      <c r="CN42" s="71">
        <v>55.5</v>
      </c>
      <c r="CO42" s="72"/>
      <c r="CP42" s="91">
        <v>0.76944444444444438</v>
      </c>
      <c r="CQ42" s="95">
        <v>5.5555555555555601E-2</v>
      </c>
      <c r="CR42" s="42" t="s">
        <v>44</v>
      </c>
      <c r="CS42" s="38">
        <v>0</v>
      </c>
      <c r="CU42" s="39">
        <v>355.1</v>
      </c>
      <c r="CV42" s="46">
        <v>480</v>
      </c>
      <c r="CW42" s="40"/>
      <c r="CX42" s="63">
        <v>835.1</v>
      </c>
      <c r="CZ42" s="101" t="s">
        <v>191</v>
      </c>
      <c r="DA42" s="129" t="s">
        <v>177</v>
      </c>
      <c r="DB42" s="129">
        <v>109</v>
      </c>
      <c r="DC42" s="104" t="s">
        <v>184</v>
      </c>
      <c r="DD42" s="77">
        <v>38</v>
      </c>
      <c r="DE42" s="56">
        <v>11</v>
      </c>
      <c r="DF42" s="36"/>
      <c r="DI42" s="41">
        <v>1.0900000000000001</v>
      </c>
      <c r="DJ42" s="17" t="s">
        <v>196</v>
      </c>
      <c r="DK42" s="153">
        <v>148.34900000000002</v>
      </c>
      <c r="DL42" s="41">
        <v>148.34900000000002</v>
      </c>
      <c r="DM42" s="41">
        <v>9999</v>
      </c>
      <c r="DP42" s="41">
        <v>55</v>
      </c>
      <c r="DQ42" s="227">
        <v>60</v>
      </c>
      <c r="DR42" s="227">
        <v>60</v>
      </c>
      <c r="DS42" s="228">
        <v>46.8</v>
      </c>
      <c r="DT42" s="227">
        <v>0</v>
      </c>
      <c r="DU42" s="227">
        <v>0</v>
      </c>
      <c r="DV42" s="227">
        <v>56</v>
      </c>
      <c r="DW42" s="227">
        <v>0</v>
      </c>
      <c r="DX42" s="227">
        <v>0</v>
      </c>
      <c r="DY42" s="227">
        <v>30</v>
      </c>
      <c r="DZ42" s="227">
        <v>0</v>
      </c>
      <c r="EA42" s="227">
        <v>48</v>
      </c>
      <c r="EB42" s="227">
        <v>0</v>
      </c>
      <c r="EC42" s="228">
        <v>33.799999999999997</v>
      </c>
      <c r="ED42" s="227">
        <v>300</v>
      </c>
      <c r="EE42" s="227">
        <v>60</v>
      </c>
      <c r="EF42" s="227">
        <v>85</v>
      </c>
      <c r="EG42" s="227">
        <v>0</v>
      </c>
      <c r="EH42" s="228">
        <v>55.5</v>
      </c>
      <c r="EI42" s="227">
        <v>0</v>
      </c>
      <c r="EK42" s="41">
        <v>55</v>
      </c>
      <c r="EL42" s="227">
        <v>60</v>
      </c>
      <c r="EM42" s="227">
        <v>120</v>
      </c>
      <c r="EN42" s="227">
        <v>166.8</v>
      </c>
      <c r="EO42" s="227">
        <v>166.8</v>
      </c>
      <c r="EP42" s="227">
        <v>166.8</v>
      </c>
      <c r="EQ42" s="227">
        <v>222.8</v>
      </c>
      <c r="ER42" s="227">
        <v>222.8</v>
      </c>
      <c r="ES42" s="227">
        <v>222.8</v>
      </c>
      <c r="ET42" s="227">
        <v>252.8</v>
      </c>
      <c r="EU42" s="227">
        <v>252.8</v>
      </c>
      <c r="EV42" s="227">
        <v>300.8</v>
      </c>
      <c r="EW42" s="227">
        <v>300.8</v>
      </c>
      <c r="EX42" s="227">
        <v>334.6</v>
      </c>
      <c r="EY42" s="227">
        <v>634.6</v>
      </c>
      <c r="EZ42" s="227">
        <v>694.6</v>
      </c>
      <c r="FA42" s="227">
        <v>779.6</v>
      </c>
      <c r="FB42" s="227">
        <v>779.6</v>
      </c>
      <c r="FC42" s="227">
        <v>835.1</v>
      </c>
      <c r="FD42" s="227">
        <v>835.1</v>
      </c>
    </row>
    <row r="43" spans="1:160" ht="13.5" thickBot="1" x14ac:dyDescent="0.25">
      <c r="A43" s="132"/>
      <c r="B43" s="34">
        <v>31</v>
      </c>
      <c r="C43" s="10">
        <v>31</v>
      </c>
      <c r="D43" s="37" t="s">
        <v>135</v>
      </c>
      <c r="E43" s="37" t="s">
        <v>136</v>
      </c>
      <c r="F43" s="37"/>
      <c r="G43" s="43">
        <v>0.313194444444444</v>
      </c>
      <c r="H43" s="47">
        <v>0.31319444444444444</v>
      </c>
      <c r="I43" s="58" t="s">
        <v>44</v>
      </c>
      <c r="J43" s="52">
        <v>0</v>
      </c>
      <c r="K43" s="43">
        <v>0.39652777777777598</v>
      </c>
      <c r="L43" s="47">
        <v>0.39652777777776599</v>
      </c>
      <c r="M43" s="42" t="s">
        <v>44</v>
      </c>
      <c r="N43" s="38">
        <v>0</v>
      </c>
      <c r="O43" s="73">
        <v>0.4381944444444445</v>
      </c>
      <c r="P43" s="42" t="s">
        <v>44</v>
      </c>
      <c r="Q43" s="38">
        <v>0</v>
      </c>
      <c r="R43" s="43">
        <v>0.44444444444444442</v>
      </c>
      <c r="S43" s="47">
        <v>0.44444444444444442</v>
      </c>
      <c r="T43" s="70">
        <v>46.8</v>
      </c>
      <c r="U43" s="71">
        <v>46.8</v>
      </c>
      <c r="V43" s="72"/>
      <c r="W43" s="115">
        <v>0.45902777777777781</v>
      </c>
      <c r="X43" s="42" t="s">
        <v>44</v>
      </c>
      <c r="Y43" s="38">
        <v>0</v>
      </c>
      <c r="Z43" s="49">
        <v>0.49374999999999997</v>
      </c>
      <c r="AA43" s="42" t="s">
        <v>44</v>
      </c>
      <c r="AB43" s="38">
        <v>0</v>
      </c>
      <c r="AC43" s="53">
        <v>0.49583333333333335</v>
      </c>
      <c r="AD43" s="61"/>
      <c r="AE43" s="55">
        <v>0.49990740740740741</v>
      </c>
      <c r="AF43" s="35">
        <v>4.0740740740740633E-3</v>
      </c>
      <c r="AG43" s="35">
        <v>2.1990740740739654E-4</v>
      </c>
      <c r="AH43" s="44" t="s">
        <v>223</v>
      </c>
      <c r="AI43" s="45">
        <v>19</v>
      </c>
      <c r="AJ43" s="115">
        <v>0.51666666666666672</v>
      </c>
      <c r="AK43" s="42" t="s">
        <v>44</v>
      </c>
      <c r="AL43" s="38">
        <v>0</v>
      </c>
      <c r="AM43" s="73">
        <v>0.52500000000000002</v>
      </c>
      <c r="AN43" s="42" t="s">
        <v>45</v>
      </c>
      <c r="AO43" s="38">
        <v>180</v>
      </c>
      <c r="AP43" s="53">
        <v>0.52847222222222223</v>
      </c>
      <c r="AQ43" s="61"/>
      <c r="AR43" s="55">
        <v>0.53569444444444447</v>
      </c>
      <c r="AS43" s="35">
        <v>7.222222222222241E-3</v>
      </c>
      <c r="AT43" s="35">
        <v>4.6296296296298185E-4</v>
      </c>
      <c r="AU43" s="44" t="s">
        <v>223</v>
      </c>
      <c r="AV43" s="45">
        <v>40</v>
      </c>
      <c r="AW43" s="49">
        <v>0.55277777777777781</v>
      </c>
      <c r="AX43" s="42" t="s">
        <v>45</v>
      </c>
      <c r="AY43" s="38">
        <v>300</v>
      </c>
      <c r="AZ43" s="49">
        <v>0.55486111111111103</v>
      </c>
      <c r="BA43" s="61"/>
      <c r="BB43" s="55">
        <v>0.56019675925925927</v>
      </c>
      <c r="BC43" s="35">
        <v>5.3356481481482421E-3</v>
      </c>
      <c r="BD43" s="35">
        <v>3.3564814814824196E-4</v>
      </c>
      <c r="BE43" s="44" t="s">
        <v>223</v>
      </c>
      <c r="BF43" s="45">
        <v>29</v>
      </c>
      <c r="BG43" s="308">
        <v>0.6</v>
      </c>
      <c r="BH43" s="42" t="s">
        <v>44</v>
      </c>
      <c r="BI43" s="38">
        <v>0</v>
      </c>
      <c r="BJ43" s="43">
        <v>0.60416666666666663</v>
      </c>
      <c r="BK43" s="47">
        <v>0.60486111111111118</v>
      </c>
      <c r="BL43" s="70">
        <v>28.8</v>
      </c>
      <c r="BM43" s="71">
        <v>28.8</v>
      </c>
      <c r="BN43" s="72">
        <v>30</v>
      </c>
      <c r="BO43" s="117" t="s">
        <v>226</v>
      </c>
      <c r="BP43" s="121"/>
      <c r="BQ43" s="124" t="s">
        <v>225</v>
      </c>
      <c r="BR43" s="125"/>
      <c r="BS43" s="49">
        <v>0.67847222222222225</v>
      </c>
      <c r="BT43" s="42" t="s">
        <v>223</v>
      </c>
      <c r="BU43" s="38">
        <v>120</v>
      </c>
      <c r="BV43" s="49">
        <v>0.68125000000000002</v>
      </c>
      <c r="BW43" s="61"/>
      <c r="BX43" s="55">
        <v>0.68427083333333327</v>
      </c>
      <c r="BY43" s="35">
        <v>3.0208333333332504E-3</v>
      </c>
      <c r="BZ43" s="35">
        <v>5.6712962962954683E-4</v>
      </c>
      <c r="CA43" s="44" t="s">
        <v>223</v>
      </c>
      <c r="CB43" s="45">
        <v>49</v>
      </c>
      <c r="CC43" s="85">
        <v>0.68541666666666667</v>
      </c>
      <c r="CD43" s="86"/>
      <c r="CE43" s="87">
        <v>0</v>
      </c>
      <c r="CF43" s="88"/>
      <c r="CG43" s="85">
        <v>0.69374999999999998</v>
      </c>
      <c r="CH43" s="86"/>
      <c r="CI43" s="87">
        <v>0</v>
      </c>
      <c r="CJ43" s="88"/>
      <c r="CK43" s="43">
        <v>0.73611111111111116</v>
      </c>
      <c r="CL43" s="47">
        <v>0.73611111111111116</v>
      </c>
      <c r="CM43" s="70">
        <v>49.8</v>
      </c>
      <c r="CN43" s="71">
        <v>49.8</v>
      </c>
      <c r="CO43" s="72"/>
      <c r="CP43" s="91">
        <v>0.74097222222222225</v>
      </c>
      <c r="CQ43" s="95">
        <v>5.5555555555555601E-2</v>
      </c>
      <c r="CR43" s="42" t="s">
        <v>44</v>
      </c>
      <c r="CS43" s="38">
        <v>0</v>
      </c>
      <c r="CU43" s="39">
        <v>292.39999999999998</v>
      </c>
      <c r="CV43" s="46">
        <v>600</v>
      </c>
      <c r="CW43" s="40"/>
      <c r="CX43" s="63">
        <v>892.4</v>
      </c>
      <c r="CZ43" s="101" t="s">
        <v>190</v>
      </c>
      <c r="DA43" s="129" t="s">
        <v>177</v>
      </c>
      <c r="DB43" s="129">
        <v>98</v>
      </c>
      <c r="DC43" s="104" t="s">
        <v>180</v>
      </c>
      <c r="DD43" s="77">
        <v>39</v>
      </c>
      <c r="DE43" s="56"/>
      <c r="DF43" s="36"/>
      <c r="DI43" s="41">
        <v>1.06</v>
      </c>
      <c r="DJ43" s="17" t="s">
        <v>196</v>
      </c>
      <c r="DK43" s="153">
        <v>162.92400000000001</v>
      </c>
      <c r="DL43" s="41">
        <v>162.92400000000001</v>
      </c>
      <c r="DM43" s="41">
        <v>9999</v>
      </c>
      <c r="DP43" s="41">
        <v>31</v>
      </c>
      <c r="DQ43" s="227">
        <v>0</v>
      </c>
      <c r="DR43" s="227">
        <v>0</v>
      </c>
      <c r="DS43" s="228">
        <v>46.8</v>
      </c>
      <c r="DT43" s="227">
        <v>0</v>
      </c>
      <c r="DU43" s="227">
        <v>0</v>
      </c>
      <c r="DV43" s="227">
        <v>19</v>
      </c>
      <c r="DW43" s="227">
        <v>0</v>
      </c>
      <c r="DX43" s="227">
        <v>180</v>
      </c>
      <c r="DY43" s="227">
        <v>40</v>
      </c>
      <c r="DZ43" s="227">
        <v>300</v>
      </c>
      <c r="EA43" s="227">
        <v>29</v>
      </c>
      <c r="EB43" s="227">
        <v>0</v>
      </c>
      <c r="EC43" s="228">
        <v>58.8</v>
      </c>
      <c r="ED43" s="227">
        <v>0</v>
      </c>
      <c r="EE43" s="227">
        <v>120</v>
      </c>
      <c r="EF43" s="227">
        <v>49</v>
      </c>
      <c r="EG43" s="227">
        <v>0</v>
      </c>
      <c r="EH43" s="228">
        <v>49.8</v>
      </c>
      <c r="EI43" s="227">
        <v>0</v>
      </c>
      <c r="EK43" s="41">
        <v>31</v>
      </c>
      <c r="EL43" s="227">
        <v>0</v>
      </c>
      <c r="EM43" s="227">
        <v>0</v>
      </c>
      <c r="EN43" s="227">
        <v>46.8</v>
      </c>
      <c r="EO43" s="227">
        <v>46.8</v>
      </c>
      <c r="EP43" s="227">
        <v>46.8</v>
      </c>
      <c r="EQ43" s="227">
        <v>65.8</v>
      </c>
      <c r="ER43" s="227">
        <v>65.8</v>
      </c>
      <c r="ES43" s="227">
        <v>245.8</v>
      </c>
      <c r="ET43" s="227">
        <v>285.8</v>
      </c>
      <c r="EU43" s="227">
        <v>585.79999999999995</v>
      </c>
      <c r="EV43" s="227">
        <v>614.79999999999995</v>
      </c>
      <c r="EW43" s="227">
        <v>614.79999999999995</v>
      </c>
      <c r="EX43" s="227">
        <v>673.6</v>
      </c>
      <c r="EY43" s="227">
        <v>673.6</v>
      </c>
      <c r="EZ43" s="227">
        <v>793.6</v>
      </c>
      <c r="FA43" s="227">
        <v>842.6</v>
      </c>
      <c r="FB43" s="227">
        <v>842.6</v>
      </c>
      <c r="FC43" s="227">
        <v>892.4</v>
      </c>
      <c r="FD43" s="227">
        <v>892.4</v>
      </c>
    </row>
    <row r="44" spans="1:160" s="41" customFormat="1" ht="13.5" collapsed="1" thickBot="1" x14ac:dyDescent="0.25">
      <c r="A44" s="131"/>
      <c r="B44" s="34">
        <v>11</v>
      </c>
      <c r="C44" s="10">
        <v>11</v>
      </c>
      <c r="D44" s="37" t="s">
        <v>100</v>
      </c>
      <c r="E44" s="37" t="s">
        <v>101</v>
      </c>
      <c r="F44" s="37"/>
      <c r="G44" s="43">
        <v>0.29930555555555599</v>
      </c>
      <c r="H44" s="47">
        <v>0.29930555555555555</v>
      </c>
      <c r="I44" s="58" t="s">
        <v>44</v>
      </c>
      <c r="J44" s="52">
        <v>0</v>
      </c>
      <c r="K44" s="43">
        <v>0.38263888888888797</v>
      </c>
      <c r="L44" s="47">
        <v>0.38263888888888598</v>
      </c>
      <c r="M44" s="42" t="s">
        <v>44</v>
      </c>
      <c r="N44" s="38">
        <v>0</v>
      </c>
      <c r="O44" s="73">
        <v>0.42430555555555555</v>
      </c>
      <c r="P44" s="42" t="s">
        <v>44</v>
      </c>
      <c r="Q44" s="38">
        <v>0</v>
      </c>
      <c r="R44" s="43">
        <v>0.42708333333333331</v>
      </c>
      <c r="S44" s="47">
        <v>0.42708333333333331</v>
      </c>
      <c r="T44" s="70">
        <v>43.6</v>
      </c>
      <c r="U44" s="71">
        <v>43.6</v>
      </c>
      <c r="V44" s="72">
        <v>300</v>
      </c>
      <c r="W44" s="115">
        <v>0.44513888888888886</v>
      </c>
      <c r="X44" s="42" t="s">
        <v>44</v>
      </c>
      <c r="Y44" s="38">
        <v>0</v>
      </c>
      <c r="Z44" s="49">
        <v>0.47986111111111113</v>
      </c>
      <c r="AA44" s="42" t="s">
        <v>44</v>
      </c>
      <c r="AB44" s="38">
        <v>0</v>
      </c>
      <c r="AC44" s="53">
        <v>0.48194444444444445</v>
      </c>
      <c r="AD44" s="61"/>
      <c r="AE44" s="55">
        <v>0.48592592592592593</v>
      </c>
      <c r="AF44" s="35">
        <v>3.9814814814814747E-3</v>
      </c>
      <c r="AG44" s="35">
        <v>1.2731481481480797E-4</v>
      </c>
      <c r="AH44" s="44" t="s">
        <v>223</v>
      </c>
      <c r="AI44" s="45">
        <v>11</v>
      </c>
      <c r="AJ44" s="115">
        <v>0.50277777777777777</v>
      </c>
      <c r="AK44" s="42" t="s">
        <v>44</v>
      </c>
      <c r="AL44" s="38">
        <v>0</v>
      </c>
      <c r="AM44" s="73">
        <v>0.5131944444444444</v>
      </c>
      <c r="AN44" s="42" t="s">
        <v>44</v>
      </c>
      <c r="AO44" s="38">
        <v>0</v>
      </c>
      <c r="AP44" s="53">
        <v>0.51527777777777783</v>
      </c>
      <c r="AQ44" s="61"/>
      <c r="AR44" s="55">
        <v>0.52187499999999998</v>
      </c>
      <c r="AS44" s="35">
        <v>6.5972222222221433E-3</v>
      </c>
      <c r="AT44" s="35">
        <v>1.6203703703711585E-4</v>
      </c>
      <c r="AU44" s="44" t="s">
        <v>45</v>
      </c>
      <c r="AV44" s="45">
        <v>14</v>
      </c>
      <c r="AW44" s="49">
        <v>0.54097222222222219</v>
      </c>
      <c r="AX44" s="42" t="s">
        <v>45</v>
      </c>
      <c r="AY44" s="38">
        <v>180</v>
      </c>
      <c r="AZ44" s="49">
        <v>0.54305555555555596</v>
      </c>
      <c r="BA44" s="61"/>
      <c r="BB44" s="55">
        <v>0.54792824074074076</v>
      </c>
      <c r="BC44" s="35">
        <v>4.8726851851847996E-3</v>
      </c>
      <c r="BD44" s="35">
        <v>1.2731481481520045E-4</v>
      </c>
      <c r="BE44" s="44" t="s">
        <v>45</v>
      </c>
      <c r="BF44" s="45">
        <v>11</v>
      </c>
      <c r="BG44" s="308">
        <v>0.5881944444444448</v>
      </c>
      <c r="BH44" s="42" t="s">
        <v>44</v>
      </c>
      <c r="BI44" s="38">
        <v>0</v>
      </c>
      <c r="BJ44" s="43">
        <v>0.59930555555555554</v>
      </c>
      <c r="BK44" s="47">
        <v>0.59930555555555554</v>
      </c>
      <c r="BL44" s="70">
        <v>27.7</v>
      </c>
      <c r="BM44" s="71">
        <v>27.7</v>
      </c>
      <c r="BN44" s="72">
        <v>10</v>
      </c>
      <c r="BO44" s="117" t="s">
        <v>226</v>
      </c>
      <c r="BP44" s="121"/>
      <c r="BQ44" s="124" t="s">
        <v>225</v>
      </c>
      <c r="BR44" s="125"/>
      <c r="BS44" s="49">
        <v>0.66736111111111107</v>
      </c>
      <c r="BT44" s="42" t="s">
        <v>223</v>
      </c>
      <c r="BU44" s="38">
        <v>240</v>
      </c>
      <c r="BV44" s="49">
        <v>0.67013888888888895</v>
      </c>
      <c r="BW44" s="61"/>
      <c r="BX44" s="55">
        <v>0.67267361111111112</v>
      </c>
      <c r="BY44" s="35">
        <v>2.5347222222221744E-3</v>
      </c>
      <c r="BZ44" s="35">
        <v>8.1018518518470757E-5</v>
      </c>
      <c r="CA44" s="44" t="s">
        <v>223</v>
      </c>
      <c r="CB44" s="45">
        <v>7</v>
      </c>
      <c r="CC44" s="85">
        <v>0.67499999999999993</v>
      </c>
      <c r="CD44" s="86"/>
      <c r="CE44" s="87">
        <v>0</v>
      </c>
      <c r="CF44" s="88"/>
      <c r="CG44" s="85">
        <v>0.68333333333333324</v>
      </c>
      <c r="CH44" s="86"/>
      <c r="CI44" s="87">
        <v>0</v>
      </c>
      <c r="CJ44" s="88"/>
      <c r="CK44" s="43">
        <v>0.72430555555555554</v>
      </c>
      <c r="CL44" s="47">
        <v>0.72430555555555554</v>
      </c>
      <c r="CM44" s="70">
        <v>48.7</v>
      </c>
      <c r="CN44" s="71">
        <v>48.7</v>
      </c>
      <c r="CO44" s="72"/>
      <c r="CP44" s="91">
        <v>0.7270833333333333</v>
      </c>
      <c r="CQ44" s="95">
        <v>5.5555555555555601E-2</v>
      </c>
      <c r="CR44" s="42" t="s">
        <v>44</v>
      </c>
      <c r="CS44" s="38">
        <v>0</v>
      </c>
      <c r="CT44" s="284"/>
      <c r="CU44" s="39">
        <v>473</v>
      </c>
      <c r="CV44" s="46">
        <v>420</v>
      </c>
      <c r="CW44" s="40"/>
      <c r="CX44" s="63">
        <v>893</v>
      </c>
      <c r="CY44" s="284"/>
      <c r="CZ44" s="101" t="s">
        <v>190</v>
      </c>
      <c r="DA44" s="129" t="s">
        <v>177</v>
      </c>
      <c r="DB44" s="129">
        <v>120</v>
      </c>
      <c r="DC44" s="104"/>
      <c r="DD44" s="77">
        <v>40</v>
      </c>
      <c r="DE44" s="56"/>
      <c r="DF44" s="36"/>
      <c r="DI44" s="41">
        <v>1.0900000000000001</v>
      </c>
      <c r="DJ44" s="41" t="s">
        <v>196</v>
      </c>
      <c r="DK44" s="153">
        <v>440.8</v>
      </c>
      <c r="DL44" s="41">
        <v>440.8</v>
      </c>
      <c r="DM44" s="41">
        <v>9999</v>
      </c>
      <c r="DP44" s="41">
        <v>11</v>
      </c>
      <c r="DQ44" s="227">
        <v>0</v>
      </c>
      <c r="DR44" s="227">
        <v>0</v>
      </c>
      <c r="DS44" s="228">
        <v>343.6</v>
      </c>
      <c r="DT44" s="227">
        <v>0</v>
      </c>
      <c r="DU44" s="227">
        <v>0</v>
      </c>
      <c r="DV44" s="227">
        <v>11</v>
      </c>
      <c r="DW44" s="227">
        <v>0</v>
      </c>
      <c r="DX44" s="227">
        <v>0</v>
      </c>
      <c r="DY44" s="227">
        <v>14</v>
      </c>
      <c r="DZ44" s="227">
        <v>180</v>
      </c>
      <c r="EA44" s="227">
        <v>11</v>
      </c>
      <c r="EB44" s="227">
        <v>0</v>
      </c>
      <c r="EC44" s="228">
        <v>37.700000000000003</v>
      </c>
      <c r="ED44" s="227">
        <v>0</v>
      </c>
      <c r="EE44" s="227">
        <v>240</v>
      </c>
      <c r="EF44" s="227">
        <v>7</v>
      </c>
      <c r="EG44" s="227">
        <v>0</v>
      </c>
      <c r="EH44" s="228">
        <v>48.7</v>
      </c>
      <c r="EI44" s="227">
        <v>0</v>
      </c>
      <c r="EK44" s="41">
        <v>11</v>
      </c>
      <c r="EL44" s="227">
        <v>0</v>
      </c>
      <c r="EM44" s="227">
        <v>0</v>
      </c>
      <c r="EN44" s="227">
        <v>343.6</v>
      </c>
      <c r="EO44" s="227">
        <v>343.6</v>
      </c>
      <c r="EP44" s="227">
        <v>343.6</v>
      </c>
      <c r="EQ44" s="227">
        <v>354.6</v>
      </c>
      <c r="ER44" s="227">
        <v>354.6</v>
      </c>
      <c r="ES44" s="227">
        <v>354.6</v>
      </c>
      <c r="ET44" s="227">
        <v>368.6</v>
      </c>
      <c r="EU44" s="227">
        <v>548.6</v>
      </c>
      <c r="EV44" s="227">
        <v>559.6</v>
      </c>
      <c r="EW44" s="227">
        <v>559.6</v>
      </c>
      <c r="EX44" s="227">
        <v>597.29999999999995</v>
      </c>
      <c r="EY44" s="227">
        <v>597.29999999999995</v>
      </c>
      <c r="EZ44" s="227">
        <v>837.3</v>
      </c>
      <c r="FA44" s="227">
        <v>844.3</v>
      </c>
      <c r="FB44" s="227">
        <v>844.3</v>
      </c>
      <c r="FC44" s="227">
        <v>893</v>
      </c>
      <c r="FD44" s="227">
        <v>893</v>
      </c>
    </row>
    <row r="45" spans="1:160" ht="13.5" thickBot="1" x14ac:dyDescent="0.25">
      <c r="A45" s="132"/>
      <c r="B45" s="34">
        <v>48</v>
      </c>
      <c r="C45" s="10">
        <v>49</v>
      </c>
      <c r="D45" s="37" t="s">
        <v>153</v>
      </c>
      <c r="E45" s="37" t="s">
        <v>154</v>
      </c>
      <c r="F45" s="37"/>
      <c r="G45" s="43">
        <v>0.32500000000000001</v>
      </c>
      <c r="H45" s="47">
        <v>0.32500000000000001</v>
      </c>
      <c r="I45" s="58" t="s">
        <v>44</v>
      </c>
      <c r="J45" s="52">
        <v>0</v>
      </c>
      <c r="K45" s="43">
        <v>0.40833333333333099</v>
      </c>
      <c r="L45" s="47">
        <v>0.40833333333331401</v>
      </c>
      <c r="M45" s="42" t="s">
        <v>44</v>
      </c>
      <c r="N45" s="38">
        <v>0</v>
      </c>
      <c r="O45" s="73">
        <v>0.45</v>
      </c>
      <c r="P45" s="42" t="s">
        <v>44</v>
      </c>
      <c r="Q45" s="38">
        <v>0</v>
      </c>
      <c r="R45" s="43">
        <v>0.4597222222222222</v>
      </c>
      <c r="S45" s="47">
        <v>0.4597222222222222</v>
      </c>
      <c r="T45" s="70">
        <v>47.9</v>
      </c>
      <c r="U45" s="71">
        <v>47.9</v>
      </c>
      <c r="V45" s="72"/>
      <c r="W45" s="115">
        <v>0.47083333333333333</v>
      </c>
      <c r="X45" s="42" t="s">
        <v>44</v>
      </c>
      <c r="Y45" s="38">
        <v>0</v>
      </c>
      <c r="Z45" s="49">
        <v>0.50486111111111109</v>
      </c>
      <c r="AA45" s="42" t="s">
        <v>45</v>
      </c>
      <c r="AB45" s="38">
        <v>60</v>
      </c>
      <c r="AC45" s="53">
        <v>0.50902777777777775</v>
      </c>
      <c r="AD45" s="61"/>
      <c r="AE45" s="55">
        <v>0.51348379629629626</v>
      </c>
      <c r="AF45" s="35">
        <v>4.4560185185185119E-3</v>
      </c>
      <c r="AG45" s="35">
        <v>6.0185185185184517E-4</v>
      </c>
      <c r="AH45" s="44" t="s">
        <v>223</v>
      </c>
      <c r="AI45" s="45">
        <v>52</v>
      </c>
      <c r="AJ45" s="115">
        <v>0.52986111111111112</v>
      </c>
      <c r="AK45" s="42" t="s">
        <v>44</v>
      </c>
      <c r="AL45" s="38">
        <v>0</v>
      </c>
      <c r="AM45" s="73">
        <v>0.54027777777777775</v>
      </c>
      <c r="AN45" s="42" t="s">
        <v>44</v>
      </c>
      <c r="AO45" s="38">
        <v>0</v>
      </c>
      <c r="AP45" s="53">
        <v>0.54305555555555551</v>
      </c>
      <c r="AQ45" s="61"/>
      <c r="AR45" s="55">
        <v>0.54982638888888891</v>
      </c>
      <c r="AS45" s="35">
        <v>6.7708333333333925E-3</v>
      </c>
      <c r="AT45" s="35">
        <v>1.1574074074133418E-5</v>
      </c>
      <c r="AU45" s="44" t="s">
        <v>223</v>
      </c>
      <c r="AV45" s="45">
        <v>1</v>
      </c>
      <c r="AW45" s="49">
        <v>0.56944444444444442</v>
      </c>
      <c r="AX45" s="42" t="s">
        <v>45</v>
      </c>
      <c r="AY45" s="38">
        <v>120</v>
      </c>
      <c r="AZ45" s="49">
        <v>0.57222222222222197</v>
      </c>
      <c r="BA45" s="61"/>
      <c r="BB45" s="55">
        <v>0.57771990740740742</v>
      </c>
      <c r="BC45" s="35">
        <v>5.4976851851854525E-3</v>
      </c>
      <c r="BD45" s="35">
        <v>4.9768518518545236E-4</v>
      </c>
      <c r="BE45" s="44" t="s">
        <v>223</v>
      </c>
      <c r="BF45" s="45">
        <v>43</v>
      </c>
      <c r="BG45" s="308">
        <v>0.61736111111111081</v>
      </c>
      <c r="BH45" s="42" t="s">
        <v>44</v>
      </c>
      <c r="BI45" s="38">
        <v>0</v>
      </c>
      <c r="BJ45" s="43">
        <v>0.61736111111111114</v>
      </c>
      <c r="BK45" s="47">
        <v>0.62916666666666665</v>
      </c>
      <c r="BL45" s="70">
        <v>32.6</v>
      </c>
      <c r="BM45" s="71">
        <v>32.6</v>
      </c>
      <c r="BN45" s="72"/>
      <c r="BO45" s="117" t="s">
        <v>226</v>
      </c>
      <c r="BP45" s="121"/>
      <c r="BQ45" s="124" t="s">
        <v>225</v>
      </c>
      <c r="BR45" s="125"/>
      <c r="BS45" s="49">
        <v>0.70763888888888893</v>
      </c>
      <c r="BT45" s="42" t="s">
        <v>223</v>
      </c>
      <c r="BU45" s="38">
        <v>180</v>
      </c>
      <c r="BV45" s="49">
        <v>0.70972222222222203</v>
      </c>
      <c r="BW45" s="61"/>
      <c r="BX45" s="55">
        <v>0.71421296296296299</v>
      </c>
      <c r="BY45" s="35">
        <v>4.4907407407409616E-3</v>
      </c>
      <c r="BZ45" s="35">
        <v>2.037037037037258E-3</v>
      </c>
      <c r="CA45" s="44" t="s">
        <v>223</v>
      </c>
      <c r="CB45" s="45">
        <v>176</v>
      </c>
      <c r="CC45" s="85">
        <v>0.71597222222222223</v>
      </c>
      <c r="CD45" s="86"/>
      <c r="CE45" s="87">
        <v>0</v>
      </c>
      <c r="CF45" s="88"/>
      <c r="CG45" s="85">
        <v>0.72430555555555554</v>
      </c>
      <c r="CH45" s="86"/>
      <c r="CI45" s="87">
        <v>0</v>
      </c>
      <c r="CJ45" s="88"/>
      <c r="CK45" s="43">
        <v>0.7729166666666667</v>
      </c>
      <c r="CL45" s="47">
        <v>0.77430555555555547</v>
      </c>
      <c r="CM45" s="70">
        <v>71.900000000000006</v>
      </c>
      <c r="CN45" s="71">
        <v>71.900000000000006</v>
      </c>
      <c r="CO45" s="72"/>
      <c r="CP45" s="91">
        <v>0.77569444444444446</v>
      </c>
      <c r="CQ45" s="95">
        <v>5.5555555555555601E-2</v>
      </c>
      <c r="CR45" s="42" t="s">
        <v>223</v>
      </c>
      <c r="CS45" s="38">
        <v>180</v>
      </c>
      <c r="CU45" s="39">
        <v>424.4</v>
      </c>
      <c r="CV45" s="46">
        <v>540</v>
      </c>
      <c r="CW45" s="40"/>
      <c r="CX45" s="63">
        <v>964.4</v>
      </c>
      <c r="CZ45" s="101" t="s">
        <v>191</v>
      </c>
      <c r="DA45" s="129" t="s">
        <v>178</v>
      </c>
      <c r="DB45" s="129">
        <v>136</v>
      </c>
      <c r="DC45" s="104" t="s">
        <v>188</v>
      </c>
      <c r="DD45" s="77">
        <v>41</v>
      </c>
      <c r="DE45" s="56">
        <v>12</v>
      </c>
      <c r="DF45" s="36"/>
      <c r="DI45" s="41">
        <v>1.03</v>
      </c>
      <c r="DJ45" s="17" t="s">
        <v>196</v>
      </c>
      <c r="DK45" s="153">
        <v>156.97200000000001</v>
      </c>
      <c r="DL45" s="41">
        <v>156.97200000000001</v>
      </c>
      <c r="DM45" s="41">
        <v>9999</v>
      </c>
      <c r="DP45" s="41">
        <v>49</v>
      </c>
      <c r="DQ45" s="227">
        <v>0</v>
      </c>
      <c r="DR45" s="227">
        <v>0</v>
      </c>
      <c r="DS45" s="228">
        <v>47.9</v>
      </c>
      <c r="DT45" s="227">
        <v>0</v>
      </c>
      <c r="DU45" s="227">
        <v>60</v>
      </c>
      <c r="DV45" s="227">
        <v>52</v>
      </c>
      <c r="DW45" s="227">
        <v>0</v>
      </c>
      <c r="DX45" s="227">
        <v>0</v>
      </c>
      <c r="DY45" s="227">
        <v>1</v>
      </c>
      <c r="DZ45" s="227">
        <v>120</v>
      </c>
      <c r="EA45" s="227">
        <v>43</v>
      </c>
      <c r="EB45" s="227">
        <v>0</v>
      </c>
      <c r="EC45" s="228">
        <v>32.6</v>
      </c>
      <c r="ED45" s="227">
        <v>0</v>
      </c>
      <c r="EE45" s="227">
        <v>180</v>
      </c>
      <c r="EF45" s="227">
        <v>176</v>
      </c>
      <c r="EG45" s="227">
        <v>0</v>
      </c>
      <c r="EH45" s="228">
        <v>71.900000000000006</v>
      </c>
      <c r="EI45" s="227">
        <v>180</v>
      </c>
      <c r="EK45" s="41">
        <v>49</v>
      </c>
      <c r="EL45" s="227">
        <v>0</v>
      </c>
      <c r="EM45" s="227">
        <v>0</v>
      </c>
      <c r="EN45" s="227">
        <v>47.9</v>
      </c>
      <c r="EO45" s="227">
        <v>47.9</v>
      </c>
      <c r="EP45" s="227">
        <v>107.9</v>
      </c>
      <c r="EQ45" s="227">
        <v>159.9</v>
      </c>
      <c r="ER45" s="227">
        <v>159.9</v>
      </c>
      <c r="ES45" s="227">
        <v>159.9</v>
      </c>
      <c r="ET45" s="227">
        <v>160.9</v>
      </c>
      <c r="EU45" s="227">
        <v>280.89999999999998</v>
      </c>
      <c r="EV45" s="227">
        <v>323.89999999999998</v>
      </c>
      <c r="EW45" s="227">
        <v>323.89999999999998</v>
      </c>
      <c r="EX45" s="227">
        <v>356.5</v>
      </c>
      <c r="EY45" s="227">
        <v>356.5</v>
      </c>
      <c r="EZ45" s="227">
        <v>536.5</v>
      </c>
      <c r="FA45" s="227">
        <v>712.5</v>
      </c>
      <c r="FB45" s="227">
        <v>712.5</v>
      </c>
      <c r="FC45" s="227">
        <v>784.4</v>
      </c>
      <c r="FD45" s="227">
        <v>964.4</v>
      </c>
    </row>
    <row r="46" spans="1:160" ht="13.5" thickBot="1" x14ac:dyDescent="0.25">
      <c r="A46" s="132"/>
      <c r="B46" s="34">
        <v>54</v>
      </c>
      <c r="C46" s="10">
        <v>56</v>
      </c>
      <c r="D46" s="37" t="s">
        <v>164</v>
      </c>
      <c r="E46" s="37" t="s">
        <v>165</v>
      </c>
      <c r="F46" s="37"/>
      <c r="G46" s="43">
        <v>0.329166666666666</v>
      </c>
      <c r="H46" s="47">
        <v>0.32916666666666666</v>
      </c>
      <c r="I46" s="58" t="s">
        <v>44</v>
      </c>
      <c r="J46" s="52">
        <v>0</v>
      </c>
      <c r="K46" s="43">
        <v>0.41249999999999698</v>
      </c>
      <c r="L46" s="47">
        <v>0.412499999999978</v>
      </c>
      <c r="M46" s="42" t="s">
        <v>44</v>
      </c>
      <c r="N46" s="38">
        <v>0</v>
      </c>
      <c r="O46" s="73">
        <v>0.45416666666666666</v>
      </c>
      <c r="P46" s="42" t="s">
        <v>44</v>
      </c>
      <c r="Q46" s="38">
        <v>0</v>
      </c>
      <c r="R46" s="43">
        <v>0.49722222222222223</v>
      </c>
      <c r="S46" s="47">
        <v>0.46388888888888885</v>
      </c>
      <c r="T46" s="70">
        <v>46.2</v>
      </c>
      <c r="U46" s="71">
        <v>46.2</v>
      </c>
      <c r="V46" s="72"/>
      <c r="W46" s="115">
        <v>0.47499999999999998</v>
      </c>
      <c r="X46" s="42" t="s">
        <v>44</v>
      </c>
      <c r="Y46" s="38">
        <v>0</v>
      </c>
      <c r="Z46" s="49">
        <v>0.50902777777777775</v>
      </c>
      <c r="AA46" s="42" t="s">
        <v>45</v>
      </c>
      <c r="AB46" s="38">
        <v>60</v>
      </c>
      <c r="AC46" s="53">
        <v>0.51250000000000007</v>
      </c>
      <c r="AD46" s="61"/>
      <c r="AE46" s="55">
        <v>0.51657407407407407</v>
      </c>
      <c r="AF46" s="35">
        <v>4.0740740740740078E-3</v>
      </c>
      <c r="AG46" s="35">
        <v>2.1990740740734102E-4</v>
      </c>
      <c r="AH46" s="44" t="s">
        <v>223</v>
      </c>
      <c r="AI46" s="45">
        <v>19</v>
      </c>
      <c r="AJ46" s="115">
        <v>0.53333333333333344</v>
      </c>
      <c r="AK46" s="42" t="s">
        <v>44</v>
      </c>
      <c r="AL46" s="38">
        <v>0</v>
      </c>
      <c r="AM46" s="73">
        <v>0.54375000000000007</v>
      </c>
      <c r="AN46" s="42" t="s">
        <v>44</v>
      </c>
      <c r="AO46" s="38">
        <v>0</v>
      </c>
      <c r="AP46" s="53">
        <v>0.54652777777777783</v>
      </c>
      <c r="AQ46" s="61"/>
      <c r="AR46" s="55">
        <v>0.55324074074074081</v>
      </c>
      <c r="AS46" s="35">
        <v>6.7129629629629761E-3</v>
      </c>
      <c r="AT46" s="35">
        <v>4.6296296296283006E-5</v>
      </c>
      <c r="AU46" s="44" t="s">
        <v>45</v>
      </c>
      <c r="AV46" s="45">
        <v>4</v>
      </c>
      <c r="AW46" s="49">
        <v>0.57430555555555551</v>
      </c>
      <c r="AX46" s="42" t="s">
        <v>44</v>
      </c>
      <c r="AY46" s="38">
        <v>0</v>
      </c>
      <c r="AZ46" s="49">
        <v>0.57638888888888895</v>
      </c>
      <c r="BA46" s="61"/>
      <c r="BB46" s="55">
        <v>0.58177083333333335</v>
      </c>
      <c r="BC46" s="35">
        <v>5.3819444444443976E-3</v>
      </c>
      <c r="BD46" s="35">
        <v>3.8194444444439746E-4</v>
      </c>
      <c r="BE46" s="44" t="s">
        <v>223</v>
      </c>
      <c r="BF46" s="45">
        <v>33</v>
      </c>
      <c r="BG46" s="308">
        <v>0.62152777777777779</v>
      </c>
      <c r="BH46" s="42" t="s">
        <v>44</v>
      </c>
      <c r="BI46" s="38">
        <v>0</v>
      </c>
      <c r="BJ46" s="43">
        <v>0.62152777777777779</v>
      </c>
      <c r="BK46" s="47">
        <v>0.63611111111111118</v>
      </c>
      <c r="BL46" s="70">
        <v>30.7</v>
      </c>
      <c r="BM46" s="71">
        <v>30.7</v>
      </c>
      <c r="BN46" s="72"/>
      <c r="BO46" s="117" t="s">
        <v>226</v>
      </c>
      <c r="BP46" s="121"/>
      <c r="BQ46" s="124" t="s">
        <v>225</v>
      </c>
      <c r="BR46" s="125"/>
      <c r="BS46" s="49">
        <v>0.71736111111111101</v>
      </c>
      <c r="BT46" s="42" t="s">
        <v>223</v>
      </c>
      <c r="BU46" s="38">
        <v>420</v>
      </c>
      <c r="BV46" s="49">
        <v>0.72083333333333399</v>
      </c>
      <c r="BW46" s="61"/>
      <c r="BX46" s="55">
        <v>0.7247569444444445</v>
      </c>
      <c r="BY46" s="35">
        <v>3.9236111111105032E-3</v>
      </c>
      <c r="BZ46" s="35">
        <v>1.4699074074067996E-3</v>
      </c>
      <c r="CA46" s="44" t="s">
        <v>223</v>
      </c>
      <c r="CB46" s="45">
        <v>127</v>
      </c>
      <c r="CC46" s="85">
        <v>0.72569444444444453</v>
      </c>
      <c r="CD46" s="86"/>
      <c r="CE46" s="87">
        <v>0</v>
      </c>
      <c r="CF46" s="88"/>
      <c r="CG46" s="85">
        <v>0.73541666666666661</v>
      </c>
      <c r="CH46" s="86"/>
      <c r="CI46" s="87">
        <v>0</v>
      </c>
      <c r="CJ46" s="88"/>
      <c r="CK46" s="43">
        <v>0.78541666666666676</v>
      </c>
      <c r="CL46" s="47">
        <v>0.78611111111111109</v>
      </c>
      <c r="CM46" s="70">
        <v>58.9</v>
      </c>
      <c r="CN46" s="71">
        <v>58.9</v>
      </c>
      <c r="CO46" s="72"/>
      <c r="CP46" s="91">
        <v>0.78749999999999998</v>
      </c>
      <c r="CQ46" s="95">
        <v>5.5555555555555601E-2</v>
      </c>
      <c r="CR46" s="42" t="s">
        <v>223</v>
      </c>
      <c r="CS46" s="38">
        <v>300</v>
      </c>
      <c r="CU46" s="39">
        <v>318.8</v>
      </c>
      <c r="CV46" s="46">
        <v>780</v>
      </c>
      <c r="CW46" s="40"/>
      <c r="CX46" s="63">
        <v>1098.8</v>
      </c>
      <c r="CZ46" s="101" t="s">
        <v>191</v>
      </c>
      <c r="DA46" s="129" t="s">
        <v>177</v>
      </c>
      <c r="DB46" s="129">
        <v>89</v>
      </c>
      <c r="DC46" s="104" t="s">
        <v>187</v>
      </c>
      <c r="DD46" s="77">
        <v>42</v>
      </c>
      <c r="DE46" s="56">
        <v>13</v>
      </c>
      <c r="DF46" s="36"/>
      <c r="DI46" s="41">
        <v>1.06</v>
      </c>
      <c r="DJ46" s="17" t="s">
        <v>196</v>
      </c>
      <c r="DK46" s="153">
        <v>143.94800000000001</v>
      </c>
      <c r="DL46" s="41">
        <v>143.94800000000001</v>
      </c>
      <c r="DM46" s="41">
        <v>9999</v>
      </c>
      <c r="DP46" s="41">
        <v>56</v>
      </c>
      <c r="DQ46" s="227">
        <v>0</v>
      </c>
      <c r="DR46" s="227">
        <v>0</v>
      </c>
      <c r="DS46" s="228">
        <v>46.2</v>
      </c>
      <c r="DT46" s="227">
        <v>0</v>
      </c>
      <c r="DU46" s="227">
        <v>60</v>
      </c>
      <c r="DV46" s="227">
        <v>19</v>
      </c>
      <c r="DW46" s="227">
        <v>0</v>
      </c>
      <c r="DX46" s="227">
        <v>0</v>
      </c>
      <c r="DY46" s="227">
        <v>4</v>
      </c>
      <c r="DZ46" s="227">
        <v>0</v>
      </c>
      <c r="EA46" s="227">
        <v>33</v>
      </c>
      <c r="EB46" s="227">
        <v>0</v>
      </c>
      <c r="EC46" s="228">
        <v>30.7</v>
      </c>
      <c r="ED46" s="227">
        <v>0</v>
      </c>
      <c r="EE46" s="227">
        <v>420</v>
      </c>
      <c r="EF46" s="227">
        <v>127</v>
      </c>
      <c r="EG46" s="227">
        <v>0</v>
      </c>
      <c r="EH46" s="228">
        <v>58.9</v>
      </c>
      <c r="EI46" s="227">
        <v>300</v>
      </c>
      <c r="EK46" s="41">
        <v>56</v>
      </c>
      <c r="EL46" s="227">
        <v>0</v>
      </c>
      <c r="EM46" s="227">
        <v>0</v>
      </c>
      <c r="EN46" s="227">
        <v>46.2</v>
      </c>
      <c r="EO46" s="227">
        <v>46.2</v>
      </c>
      <c r="EP46" s="227">
        <v>106.2</v>
      </c>
      <c r="EQ46" s="227">
        <v>125.2</v>
      </c>
      <c r="ER46" s="227">
        <v>125.2</v>
      </c>
      <c r="ES46" s="227">
        <v>125.2</v>
      </c>
      <c r="ET46" s="227">
        <v>129.19999999999999</v>
      </c>
      <c r="EU46" s="227">
        <v>129.19999999999999</v>
      </c>
      <c r="EV46" s="227">
        <v>162.19999999999999</v>
      </c>
      <c r="EW46" s="227">
        <v>162.19999999999999</v>
      </c>
      <c r="EX46" s="227">
        <v>192.9</v>
      </c>
      <c r="EY46" s="227">
        <v>192.9</v>
      </c>
      <c r="EZ46" s="227">
        <v>612.9</v>
      </c>
      <c r="FA46" s="227">
        <v>739.9</v>
      </c>
      <c r="FB46" s="227">
        <v>739.9</v>
      </c>
      <c r="FC46" s="227">
        <v>798.8</v>
      </c>
      <c r="FD46" s="227">
        <v>1098.8</v>
      </c>
    </row>
    <row r="47" spans="1:160" ht="13.5" thickBot="1" x14ac:dyDescent="0.25">
      <c r="A47" s="132"/>
      <c r="B47" s="34">
        <v>49</v>
      </c>
      <c r="C47" s="10">
        <v>50</v>
      </c>
      <c r="D47" s="37" t="s">
        <v>155</v>
      </c>
      <c r="E47" s="37" t="s">
        <v>156</v>
      </c>
      <c r="F47" s="37"/>
      <c r="G47" s="43">
        <v>0.32569444444444401</v>
      </c>
      <c r="H47" s="47">
        <v>0.32569444444444445</v>
      </c>
      <c r="I47" s="58" t="s">
        <v>44</v>
      </c>
      <c r="J47" s="52">
        <v>0</v>
      </c>
      <c r="K47" s="43">
        <v>0.40902777777777499</v>
      </c>
      <c r="L47" s="47">
        <v>0.40902777777775801</v>
      </c>
      <c r="M47" s="42" t="s">
        <v>44</v>
      </c>
      <c r="N47" s="38">
        <v>0</v>
      </c>
      <c r="O47" s="73">
        <v>0.45069444444444445</v>
      </c>
      <c r="P47" s="42" t="s">
        <v>44</v>
      </c>
      <c r="Q47" s="38">
        <v>0</v>
      </c>
      <c r="R47" s="43">
        <v>0.4604166666666667</v>
      </c>
      <c r="S47" s="47">
        <v>0.4604166666666667</v>
      </c>
      <c r="T47" s="70">
        <v>46.5</v>
      </c>
      <c r="U47" s="71">
        <v>46.5</v>
      </c>
      <c r="V47" s="72">
        <v>330</v>
      </c>
      <c r="W47" s="115">
        <v>0.47152777777777777</v>
      </c>
      <c r="X47" s="42" t="s">
        <v>44</v>
      </c>
      <c r="Y47" s="38">
        <v>0</v>
      </c>
      <c r="Z47" s="49">
        <v>0.50347222222222221</v>
      </c>
      <c r="AA47" s="42" t="s">
        <v>45</v>
      </c>
      <c r="AB47" s="38">
        <v>240</v>
      </c>
      <c r="AC47" s="53">
        <v>0.50694444444444442</v>
      </c>
      <c r="AD47" s="61"/>
      <c r="AE47" s="55">
        <v>0.51174768518518521</v>
      </c>
      <c r="AF47" s="35">
        <v>4.8032407407407884E-3</v>
      </c>
      <c r="AG47" s="35">
        <v>9.4907407407412167E-4</v>
      </c>
      <c r="AH47" s="44" t="s">
        <v>223</v>
      </c>
      <c r="AI47" s="45">
        <v>82</v>
      </c>
      <c r="AJ47" s="115">
        <v>0.52777777777777779</v>
      </c>
      <c r="AK47" s="42" t="s">
        <v>44</v>
      </c>
      <c r="AL47" s="38">
        <v>0</v>
      </c>
      <c r="AM47" s="73">
        <v>0.53680555555555554</v>
      </c>
      <c r="AN47" s="42" t="s">
        <v>45</v>
      </c>
      <c r="AO47" s="38">
        <v>120</v>
      </c>
      <c r="AP47" s="53">
        <v>0.5395833333333333</v>
      </c>
      <c r="AQ47" s="61"/>
      <c r="AR47" s="55">
        <v>0.54950231481481482</v>
      </c>
      <c r="AS47" s="35">
        <v>9.9189814814815147E-3</v>
      </c>
      <c r="AT47" s="35">
        <v>3.1597222222222556E-3</v>
      </c>
      <c r="AU47" s="44" t="s">
        <v>223</v>
      </c>
      <c r="AV47" s="45">
        <v>273</v>
      </c>
      <c r="AW47" s="49">
        <v>0.56597222222222221</v>
      </c>
      <c r="AX47" s="42" t="s">
        <v>45</v>
      </c>
      <c r="AY47" s="38">
        <v>120</v>
      </c>
      <c r="AZ47" s="49">
        <v>0.56874999999999998</v>
      </c>
      <c r="BA47" s="61"/>
      <c r="BB47" s="55">
        <v>0.57442129629629635</v>
      </c>
      <c r="BC47" s="35">
        <v>5.6712962962963687E-3</v>
      </c>
      <c r="BD47" s="35">
        <v>6.7129629629636856E-4</v>
      </c>
      <c r="BE47" s="44" t="s">
        <v>223</v>
      </c>
      <c r="BF47" s="45">
        <v>58</v>
      </c>
      <c r="BG47" s="308">
        <v>0.61388888888888882</v>
      </c>
      <c r="BH47" s="42" t="s">
        <v>44</v>
      </c>
      <c r="BI47" s="38">
        <v>0</v>
      </c>
      <c r="BJ47" s="43">
        <v>0.61458333333333337</v>
      </c>
      <c r="BK47" s="47">
        <v>0.62361111111111112</v>
      </c>
      <c r="BL47" s="70">
        <v>29.4</v>
      </c>
      <c r="BM47" s="71">
        <v>29.4</v>
      </c>
      <c r="BN47" s="72"/>
      <c r="BO47" s="117" t="s">
        <v>226</v>
      </c>
      <c r="BP47" s="121"/>
      <c r="BQ47" s="124" t="s">
        <v>225</v>
      </c>
      <c r="BR47" s="125"/>
      <c r="BS47" s="49">
        <v>0.69097222222222221</v>
      </c>
      <c r="BT47" s="42" t="s">
        <v>44</v>
      </c>
      <c r="BU47" s="38">
        <v>0</v>
      </c>
      <c r="BV47" s="49">
        <v>0.69374999999999998</v>
      </c>
      <c r="BW47" s="61"/>
      <c r="BX47" s="55">
        <v>0.69769675925925922</v>
      </c>
      <c r="BY47" s="35">
        <v>3.9467592592592471E-3</v>
      </c>
      <c r="BZ47" s="35">
        <v>1.4930555555555435E-3</v>
      </c>
      <c r="CA47" s="44" t="s">
        <v>223</v>
      </c>
      <c r="CB47" s="45">
        <v>129</v>
      </c>
      <c r="CC47" s="85">
        <v>0.69930555555555562</v>
      </c>
      <c r="CD47" s="86"/>
      <c r="CE47" s="87">
        <v>0</v>
      </c>
      <c r="CF47" s="88"/>
      <c r="CG47" s="85">
        <v>0.7055555555555556</v>
      </c>
      <c r="CH47" s="86"/>
      <c r="CI47" s="87">
        <v>0</v>
      </c>
      <c r="CJ47" s="88"/>
      <c r="CK47" s="43">
        <v>0.75277777777777777</v>
      </c>
      <c r="CL47" s="47">
        <v>0.75347222222222221</v>
      </c>
      <c r="CM47" s="70">
        <v>50.5</v>
      </c>
      <c r="CN47" s="71">
        <v>50.5</v>
      </c>
      <c r="CO47" s="72"/>
      <c r="CP47" s="91">
        <v>0.75416666666666676</v>
      </c>
      <c r="CQ47" s="95">
        <v>5.5555555555555601E-2</v>
      </c>
      <c r="CR47" s="42" t="s">
        <v>44</v>
      </c>
      <c r="CS47" s="38">
        <v>0</v>
      </c>
      <c r="CU47" s="39">
        <v>998.4</v>
      </c>
      <c r="CV47" s="46">
        <v>480</v>
      </c>
      <c r="CW47" s="40"/>
      <c r="CX47" s="63">
        <v>1478.4</v>
      </c>
      <c r="CZ47" s="101" t="s">
        <v>191</v>
      </c>
      <c r="DA47" s="129" t="s">
        <v>176</v>
      </c>
      <c r="DB47" s="129">
        <v>265</v>
      </c>
      <c r="DC47" s="104" t="s">
        <v>188</v>
      </c>
      <c r="DD47" s="77">
        <v>43</v>
      </c>
      <c r="DE47" s="56">
        <v>14</v>
      </c>
      <c r="DF47" s="36"/>
      <c r="DI47" s="41">
        <v>1.1499999999999999</v>
      </c>
      <c r="DJ47" s="17" t="s">
        <v>196</v>
      </c>
      <c r="DK47" s="153">
        <v>475.36</v>
      </c>
      <c r="DL47" s="41">
        <v>475.36</v>
      </c>
      <c r="DM47" s="41">
        <v>9999</v>
      </c>
      <c r="DP47" s="41">
        <v>50</v>
      </c>
      <c r="DQ47" s="227">
        <v>0</v>
      </c>
      <c r="DR47" s="227">
        <v>0</v>
      </c>
      <c r="DS47" s="228">
        <v>376.5</v>
      </c>
      <c r="DT47" s="227">
        <v>0</v>
      </c>
      <c r="DU47" s="227">
        <v>240</v>
      </c>
      <c r="DV47" s="227">
        <v>82</v>
      </c>
      <c r="DW47" s="227">
        <v>0</v>
      </c>
      <c r="DX47" s="227">
        <v>120</v>
      </c>
      <c r="DY47" s="227">
        <v>273</v>
      </c>
      <c r="DZ47" s="227">
        <v>120</v>
      </c>
      <c r="EA47" s="227">
        <v>58</v>
      </c>
      <c r="EB47" s="227">
        <v>0</v>
      </c>
      <c r="EC47" s="228">
        <v>29.4</v>
      </c>
      <c r="ED47" s="227">
        <v>0</v>
      </c>
      <c r="EE47" s="227">
        <v>0</v>
      </c>
      <c r="EF47" s="227">
        <v>129</v>
      </c>
      <c r="EG47" s="227">
        <v>0</v>
      </c>
      <c r="EH47" s="228">
        <v>50.5</v>
      </c>
      <c r="EI47" s="227">
        <v>0</v>
      </c>
      <c r="EK47" s="41">
        <v>50</v>
      </c>
      <c r="EL47" s="227">
        <v>0</v>
      </c>
      <c r="EM47" s="227">
        <v>0</v>
      </c>
      <c r="EN47" s="227">
        <v>376.5</v>
      </c>
      <c r="EO47" s="227">
        <v>376.5</v>
      </c>
      <c r="EP47" s="227">
        <v>616.5</v>
      </c>
      <c r="EQ47" s="227">
        <v>698.5</v>
      </c>
      <c r="ER47" s="227">
        <v>698.5</v>
      </c>
      <c r="ES47" s="227">
        <v>818.5</v>
      </c>
      <c r="ET47" s="227">
        <v>1091.5</v>
      </c>
      <c r="EU47" s="227">
        <v>1211.5</v>
      </c>
      <c r="EV47" s="227">
        <v>1269.5</v>
      </c>
      <c r="EW47" s="227">
        <v>1269.5</v>
      </c>
      <c r="EX47" s="227">
        <v>1298.9000000000001</v>
      </c>
      <c r="EY47" s="227">
        <v>1298.9000000000001</v>
      </c>
      <c r="EZ47" s="227">
        <v>1298.9000000000001</v>
      </c>
      <c r="FA47" s="227">
        <v>1427.9</v>
      </c>
      <c r="FB47" s="227">
        <v>1427.9</v>
      </c>
      <c r="FC47" s="227">
        <v>1478.4</v>
      </c>
      <c r="FD47" s="227">
        <v>1478.4</v>
      </c>
    </row>
    <row r="48" spans="1:160" ht="13.5" thickBot="1" x14ac:dyDescent="0.25">
      <c r="A48" s="132"/>
      <c r="B48" s="34">
        <v>50</v>
      </c>
      <c r="C48" s="10">
        <v>51</v>
      </c>
      <c r="D48" s="37" t="s">
        <v>157</v>
      </c>
      <c r="E48" s="37" t="s">
        <v>158</v>
      </c>
      <c r="F48" s="37"/>
      <c r="G48" s="43">
        <v>0.32638888888888901</v>
      </c>
      <c r="H48" s="47">
        <v>0.3263888888888889</v>
      </c>
      <c r="I48" s="58" t="s">
        <v>44</v>
      </c>
      <c r="J48" s="52">
        <v>0</v>
      </c>
      <c r="K48" s="43">
        <v>0.40972222222221899</v>
      </c>
      <c r="L48" s="47">
        <v>0.409722222222202</v>
      </c>
      <c r="M48" s="42" t="s">
        <v>44</v>
      </c>
      <c r="N48" s="38">
        <v>0</v>
      </c>
      <c r="O48" s="73">
        <v>0.45069444444444445</v>
      </c>
      <c r="P48" s="42" t="s">
        <v>45</v>
      </c>
      <c r="Q48" s="38">
        <v>60</v>
      </c>
      <c r="R48" s="43">
        <v>0.46111111111111108</v>
      </c>
      <c r="S48" s="47">
        <v>0.46111111111111108</v>
      </c>
      <c r="T48" s="70">
        <v>55</v>
      </c>
      <c r="U48" s="71">
        <v>55</v>
      </c>
      <c r="V48" s="72">
        <v>300</v>
      </c>
      <c r="W48" s="115">
        <v>0.47152777777777777</v>
      </c>
      <c r="X48" s="42" t="s">
        <v>44</v>
      </c>
      <c r="Y48" s="38">
        <v>0</v>
      </c>
      <c r="Z48" s="49">
        <v>0.50486111111111109</v>
      </c>
      <c r="AA48" s="42" t="s">
        <v>45</v>
      </c>
      <c r="AB48" s="38">
        <v>120</v>
      </c>
      <c r="AC48" s="53">
        <v>0.50972222222222219</v>
      </c>
      <c r="AD48" s="61"/>
      <c r="AE48" s="55">
        <v>0.5158449074074074</v>
      </c>
      <c r="AF48" s="35">
        <v>6.1226851851852171E-3</v>
      </c>
      <c r="AG48" s="35">
        <v>2.2685185185185503E-3</v>
      </c>
      <c r="AH48" s="44" t="s">
        <v>223</v>
      </c>
      <c r="AI48" s="45">
        <v>196</v>
      </c>
      <c r="AJ48" s="115">
        <v>0.53055555555555556</v>
      </c>
      <c r="AK48" s="42" t="s">
        <v>44</v>
      </c>
      <c r="AL48" s="38">
        <v>0</v>
      </c>
      <c r="AM48" s="73">
        <v>0.54027777777777775</v>
      </c>
      <c r="AN48" s="42" t="s">
        <v>45</v>
      </c>
      <c r="AO48" s="38">
        <v>60</v>
      </c>
      <c r="AP48" s="53">
        <v>0.54375000000000007</v>
      </c>
      <c r="AQ48" s="61"/>
      <c r="AR48" s="55">
        <v>0.55185185185185182</v>
      </c>
      <c r="AS48" s="35">
        <v>8.1018518518517491E-3</v>
      </c>
      <c r="AT48" s="35">
        <v>1.3425925925924899E-3</v>
      </c>
      <c r="AU48" s="44" t="s">
        <v>223</v>
      </c>
      <c r="AV48" s="45">
        <v>116</v>
      </c>
      <c r="AW48" s="49">
        <v>0.5708333333333333</v>
      </c>
      <c r="AX48" s="42" t="s">
        <v>45</v>
      </c>
      <c r="AY48" s="38">
        <v>60</v>
      </c>
      <c r="AZ48" s="49">
        <v>0.57361111111111096</v>
      </c>
      <c r="BA48" s="61"/>
      <c r="BB48" s="55">
        <v>0.58210648148148147</v>
      </c>
      <c r="BC48" s="35">
        <v>8.4953703703705141E-3</v>
      </c>
      <c r="BD48" s="35">
        <v>3.495370370370514E-3</v>
      </c>
      <c r="BE48" s="44" t="s">
        <v>223</v>
      </c>
      <c r="BF48" s="45">
        <v>302</v>
      </c>
      <c r="BG48" s="308">
        <v>0.61875000000000002</v>
      </c>
      <c r="BH48" s="42" t="s">
        <v>44</v>
      </c>
      <c r="BI48" s="38">
        <v>0</v>
      </c>
      <c r="BJ48" s="43">
        <v>0.61805555555555558</v>
      </c>
      <c r="BK48" s="47">
        <v>0.62986111111111109</v>
      </c>
      <c r="BL48" s="70">
        <v>30.2</v>
      </c>
      <c r="BM48" s="71">
        <v>30.2</v>
      </c>
      <c r="BN48" s="72"/>
      <c r="BO48" s="117" t="s">
        <v>226</v>
      </c>
      <c r="BP48" s="121"/>
      <c r="BQ48" s="124" t="s">
        <v>225</v>
      </c>
      <c r="BR48" s="125"/>
      <c r="BS48" s="49">
        <v>0.70763888888888893</v>
      </c>
      <c r="BT48" s="42" t="s">
        <v>223</v>
      </c>
      <c r="BU48" s="38">
        <v>60</v>
      </c>
      <c r="BV48" s="49">
        <v>0.71041666666666603</v>
      </c>
      <c r="BW48" s="61"/>
      <c r="BX48" s="55">
        <v>0.71430555555555564</v>
      </c>
      <c r="BY48" s="35">
        <v>3.8888888888896078E-3</v>
      </c>
      <c r="BZ48" s="35">
        <v>1.4351851851859042E-3</v>
      </c>
      <c r="CA48" s="44" t="s">
        <v>223</v>
      </c>
      <c r="CB48" s="45">
        <v>124</v>
      </c>
      <c r="CC48" s="85">
        <v>0.71666666666666667</v>
      </c>
      <c r="CD48" s="86"/>
      <c r="CE48" s="87">
        <v>0</v>
      </c>
      <c r="CF48" s="88"/>
      <c r="CG48" s="85">
        <v>0.72499999999999998</v>
      </c>
      <c r="CH48" s="86"/>
      <c r="CI48" s="87">
        <v>0</v>
      </c>
      <c r="CJ48" s="88"/>
      <c r="CK48" s="43">
        <v>0.7729166666666667</v>
      </c>
      <c r="CL48" s="47">
        <v>0.7729166666666667</v>
      </c>
      <c r="CM48" s="70">
        <v>59.2</v>
      </c>
      <c r="CN48" s="71">
        <v>59.2</v>
      </c>
      <c r="CO48" s="72"/>
      <c r="CP48" s="91">
        <v>0.77500000000000002</v>
      </c>
      <c r="CQ48" s="95">
        <v>5.5555555555555601E-2</v>
      </c>
      <c r="CR48" s="42" t="s">
        <v>223</v>
      </c>
      <c r="CS48" s="38">
        <v>180</v>
      </c>
      <c r="CU48" s="39">
        <v>1182.4000000000001</v>
      </c>
      <c r="CV48" s="46">
        <v>540</v>
      </c>
      <c r="CW48" s="40"/>
      <c r="CX48" s="63">
        <v>1722.4</v>
      </c>
      <c r="CZ48" s="101" t="s">
        <v>191</v>
      </c>
      <c r="DA48" s="129" t="s">
        <v>177</v>
      </c>
      <c r="DB48" s="129">
        <v>201</v>
      </c>
      <c r="DC48" s="104" t="s">
        <v>188</v>
      </c>
      <c r="DD48" s="77">
        <v>44</v>
      </c>
      <c r="DE48" s="56">
        <v>15</v>
      </c>
      <c r="DF48" s="36"/>
      <c r="DI48" s="41">
        <v>1.1200000000000001</v>
      </c>
      <c r="DJ48" s="17" t="s">
        <v>196</v>
      </c>
      <c r="DK48" s="153">
        <v>461.72800000000001</v>
      </c>
      <c r="DL48" s="41">
        <v>461.72800000000001</v>
      </c>
      <c r="DM48" s="41">
        <v>9999</v>
      </c>
      <c r="DP48" s="41">
        <v>51</v>
      </c>
      <c r="DQ48" s="227">
        <v>0</v>
      </c>
      <c r="DR48" s="227">
        <v>60</v>
      </c>
      <c r="DS48" s="228">
        <v>355</v>
      </c>
      <c r="DT48" s="227">
        <v>0</v>
      </c>
      <c r="DU48" s="227">
        <v>120</v>
      </c>
      <c r="DV48" s="227">
        <v>196</v>
      </c>
      <c r="DW48" s="227">
        <v>0</v>
      </c>
      <c r="DX48" s="227">
        <v>60</v>
      </c>
      <c r="DY48" s="227">
        <v>116</v>
      </c>
      <c r="DZ48" s="227">
        <v>60</v>
      </c>
      <c r="EA48" s="227">
        <v>302</v>
      </c>
      <c r="EB48" s="227">
        <v>0</v>
      </c>
      <c r="EC48" s="228">
        <v>30.2</v>
      </c>
      <c r="ED48" s="227">
        <v>0</v>
      </c>
      <c r="EE48" s="227">
        <v>60</v>
      </c>
      <c r="EF48" s="227">
        <v>124</v>
      </c>
      <c r="EG48" s="227">
        <v>0</v>
      </c>
      <c r="EH48" s="228">
        <v>59.2</v>
      </c>
      <c r="EI48" s="227">
        <v>180</v>
      </c>
      <c r="EK48" s="41">
        <v>51</v>
      </c>
      <c r="EL48" s="227">
        <v>0</v>
      </c>
      <c r="EM48" s="227">
        <v>60</v>
      </c>
      <c r="EN48" s="227">
        <v>415</v>
      </c>
      <c r="EO48" s="227">
        <v>415</v>
      </c>
      <c r="EP48" s="227">
        <v>535</v>
      </c>
      <c r="EQ48" s="227">
        <v>731</v>
      </c>
      <c r="ER48" s="227">
        <v>731</v>
      </c>
      <c r="ES48" s="227">
        <v>791</v>
      </c>
      <c r="ET48" s="227">
        <v>907</v>
      </c>
      <c r="EU48" s="227">
        <v>967</v>
      </c>
      <c r="EV48" s="227">
        <v>1269</v>
      </c>
      <c r="EW48" s="227">
        <v>1269</v>
      </c>
      <c r="EX48" s="227">
        <v>1299.2</v>
      </c>
      <c r="EY48" s="227">
        <v>1299.2</v>
      </c>
      <c r="EZ48" s="227">
        <v>1359.2</v>
      </c>
      <c r="FA48" s="227">
        <v>1483.2</v>
      </c>
      <c r="FB48" s="227">
        <v>1483.2</v>
      </c>
      <c r="FC48" s="227">
        <v>1542.4</v>
      </c>
      <c r="FD48" s="227">
        <v>1722.4</v>
      </c>
    </row>
    <row r="49" spans="1:160" ht="13.5" thickBot="1" x14ac:dyDescent="0.25">
      <c r="A49" s="132"/>
      <c r="B49" s="34">
        <v>37</v>
      </c>
      <c r="C49" s="10">
        <v>37</v>
      </c>
      <c r="D49" s="37" t="s">
        <v>141</v>
      </c>
      <c r="E49" s="37" t="s">
        <v>142</v>
      </c>
      <c r="F49" s="37"/>
      <c r="G49" s="43">
        <v>0.31736111111111098</v>
      </c>
      <c r="H49" s="47">
        <v>0.31736111111111115</v>
      </c>
      <c r="I49" s="58" t="s">
        <v>44</v>
      </c>
      <c r="J49" s="52">
        <v>0</v>
      </c>
      <c r="K49" s="43">
        <v>0.40069444444444202</v>
      </c>
      <c r="L49" s="47">
        <v>0.40069444444442998</v>
      </c>
      <c r="M49" s="42" t="s">
        <v>44</v>
      </c>
      <c r="N49" s="38">
        <v>0</v>
      </c>
      <c r="O49" s="73">
        <v>0.44236111111111115</v>
      </c>
      <c r="P49" s="42" t="s">
        <v>44</v>
      </c>
      <c r="Q49" s="38">
        <v>0</v>
      </c>
      <c r="R49" s="43">
        <v>0.44375000000000003</v>
      </c>
      <c r="S49" s="47">
        <v>0.44930555555555557</v>
      </c>
      <c r="T49" s="70">
        <v>64.599999999999994</v>
      </c>
      <c r="U49" s="71">
        <v>64.599999999999994</v>
      </c>
      <c r="V49" s="72">
        <v>300</v>
      </c>
      <c r="W49" s="115">
        <v>0.46319444444444446</v>
      </c>
      <c r="X49" s="42" t="s">
        <v>44</v>
      </c>
      <c r="Y49" s="38">
        <v>0</v>
      </c>
      <c r="Z49" s="49">
        <v>0.49791666666666662</v>
      </c>
      <c r="AA49" s="42" t="s">
        <v>44</v>
      </c>
      <c r="AB49" s="38">
        <v>0</v>
      </c>
      <c r="AC49" s="53">
        <v>0.50069444444444444</v>
      </c>
      <c r="AD49" s="61"/>
      <c r="AE49" s="55">
        <v>0.50440972222222225</v>
      </c>
      <c r="AF49" s="35">
        <v>3.7152777777778034E-3</v>
      </c>
      <c r="AG49" s="35">
        <v>1.3888888888886333E-4</v>
      </c>
      <c r="AH49" s="44" t="s">
        <v>45</v>
      </c>
      <c r="AI49" s="45">
        <v>12</v>
      </c>
      <c r="AJ49" s="115">
        <v>0.52152777777777781</v>
      </c>
      <c r="AK49" s="42" t="s">
        <v>44</v>
      </c>
      <c r="AL49" s="38">
        <v>0</v>
      </c>
      <c r="AM49" s="73">
        <v>0.52847222222222223</v>
      </c>
      <c r="AN49" s="42" t="s">
        <v>45</v>
      </c>
      <c r="AO49" s="38">
        <v>300</v>
      </c>
      <c r="AP49" s="53">
        <v>0.53194444444444444</v>
      </c>
      <c r="AQ49" s="61"/>
      <c r="AR49" s="55">
        <v>0.53831018518518514</v>
      </c>
      <c r="AS49" s="35">
        <v>6.3657407407406996E-3</v>
      </c>
      <c r="AT49" s="35">
        <v>3.9351851851855951E-4</v>
      </c>
      <c r="AU49" s="44" t="s">
        <v>45</v>
      </c>
      <c r="AV49" s="45">
        <v>34</v>
      </c>
      <c r="AW49" s="49">
        <v>0.55625000000000002</v>
      </c>
      <c r="AX49" s="42" t="s">
        <v>45</v>
      </c>
      <c r="AY49" s="38">
        <v>300</v>
      </c>
      <c r="AZ49" s="49">
        <v>0.56041666666666701</v>
      </c>
      <c r="BA49" s="61"/>
      <c r="BB49" s="55">
        <v>0.56695601851851851</v>
      </c>
      <c r="BC49" s="35">
        <v>6.5393518518515048E-3</v>
      </c>
      <c r="BD49" s="35">
        <v>1.5393518518515047E-3</v>
      </c>
      <c r="BE49" s="44" t="s">
        <v>223</v>
      </c>
      <c r="BF49" s="45">
        <v>133</v>
      </c>
      <c r="BG49" s="308">
        <v>0.60555555555555585</v>
      </c>
      <c r="BH49" s="42" t="s">
        <v>44</v>
      </c>
      <c r="BI49" s="38">
        <v>0</v>
      </c>
      <c r="BJ49" s="43">
        <v>0.60138888888888886</v>
      </c>
      <c r="BK49" s="47">
        <v>0.61388888888888882</v>
      </c>
      <c r="BL49" s="70">
        <v>33.799999999999997</v>
      </c>
      <c r="BM49" s="71">
        <v>33.799999999999997</v>
      </c>
      <c r="BN49" s="72"/>
      <c r="BO49" s="117" t="s">
        <v>230</v>
      </c>
      <c r="BP49" s="121">
        <v>600</v>
      </c>
      <c r="BQ49" s="124" t="s">
        <v>225</v>
      </c>
      <c r="BR49" s="125"/>
      <c r="BS49" s="49">
        <v>0.69652777777777775</v>
      </c>
      <c r="BT49" s="42" t="s">
        <v>223</v>
      </c>
      <c r="BU49" s="38">
        <v>180</v>
      </c>
      <c r="BV49" s="49">
        <v>0.69930555555555496</v>
      </c>
      <c r="BW49" s="61"/>
      <c r="BX49" s="55">
        <v>0.70270833333333327</v>
      </c>
      <c r="BY49" s="35">
        <v>3.4027777777783097E-3</v>
      </c>
      <c r="BZ49" s="35">
        <v>9.490740740746061E-4</v>
      </c>
      <c r="CA49" s="44" t="s">
        <v>223</v>
      </c>
      <c r="CB49" s="45">
        <v>82</v>
      </c>
      <c r="CC49" s="85">
        <v>0.70486111111111116</v>
      </c>
      <c r="CD49" s="86"/>
      <c r="CE49" s="87">
        <v>0</v>
      </c>
      <c r="CF49" s="88"/>
      <c r="CG49" s="85">
        <v>0.71180555555555547</v>
      </c>
      <c r="CH49" s="86"/>
      <c r="CI49" s="87">
        <v>0</v>
      </c>
      <c r="CJ49" s="88"/>
      <c r="CK49" s="43">
        <v>0.75555555555555554</v>
      </c>
      <c r="CL49" s="47">
        <v>0.75763888888888886</v>
      </c>
      <c r="CM49" s="316">
        <v>54.3</v>
      </c>
      <c r="CN49" s="311">
        <v>54.3</v>
      </c>
      <c r="CO49" s="72"/>
      <c r="CP49" s="91">
        <v>0.75902777777777775</v>
      </c>
      <c r="CQ49" s="95">
        <v>5.5555555555555601E-2</v>
      </c>
      <c r="CR49" s="42" t="s">
        <v>44</v>
      </c>
      <c r="CS49" s="38">
        <v>0</v>
      </c>
      <c r="CU49" s="39">
        <v>713.7</v>
      </c>
      <c r="CV49" s="46">
        <v>1380</v>
      </c>
      <c r="CW49" s="40"/>
      <c r="CX49" s="63">
        <v>2093.6999999999998</v>
      </c>
      <c r="CZ49" s="101" t="s">
        <v>191</v>
      </c>
      <c r="DA49" s="129" t="s">
        <v>177</v>
      </c>
      <c r="DB49" s="129">
        <v>70</v>
      </c>
      <c r="DC49" s="104" t="s">
        <v>187</v>
      </c>
      <c r="DD49" s="77">
        <v>45</v>
      </c>
      <c r="DE49" s="56">
        <v>16</v>
      </c>
      <c r="DF49" s="36"/>
      <c r="DI49" s="41">
        <v>1.06</v>
      </c>
      <c r="DJ49" s="17" t="s">
        <v>197</v>
      </c>
      <c r="DK49" s="153">
        <v>461.86199999999997</v>
      </c>
      <c r="DL49" s="41">
        <v>9999</v>
      </c>
      <c r="DM49" s="41">
        <v>461.86199999999997</v>
      </c>
      <c r="DP49" s="41">
        <v>37</v>
      </c>
      <c r="DQ49" s="227">
        <v>0</v>
      </c>
      <c r="DR49" s="227">
        <v>0</v>
      </c>
      <c r="DS49" s="228">
        <v>364.6</v>
      </c>
      <c r="DT49" s="227">
        <v>0</v>
      </c>
      <c r="DU49" s="227">
        <v>0</v>
      </c>
      <c r="DV49" s="227">
        <v>12</v>
      </c>
      <c r="DW49" s="227">
        <v>0</v>
      </c>
      <c r="DX49" s="227">
        <v>300</v>
      </c>
      <c r="DY49" s="227">
        <v>34</v>
      </c>
      <c r="DZ49" s="227">
        <v>300</v>
      </c>
      <c r="EA49" s="227">
        <v>133</v>
      </c>
      <c r="EB49" s="227">
        <v>0</v>
      </c>
      <c r="EC49" s="228">
        <v>33.799999999999997</v>
      </c>
      <c r="ED49" s="227">
        <v>600</v>
      </c>
      <c r="EE49" s="227">
        <v>180</v>
      </c>
      <c r="EF49" s="227">
        <v>82</v>
      </c>
      <c r="EG49" s="227">
        <v>0</v>
      </c>
      <c r="EH49" s="228">
        <v>54.3</v>
      </c>
      <c r="EI49" s="227">
        <v>0</v>
      </c>
      <c r="EK49" s="41">
        <v>37</v>
      </c>
      <c r="EL49" s="227">
        <v>0</v>
      </c>
      <c r="EM49" s="227">
        <v>0</v>
      </c>
      <c r="EN49" s="227">
        <v>364.6</v>
      </c>
      <c r="EO49" s="227">
        <v>364.6</v>
      </c>
      <c r="EP49" s="227">
        <v>364.6</v>
      </c>
      <c r="EQ49" s="227">
        <v>376.6</v>
      </c>
      <c r="ER49" s="227">
        <v>376.6</v>
      </c>
      <c r="ES49" s="227">
        <v>676.6</v>
      </c>
      <c r="ET49" s="227">
        <v>710.6</v>
      </c>
      <c r="EU49" s="227">
        <v>1010.6</v>
      </c>
      <c r="EV49" s="227">
        <v>1143.5999999999999</v>
      </c>
      <c r="EW49" s="227">
        <v>1143.5999999999999</v>
      </c>
      <c r="EX49" s="227">
        <v>1177.4000000000001</v>
      </c>
      <c r="EY49" s="227">
        <v>1777.4</v>
      </c>
      <c r="EZ49" s="227">
        <v>1957.4</v>
      </c>
      <c r="FA49" s="227">
        <v>2039.4</v>
      </c>
      <c r="FB49" s="227">
        <v>2039.4</v>
      </c>
      <c r="FC49" s="227">
        <v>2093.6999999999998</v>
      </c>
      <c r="FD49" s="227">
        <v>2093.6999999999998</v>
      </c>
    </row>
    <row r="50" spans="1:160" ht="13.5" thickBot="1" x14ac:dyDescent="0.25">
      <c r="A50" s="132"/>
      <c r="B50" s="34">
        <v>38</v>
      </c>
      <c r="C50" s="10">
        <v>38</v>
      </c>
      <c r="D50" s="37" t="s">
        <v>52</v>
      </c>
      <c r="E50" s="37" t="s">
        <v>143</v>
      </c>
      <c r="F50" s="37"/>
      <c r="G50" s="43">
        <v>0.31805555555555598</v>
      </c>
      <c r="H50" s="47">
        <v>0.31805555555555554</v>
      </c>
      <c r="I50" s="58" t="s">
        <v>44</v>
      </c>
      <c r="J50" s="52">
        <v>0</v>
      </c>
      <c r="K50" s="43">
        <v>0.40138888888888702</v>
      </c>
      <c r="L50" s="47">
        <v>0.40138888888887397</v>
      </c>
      <c r="M50" s="42" t="s">
        <v>44</v>
      </c>
      <c r="N50" s="38">
        <v>0</v>
      </c>
      <c r="O50" s="73">
        <v>0.44305555555555554</v>
      </c>
      <c r="P50" s="42" t="s">
        <v>44</v>
      </c>
      <c r="Q50" s="38">
        <v>0</v>
      </c>
      <c r="R50" s="43">
        <v>0.44375000000000003</v>
      </c>
      <c r="S50" s="47">
        <v>0.45069444444444445</v>
      </c>
      <c r="T50" s="70">
        <v>41.3</v>
      </c>
      <c r="U50" s="71">
        <v>41.3</v>
      </c>
      <c r="V50" s="72">
        <v>30</v>
      </c>
      <c r="W50" s="115">
        <v>0.46388888888888885</v>
      </c>
      <c r="X50" s="42" t="s">
        <v>44</v>
      </c>
      <c r="Y50" s="38">
        <v>0</v>
      </c>
      <c r="Z50" s="49">
        <v>0.49861111111111112</v>
      </c>
      <c r="AA50" s="42" t="s">
        <v>44</v>
      </c>
      <c r="AB50" s="38">
        <v>0</v>
      </c>
      <c r="AC50" s="53">
        <v>0.50138888888888888</v>
      </c>
      <c r="AD50" s="61"/>
      <c r="AE50" s="55">
        <v>0.50518518518518518</v>
      </c>
      <c r="AF50" s="35">
        <v>3.7962962962962976E-3</v>
      </c>
      <c r="AG50" s="35">
        <v>5.7870370370369153E-5</v>
      </c>
      <c r="AH50" s="44" t="s">
        <v>45</v>
      </c>
      <c r="AI50" s="45">
        <v>5</v>
      </c>
      <c r="AJ50" s="115">
        <v>0.52222222222222225</v>
      </c>
      <c r="AK50" s="42" t="s">
        <v>44</v>
      </c>
      <c r="AL50" s="38">
        <v>0</v>
      </c>
      <c r="AM50" s="73">
        <v>0.53263888888888888</v>
      </c>
      <c r="AN50" s="42" t="s">
        <v>44</v>
      </c>
      <c r="AO50" s="38">
        <v>0</v>
      </c>
      <c r="AP50" s="53">
        <v>0.53541666666666665</v>
      </c>
      <c r="AQ50" s="61"/>
      <c r="AR50" s="55">
        <v>0.5420949074074074</v>
      </c>
      <c r="AS50" s="35">
        <v>6.6782407407407485E-3</v>
      </c>
      <c r="AT50" s="35">
        <v>8.1018518518510656E-5</v>
      </c>
      <c r="AU50" s="44" t="s">
        <v>45</v>
      </c>
      <c r="AV50" s="45">
        <v>7</v>
      </c>
      <c r="AW50" s="49">
        <v>0.56319444444444444</v>
      </c>
      <c r="AX50" s="42" t="s">
        <v>44</v>
      </c>
      <c r="AY50" s="38">
        <v>0</v>
      </c>
      <c r="AZ50" s="49">
        <v>0.56527777777777799</v>
      </c>
      <c r="BA50" s="61"/>
      <c r="BB50" s="55">
        <v>0.57084490740740745</v>
      </c>
      <c r="BC50" s="35">
        <v>5.5671296296294637E-3</v>
      </c>
      <c r="BD50" s="35">
        <v>5.6712962962946357E-4</v>
      </c>
      <c r="BE50" s="44" t="s">
        <v>223</v>
      </c>
      <c r="BF50" s="45">
        <v>49</v>
      </c>
      <c r="BG50" s="308">
        <v>0.61041666666666683</v>
      </c>
      <c r="BH50" s="42" t="s">
        <v>44</v>
      </c>
      <c r="BI50" s="38">
        <v>0</v>
      </c>
      <c r="BJ50" s="43">
        <v>0.61111111111111105</v>
      </c>
      <c r="BK50" s="47">
        <v>0.61875000000000002</v>
      </c>
      <c r="BL50" s="70">
        <v>26.2</v>
      </c>
      <c r="BM50" s="71">
        <v>26.2</v>
      </c>
      <c r="BN50" s="72">
        <v>30</v>
      </c>
      <c r="BO50" s="117" t="s">
        <v>226</v>
      </c>
      <c r="BP50" s="121"/>
      <c r="BQ50" s="124" t="s">
        <v>225</v>
      </c>
      <c r="BR50" s="125"/>
      <c r="BS50" s="49">
        <v>0.68680555555555556</v>
      </c>
      <c r="BT50" s="42" t="s">
        <v>44</v>
      </c>
      <c r="BU50" s="38">
        <v>0</v>
      </c>
      <c r="BV50" s="49">
        <v>0.68888888888888899</v>
      </c>
      <c r="BW50" s="61"/>
      <c r="BX50" s="55">
        <v>0.69160879629629635</v>
      </c>
      <c r="BY50" s="35">
        <v>2.7199074074073515E-3</v>
      </c>
      <c r="BZ50" s="35">
        <v>2.6620370370364788E-4</v>
      </c>
      <c r="CA50" s="44" t="s">
        <v>223</v>
      </c>
      <c r="CB50" s="45">
        <v>23</v>
      </c>
      <c r="CC50" s="85"/>
      <c r="CD50" s="86"/>
      <c r="CE50" s="87">
        <v>1800</v>
      </c>
      <c r="CF50" s="88"/>
      <c r="CG50" s="85">
        <v>0.70000000000000007</v>
      </c>
      <c r="CH50" s="86"/>
      <c r="CI50" s="87">
        <v>60</v>
      </c>
      <c r="CJ50" s="88"/>
      <c r="CK50" s="43">
        <v>0.74375000000000002</v>
      </c>
      <c r="CL50" s="47">
        <v>0.74444444444444446</v>
      </c>
      <c r="CM50" s="70">
        <v>61</v>
      </c>
      <c r="CN50" s="71">
        <v>61</v>
      </c>
      <c r="CO50" s="72"/>
      <c r="CP50" s="91">
        <v>0.74583333333333324</v>
      </c>
      <c r="CQ50" s="95">
        <v>5.5555555555555601E-2</v>
      </c>
      <c r="CR50" s="42" t="s">
        <v>44</v>
      </c>
      <c r="CS50" s="38">
        <v>0</v>
      </c>
      <c r="CU50" s="39">
        <v>272.5</v>
      </c>
      <c r="CV50" s="46">
        <v>1860</v>
      </c>
      <c r="CW50" s="40"/>
      <c r="CX50" s="63">
        <v>2132.5</v>
      </c>
      <c r="CZ50" s="101" t="s">
        <v>191</v>
      </c>
      <c r="DA50" s="129" t="s">
        <v>177</v>
      </c>
      <c r="DB50" s="129">
        <v>114</v>
      </c>
      <c r="DC50" s="104" t="s">
        <v>187</v>
      </c>
      <c r="DD50" s="77">
        <v>46</v>
      </c>
      <c r="DE50" s="56">
        <v>17</v>
      </c>
      <c r="DF50" s="36"/>
      <c r="DI50" s="41">
        <v>1.0900000000000001</v>
      </c>
      <c r="DJ50" s="17" t="s">
        <v>196</v>
      </c>
      <c r="DK50" s="153">
        <v>200.065</v>
      </c>
      <c r="DL50" s="41">
        <v>200.065</v>
      </c>
      <c r="DM50" s="41">
        <v>9999</v>
      </c>
      <c r="DP50" s="41">
        <v>38</v>
      </c>
      <c r="DQ50" s="227">
        <v>0</v>
      </c>
      <c r="DR50" s="227">
        <v>0</v>
      </c>
      <c r="DS50" s="228">
        <v>71.3</v>
      </c>
      <c r="DT50" s="227">
        <v>0</v>
      </c>
      <c r="DU50" s="227">
        <v>0</v>
      </c>
      <c r="DV50" s="227">
        <v>5</v>
      </c>
      <c r="DW50" s="227">
        <v>0</v>
      </c>
      <c r="DX50" s="227">
        <v>0</v>
      </c>
      <c r="DY50" s="227">
        <v>7</v>
      </c>
      <c r="DZ50" s="227">
        <v>0</v>
      </c>
      <c r="EA50" s="227">
        <v>49</v>
      </c>
      <c r="EB50" s="227">
        <v>0</v>
      </c>
      <c r="EC50" s="228">
        <v>56.2</v>
      </c>
      <c r="ED50" s="227">
        <v>0</v>
      </c>
      <c r="EE50" s="227">
        <v>0</v>
      </c>
      <c r="EF50" s="227">
        <v>23</v>
      </c>
      <c r="EG50" s="227">
        <v>1860</v>
      </c>
      <c r="EH50" s="228">
        <v>61</v>
      </c>
      <c r="EI50" s="227">
        <v>0</v>
      </c>
      <c r="EK50" s="41">
        <v>38</v>
      </c>
      <c r="EL50" s="227">
        <v>0</v>
      </c>
      <c r="EM50" s="227">
        <v>0</v>
      </c>
      <c r="EN50" s="227">
        <v>71.3</v>
      </c>
      <c r="EO50" s="227">
        <v>71.3</v>
      </c>
      <c r="EP50" s="227">
        <v>71.3</v>
      </c>
      <c r="EQ50" s="227">
        <v>76.3</v>
      </c>
      <c r="ER50" s="227">
        <v>76.3</v>
      </c>
      <c r="ES50" s="227">
        <v>76.3</v>
      </c>
      <c r="ET50" s="227">
        <v>83.3</v>
      </c>
      <c r="EU50" s="227">
        <v>83.3</v>
      </c>
      <c r="EV50" s="227">
        <v>132.30000000000001</v>
      </c>
      <c r="EW50" s="227">
        <v>132.30000000000001</v>
      </c>
      <c r="EX50" s="227">
        <v>188.5</v>
      </c>
      <c r="EY50" s="227">
        <v>188.5</v>
      </c>
      <c r="EZ50" s="227">
        <v>188.5</v>
      </c>
      <c r="FA50" s="227">
        <v>211.5</v>
      </c>
      <c r="FB50" s="227">
        <v>2071.5</v>
      </c>
      <c r="FC50" s="227">
        <v>2132.5</v>
      </c>
      <c r="FD50" s="227">
        <v>2132.5</v>
      </c>
    </row>
    <row r="51" spans="1:160" ht="13.5" thickBot="1" x14ac:dyDescent="0.25">
      <c r="A51" s="132"/>
      <c r="B51" s="34">
        <v>58</v>
      </c>
      <c r="C51" s="10">
        <v>77</v>
      </c>
      <c r="D51" s="37" t="s">
        <v>172</v>
      </c>
      <c r="E51" s="37" t="s">
        <v>173</v>
      </c>
      <c r="F51" s="37"/>
      <c r="G51" s="43">
        <v>0.33194444444444399</v>
      </c>
      <c r="H51" s="47">
        <v>0.33194444444444443</v>
      </c>
      <c r="I51" s="58" t="s">
        <v>44</v>
      </c>
      <c r="J51" s="52">
        <v>0</v>
      </c>
      <c r="K51" s="43">
        <v>0.4152777777777778</v>
      </c>
      <c r="L51" s="47">
        <v>0.41527777777775399</v>
      </c>
      <c r="M51" s="42" t="s">
        <v>44</v>
      </c>
      <c r="N51" s="38">
        <v>0</v>
      </c>
      <c r="O51" s="73">
        <v>0.45694444444444443</v>
      </c>
      <c r="P51" s="42" t="s">
        <v>44</v>
      </c>
      <c r="Q51" s="38">
        <v>0</v>
      </c>
      <c r="R51" s="43">
        <v>0.46666666666666662</v>
      </c>
      <c r="S51" s="47">
        <v>0.46666666666666662</v>
      </c>
      <c r="T51" s="70">
        <v>50</v>
      </c>
      <c r="U51" s="71">
        <v>50</v>
      </c>
      <c r="V51" s="72">
        <v>300</v>
      </c>
      <c r="W51" s="115">
        <v>0.47777777777777775</v>
      </c>
      <c r="X51" s="42" t="s">
        <v>44</v>
      </c>
      <c r="Y51" s="38">
        <v>0</v>
      </c>
      <c r="Z51" s="49">
        <v>0.51180555555555551</v>
      </c>
      <c r="AA51" s="42" t="s">
        <v>45</v>
      </c>
      <c r="AB51" s="38">
        <v>60</v>
      </c>
      <c r="AC51" s="53">
        <v>0.51597222222222217</v>
      </c>
      <c r="AD51" s="61"/>
      <c r="AE51" s="55">
        <v>0.52047453703703705</v>
      </c>
      <c r="AF51" s="35">
        <v>4.5023148148148895E-3</v>
      </c>
      <c r="AG51" s="35">
        <v>6.4814814814822272E-4</v>
      </c>
      <c r="AH51" s="44" t="s">
        <v>223</v>
      </c>
      <c r="AI51" s="45">
        <v>56</v>
      </c>
      <c r="AJ51" s="115">
        <v>0.53680555555555554</v>
      </c>
      <c r="AK51" s="42" t="s">
        <v>44</v>
      </c>
      <c r="AL51" s="38">
        <v>0</v>
      </c>
      <c r="AM51" s="73">
        <v>0.54722222222222217</v>
      </c>
      <c r="AN51" s="42" t="s">
        <v>44</v>
      </c>
      <c r="AO51" s="38">
        <v>0</v>
      </c>
      <c r="AP51" s="53">
        <v>0.5493055555555556</v>
      </c>
      <c r="AQ51" s="61"/>
      <c r="AR51" s="55">
        <v>0.55570601851851853</v>
      </c>
      <c r="AS51" s="35">
        <v>6.4004629629629273E-3</v>
      </c>
      <c r="AT51" s="35">
        <v>3.5879629629633186E-4</v>
      </c>
      <c r="AU51" s="44" t="s">
        <v>45</v>
      </c>
      <c r="AV51" s="45">
        <v>31</v>
      </c>
      <c r="AW51" s="49">
        <v>0.57708333333333328</v>
      </c>
      <c r="AX51" s="42" t="s">
        <v>44</v>
      </c>
      <c r="AY51" s="38">
        <v>0</v>
      </c>
      <c r="AZ51" s="49">
        <v>0.57916666666666605</v>
      </c>
      <c r="BA51" s="61"/>
      <c r="BB51" s="55">
        <v>0.58494212962962966</v>
      </c>
      <c r="BC51" s="35">
        <v>5.7754629629636067E-3</v>
      </c>
      <c r="BD51" s="35">
        <v>7.7546296296360662E-4</v>
      </c>
      <c r="BE51" s="44" t="s">
        <v>223</v>
      </c>
      <c r="BF51" s="45">
        <v>67</v>
      </c>
      <c r="BG51" s="308">
        <v>0.62430555555555489</v>
      </c>
      <c r="BH51" s="42" t="s">
        <v>44</v>
      </c>
      <c r="BI51" s="38">
        <v>0</v>
      </c>
      <c r="BJ51" s="43">
        <v>0.63472222222222219</v>
      </c>
      <c r="BK51" s="47">
        <v>0.63472222222222219</v>
      </c>
      <c r="BL51" s="70">
        <v>30.2</v>
      </c>
      <c r="BM51" s="71">
        <v>30.2</v>
      </c>
      <c r="BN51" s="72"/>
      <c r="BO51" s="117" t="s">
        <v>226</v>
      </c>
      <c r="BP51" s="121"/>
      <c r="BQ51" s="124" t="s">
        <v>225</v>
      </c>
      <c r="BR51" s="125"/>
      <c r="BS51" s="49">
        <v>0.71736111111111101</v>
      </c>
      <c r="BT51" s="42" t="s">
        <v>223</v>
      </c>
      <c r="BU51" s="38">
        <v>1440</v>
      </c>
      <c r="BV51" s="49">
        <v>0.71944444444444444</v>
      </c>
      <c r="BW51" s="61"/>
      <c r="BX51" s="55">
        <v>0.7227662037037037</v>
      </c>
      <c r="BY51" s="35">
        <v>3.3217592592592604E-3</v>
      </c>
      <c r="BZ51" s="35">
        <v>8.6805555555555681E-4</v>
      </c>
      <c r="CA51" s="44" t="s">
        <v>223</v>
      </c>
      <c r="CB51" s="45">
        <v>75</v>
      </c>
      <c r="CC51" s="85">
        <v>0.72361111111111109</v>
      </c>
      <c r="CD51" s="86"/>
      <c r="CE51" s="87">
        <v>0</v>
      </c>
      <c r="CF51" s="88"/>
      <c r="CG51" s="85">
        <v>0.73333333333333339</v>
      </c>
      <c r="CH51" s="86"/>
      <c r="CI51" s="87">
        <v>0</v>
      </c>
      <c r="CJ51" s="88"/>
      <c r="CK51" s="43">
        <v>0.78125</v>
      </c>
      <c r="CL51" s="47">
        <v>0.78125</v>
      </c>
      <c r="CM51" s="70">
        <v>64.7</v>
      </c>
      <c r="CN51" s="71">
        <v>64.7</v>
      </c>
      <c r="CO51" s="72"/>
      <c r="CP51" s="91">
        <v>0.78541666666666676</v>
      </c>
      <c r="CQ51" s="95">
        <v>5.5555555555555601E-2</v>
      </c>
      <c r="CR51" s="42" t="s">
        <v>223</v>
      </c>
      <c r="CS51" s="38">
        <v>300</v>
      </c>
      <c r="CU51" s="39">
        <v>673.9</v>
      </c>
      <c r="CV51" s="46">
        <v>1800</v>
      </c>
      <c r="CW51" s="40"/>
      <c r="CX51" s="63">
        <v>2473.9</v>
      </c>
      <c r="CZ51" s="101" t="s">
        <v>190</v>
      </c>
      <c r="DA51" s="129" t="s">
        <v>176</v>
      </c>
      <c r="DB51" s="129">
        <v>136</v>
      </c>
      <c r="DC51" s="104"/>
      <c r="DD51" s="77">
        <v>47</v>
      </c>
      <c r="DE51" s="56"/>
      <c r="DF51" s="36"/>
      <c r="DI51" s="41">
        <v>1.1200000000000001</v>
      </c>
      <c r="DJ51" s="17" t="s">
        <v>196</v>
      </c>
      <c r="DK51" s="153">
        <v>462.28800000000001</v>
      </c>
      <c r="DL51" s="41">
        <v>462.28800000000001</v>
      </c>
      <c r="DM51" s="41">
        <v>9999</v>
      </c>
      <c r="DP51" s="41">
        <v>77</v>
      </c>
      <c r="DQ51" s="227">
        <v>0</v>
      </c>
      <c r="DR51" s="227">
        <v>0</v>
      </c>
      <c r="DS51" s="228">
        <v>350</v>
      </c>
      <c r="DT51" s="227">
        <v>0</v>
      </c>
      <c r="DU51" s="227">
        <v>60</v>
      </c>
      <c r="DV51" s="227">
        <v>56</v>
      </c>
      <c r="DW51" s="227">
        <v>0</v>
      </c>
      <c r="DX51" s="227">
        <v>0</v>
      </c>
      <c r="DY51" s="227">
        <v>31</v>
      </c>
      <c r="DZ51" s="227">
        <v>0</v>
      </c>
      <c r="EA51" s="227">
        <v>67</v>
      </c>
      <c r="EB51" s="227">
        <v>0</v>
      </c>
      <c r="EC51" s="228">
        <v>30.2</v>
      </c>
      <c r="ED51" s="227">
        <v>0</v>
      </c>
      <c r="EE51" s="227">
        <v>1440</v>
      </c>
      <c r="EF51" s="227">
        <v>75</v>
      </c>
      <c r="EG51" s="227">
        <v>0</v>
      </c>
      <c r="EH51" s="228">
        <v>64.7</v>
      </c>
      <c r="EI51" s="227">
        <v>300</v>
      </c>
      <c r="EK51" s="41">
        <v>77</v>
      </c>
      <c r="EL51" s="227">
        <v>0</v>
      </c>
      <c r="EM51" s="227">
        <v>0</v>
      </c>
      <c r="EN51" s="227">
        <v>350</v>
      </c>
      <c r="EO51" s="227">
        <v>350</v>
      </c>
      <c r="EP51" s="227">
        <v>410</v>
      </c>
      <c r="EQ51" s="227">
        <v>466</v>
      </c>
      <c r="ER51" s="227">
        <v>466</v>
      </c>
      <c r="ES51" s="227">
        <v>466</v>
      </c>
      <c r="ET51" s="227">
        <v>497</v>
      </c>
      <c r="EU51" s="227">
        <v>497</v>
      </c>
      <c r="EV51" s="227">
        <v>564</v>
      </c>
      <c r="EW51" s="227">
        <v>564</v>
      </c>
      <c r="EX51" s="227">
        <v>594.20000000000005</v>
      </c>
      <c r="EY51" s="227">
        <v>594.20000000000005</v>
      </c>
      <c r="EZ51" s="227">
        <v>2034.2</v>
      </c>
      <c r="FA51" s="227">
        <v>2109.1999999999998</v>
      </c>
      <c r="FB51" s="227">
        <v>2109.1999999999998</v>
      </c>
      <c r="FC51" s="227">
        <v>2173.9</v>
      </c>
      <c r="FD51" s="227">
        <v>2473.9</v>
      </c>
    </row>
    <row r="52" spans="1:160" ht="13.5" thickBot="1" x14ac:dyDescent="0.25">
      <c r="A52" s="132"/>
      <c r="B52" s="34">
        <v>52</v>
      </c>
      <c r="C52" s="10">
        <v>54</v>
      </c>
      <c r="D52" s="37" t="s">
        <v>174</v>
      </c>
      <c r="E52" s="37" t="s">
        <v>161</v>
      </c>
      <c r="F52" s="37"/>
      <c r="G52" s="43">
        <v>0.327777777777778</v>
      </c>
      <c r="H52" s="47">
        <v>0.32777777777777778</v>
      </c>
      <c r="I52" s="58" t="s">
        <v>44</v>
      </c>
      <c r="J52" s="52">
        <v>0</v>
      </c>
      <c r="K52" s="43">
        <v>0.41111111111110799</v>
      </c>
      <c r="L52" s="47">
        <v>0.41111111111109</v>
      </c>
      <c r="M52" s="42" t="s">
        <v>44</v>
      </c>
      <c r="N52" s="38">
        <v>0</v>
      </c>
      <c r="O52" s="73">
        <v>0.45277777777777778</v>
      </c>
      <c r="P52" s="42" t="s">
        <v>44</v>
      </c>
      <c r="Q52" s="38">
        <v>0</v>
      </c>
      <c r="R52" s="43">
        <v>0.46249999999999997</v>
      </c>
      <c r="S52" s="47">
        <v>0.46249999999999997</v>
      </c>
      <c r="T52" s="70">
        <v>49.6</v>
      </c>
      <c r="U52" s="71">
        <v>49.6</v>
      </c>
      <c r="V52" s="72"/>
      <c r="W52" s="115">
        <v>0.47361111111111109</v>
      </c>
      <c r="X52" s="42" t="s">
        <v>44</v>
      </c>
      <c r="Y52" s="38">
        <v>0</v>
      </c>
      <c r="Z52" s="49">
        <v>0.5083333333333333</v>
      </c>
      <c r="AA52" s="42" t="s">
        <v>44</v>
      </c>
      <c r="AB52" s="38">
        <v>0</v>
      </c>
      <c r="AC52" s="53">
        <v>0.51111111111111118</v>
      </c>
      <c r="AD52" s="61"/>
      <c r="AE52" s="55">
        <v>0.51545138888888886</v>
      </c>
      <c r="AF52" s="35">
        <v>4.3402777777776791E-3</v>
      </c>
      <c r="AG52" s="35">
        <v>4.8611111111101233E-4</v>
      </c>
      <c r="AH52" s="44" t="s">
        <v>223</v>
      </c>
      <c r="AI52" s="45">
        <v>42</v>
      </c>
      <c r="AJ52" s="115">
        <v>0.53194444444444455</v>
      </c>
      <c r="AK52" s="42" t="s">
        <v>44</v>
      </c>
      <c r="AL52" s="38">
        <v>0</v>
      </c>
      <c r="AM52" s="73">
        <v>0.54236111111111118</v>
      </c>
      <c r="AN52" s="42" t="s">
        <v>44</v>
      </c>
      <c r="AO52" s="38">
        <v>0</v>
      </c>
      <c r="AP52" s="53">
        <v>0.54513888888888895</v>
      </c>
      <c r="AQ52" s="61"/>
      <c r="AR52" s="55">
        <v>0.55230324074074078</v>
      </c>
      <c r="AS52" s="35">
        <v>7.1643518518518245E-3</v>
      </c>
      <c r="AT52" s="35">
        <v>4.0509259259256542E-4</v>
      </c>
      <c r="AU52" s="44" t="s">
        <v>223</v>
      </c>
      <c r="AV52" s="45">
        <v>35</v>
      </c>
      <c r="AW52" s="49">
        <v>0.57291666666666663</v>
      </c>
      <c r="AX52" s="42" t="s">
        <v>44</v>
      </c>
      <c r="AY52" s="38">
        <v>0</v>
      </c>
      <c r="AZ52" s="49">
        <v>0.57499999999999996</v>
      </c>
      <c r="BA52" s="61"/>
      <c r="BB52" s="55">
        <v>0.58099537037037041</v>
      </c>
      <c r="BC52" s="35">
        <v>5.9953703703704564E-3</v>
      </c>
      <c r="BD52" s="35">
        <v>9.9537037037045629E-4</v>
      </c>
      <c r="BE52" s="44" t="s">
        <v>223</v>
      </c>
      <c r="BF52" s="45">
        <v>86</v>
      </c>
      <c r="BG52" s="308">
        <v>0.6201388888888888</v>
      </c>
      <c r="BH52" s="42" t="s">
        <v>44</v>
      </c>
      <c r="BI52" s="38">
        <v>0</v>
      </c>
      <c r="BJ52" s="43">
        <v>0.62013888888888891</v>
      </c>
      <c r="BK52" s="47">
        <v>0.63263888888888886</v>
      </c>
      <c r="BL52" s="70">
        <v>29</v>
      </c>
      <c r="BM52" s="71">
        <v>29</v>
      </c>
      <c r="BN52" s="72"/>
      <c r="BO52" s="117" t="s">
        <v>233</v>
      </c>
      <c r="BP52" s="121">
        <v>1800</v>
      </c>
      <c r="BQ52" s="124" t="s">
        <v>225</v>
      </c>
      <c r="BR52" s="125"/>
      <c r="BS52" s="49">
        <v>0.71736111111111101</v>
      </c>
      <c r="BT52" s="42" t="s">
        <v>223</v>
      </c>
      <c r="BU52" s="38">
        <v>720</v>
      </c>
      <c r="BV52" s="49">
        <v>0.72013888888888899</v>
      </c>
      <c r="BW52" s="61"/>
      <c r="BX52" s="55">
        <v>0.72365740740740747</v>
      </c>
      <c r="BY52" s="35">
        <v>3.5185185185184764E-3</v>
      </c>
      <c r="BZ52" s="35">
        <v>1.0648148148147728E-3</v>
      </c>
      <c r="CA52" s="44" t="s">
        <v>223</v>
      </c>
      <c r="CB52" s="45">
        <v>92</v>
      </c>
      <c r="CC52" s="85">
        <v>0.72430555555555554</v>
      </c>
      <c r="CD52" s="86"/>
      <c r="CE52" s="87">
        <v>0</v>
      </c>
      <c r="CF52" s="88"/>
      <c r="CG52" s="85">
        <v>0.73263888888888884</v>
      </c>
      <c r="CH52" s="86"/>
      <c r="CI52" s="87">
        <v>0</v>
      </c>
      <c r="CJ52" s="88"/>
      <c r="CK52" s="43">
        <v>0.77916666666666667</v>
      </c>
      <c r="CL52" s="47">
        <v>0.77986111111111101</v>
      </c>
      <c r="CM52" s="70">
        <v>74</v>
      </c>
      <c r="CN52" s="71">
        <v>74</v>
      </c>
      <c r="CO52" s="72"/>
      <c r="CP52" s="91">
        <v>0.78263888888888899</v>
      </c>
      <c r="CQ52" s="95">
        <v>5.5555555555555601E-2</v>
      </c>
      <c r="CR52" s="42" t="s">
        <v>44</v>
      </c>
      <c r="CS52" s="38">
        <v>0</v>
      </c>
      <c r="CU52" s="39">
        <v>407.6</v>
      </c>
      <c r="CV52" s="46">
        <v>2520</v>
      </c>
      <c r="CW52" s="40"/>
      <c r="CX52" s="63">
        <v>2927.6</v>
      </c>
      <c r="CZ52" s="101" t="s">
        <v>191</v>
      </c>
      <c r="DA52" s="129" t="s">
        <v>177</v>
      </c>
      <c r="DB52" s="129">
        <v>80</v>
      </c>
      <c r="DC52" s="104" t="s">
        <v>181</v>
      </c>
      <c r="DD52" s="77">
        <v>48</v>
      </c>
      <c r="DE52" s="56">
        <v>18</v>
      </c>
      <c r="DF52" s="36"/>
      <c r="DI52" s="41">
        <v>1.06</v>
      </c>
      <c r="DJ52" s="17" t="s">
        <v>196</v>
      </c>
      <c r="DK52" s="153">
        <v>161.756</v>
      </c>
      <c r="DL52" s="41">
        <v>161.756</v>
      </c>
      <c r="DM52" s="41">
        <v>9999</v>
      </c>
      <c r="DP52" s="41">
        <v>54</v>
      </c>
      <c r="DQ52" s="227">
        <v>0</v>
      </c>
      <c r="DR52" s="227">
        <v>0</v>
      </c>
      <c r="DS52" s="228">
        <v>49.6</v>
      </c>
      <c r="DT52" s="227">
        <v>0</v>
      </c>
      <c r="DU52" s="227">
        <v>0</v>
      </c>
      <c r="DV52" s="227">
        <v>42</v>
      </c>
      <c r="DW52" s="227">
        <v>0</v>
      </c>
      <c r="DX52" s="227">
        <v>0</v>
      </c>
      <c r="DY52" s="227">
        <v>35</v>
      </c>
      <c r="DZ52" s="227">
        <v>0</v>
      </c>
      <c r="EA52" s="227">
        <v>86</v>
      </c>
      <c r="EB52" s="227">
        <v>0</v>
      </c>
      <c r="EC52" s="228">
        <v>29</v>
      </c>
      <c r="ED52" s="227">
        <v>1800</v>
      </c>
      <c r="EE52" s="227">
        <v>720</v>
      </c>
      <c r="EF52" s="227">
        <v>92</v>
      </c>
      <c r="EG52" s="227">
        <v>0</v>
      </c>
      <c r="EH52" s="228">
        <v>74</v>
      </c>
      <c r="EI52" s="227">
        <v>0</v>
      </c>
      <c r="EK52" s="41">
        <v>54</v>
      </c>
      <c r="EL52" s="227">
        <v>0</v>
      </c>
      <c r="EM52" s="227">
        <v>0</v>
      </c>
      <c r="EN52" s="227">
        <v>49.6</v>
      </c>
      <c r="EO52" s="227">
        <v>49.6</v>
      </c>
      <c r="EP52" s="227">
        <v>49.6</v>
      </c>
      <c r="EQ52" s="227">
        <v>91.6</v>
      </c>
      <c r="ER52" s="227">
        <v>91.6</v>
      </c>
      <c r="ES52" s="227">
        <v>91.6</v>
      </c>
      <c r="ET52" s="227">
        <v>126.6</v>
      </c>
      <c r="EU52" s="227">
        <v>126.6</v>
      </c>
      <c r="EV52" s="227">
        <v>212.6</v>
      </c>
      <c r="EW52" s="227">
        <v>212.6</v>
      </c>
      <c r="EX52" s="227">
        <v>241.6</v>
      </c>
      <c r="EY52" s="227">
        <v>2041.6</v>
      </c>
      <c r="EZ52" s="227">
        <v>2761.6</v>
      </c>
      <c r="FA52" s="227">
        <v>2853.6</v>
      </c>
      <c r="FB52" s="227">
        <v>2853.6</v>
      </c>
      <c r="FC52" s="227">
        <v>2927.6</v>
      </c>
      <c r="FD52" s="227">
        <v>2927.6</v>
      </c>
    </row>
    <row r="53" spans="1:160" ht="13.5" thickBot="1" x14ac:dyDescent="0.25">
      <c r="A53" s="132"/>
      <c r="B53" s="34">
        <v>51</v>
      </c>
      <c r="C53" s="10">
        <v>53</v>
      </c>
      <c r="D53" s="37" t="s">
        <v>159</v>
      </c>
      <c r="E53" s="37" t="s">
        <v>160</v>
      </c>
      <c r="F53" s="37"/>
      <c r="G53" s="43">
        <v>0.327083333333333</v>
      </c>
      <c r="H53" s="47">
        <v>0.32708333333333334</v>
      </c>
      <c r="I53" s="58" t="s">
        <v>44</v>
      </c>
      <c r="J53" s="52">
        <v>0</v>
      </c>
      <c r="K53" s="43">
        <v>0.41041666666666399</v>
      </c>
      <c r="L53" s="47">
        <v>0.410416666666646</v>
      </c>
      <c r="M53" s="42" t="s">
        <v>44</v>
      </c>
      <c r="N53" s="38">
        <v>0</v>
      </c>
      <c r="O53" s="73">
        <v>0.45208333333333334</v>
      </c>
      <c r="P53" s="42" t="s">
        <v>44</v>
      </c>
      <c r="Q53" s="38">
        <v>0</v>
      </c>
      <c r="R53" s="43">
        <v>0.46180555555555558</v>
      </c>
      <c r="S53" s="47">
        <v>0.46180555555555558</v>
      </c>
      <c r="T53" s="70">
        <v>42.6</v>
      </c>
      <c r="U53" s="71">
        <v>42.6</v>
      </c>
      <c r="V53" s="72"/>
      <c r="W53" s="115">
        <v>0.47291666666666665</v>
      </c>
      <c r="X53" s="42" t="s">
        <v>44</v>
      </c>
      <c r="Y53" s="38">
        <v>0</v>
      </c>
      <c r="Z53" s="49">
        <v>0.50694444444444442</v>
      </c>
      <c r="AA53" s="42" t="s">
        <v>45</v>
      </c>
      <c r="AB53" s="38">
        <v>60</v>
      </c>
      <c r="AC53" s="53">
        <v>0.51041666666666663</v>
      </c>
      <c r="AD53" s="61"/>
      <c r="AE53" s="55">
        <v>0.51491898148148152</v>
      </c>
      <c r="AF53" s="35">
        <v>4.5023148148148895E-3</v>
      </c>
      <c r="AG53" s="35">
        <v>6.4814814814822272E-4</v>
      </c>
      <c r="AH53" s="44" t="s">
        <v>223</v>
      </c>
      <c r="AI53" s="45">
        <v>56</v>
      </c>
      <c r="AJ53" s="115">
        <v>0.53125</v>
      </c>
      <c r="AK53" s="42" t="s">
        <v>44</v>
      </c>
      <c r="AL53" s="38">
        <v>0</v>
      </c>
      <c r="AM53" s="73">
        <v>0.54097222222222219</v>
      </c>
      <c r="AN53" s="42" t="s">
        <v>45</v>
      </c>
      <c r="AO53" s="38">
        <v>60</v>
      </c>
      <c r="AP53" s="53">
        <v>0.5444444444444444</v>
      </c>
      <c r="AQ53" s="61"/>
      <c r="AR53" s="55">
        <v>0.55096064814814816</v>
      </c>
      <c r="AS53" s="35">
        <v>6.5162037037037601E-3</v>
      </c>
      <c r="AT53" s="35">
        <v>2.4305555555549901E-4</v>
      </c>
      <c r="AU53" s="44" t="s">
        <v>45</v>
      </c>
      <c r="AV53" s="45">
        <v>21</v>
      </c>
      <c r="AW53" s="49">
        <v>0.57152777777777775</v>
      </c>
      <c r="AX53" s="42" t="s">
        <v>45</v>
      </c>
      <c r="AY53" s="38">
        <v>60</v>
      </c>
      <c r="AZ53" s="49">
        <v>0.57430555555555496</v>
      </c>
      <c r="BA53" s="61"/>
      <c r="BB53" s="55">
        <v>0.57964120370370364</v>
      </c>
      <c r="BC53" s="35">
        <v>5.3356481481486862E-3</v>
      </c>
      <c r="BD53" s="35">
        <v>3.3564814814868605E-4</v>
      </c>
      <c r="BE53" s="44" t="s">
        <v>223</v>
      </c>
      <c r="BF53" s="45">
        <v>29</v>
      </c>
      <c r="BG53" s="308">
        <v>0.6194444444444438</v>
      </c>
      <c r="BH53" s="42" t="s">
        <v>44</v>
      </c>
      <c r="BI53" s="38">
        <v>0</v>
      </c>
      <c r="BJ53" s="43">
        <v>0.62152777777777779</v>
      </c>
      <c r="BK53" s="47">
        <v>0.63194444444444442</v>
      </c>
      <c r="BL53" s="70">
        <v>29.5</v>
      </c>
      <c r="BM53" s="71">
        <v>29.5</v>
      </c>
      <c r="BN53" s="72"/>
      <c r="BO53" s="117" t="s">
        <v>224</v>
      </c>
      <c r="BP53" s="121">
        <v>300</v>
      </c>
      <c r="BQ53" s="124" t="s">
        <v>232</v>
      </c>
      <c r="BR53" s="125">
        <v>1800</v>
      </c>
      <c r="BS53" s="49">
        <v>0.72013888888888899</v>
      </c>
      <c r="BT53" s="42" t="s">
        <v>223</v>
      </c>
      <c r="BU53" s="38">
        <v>1200</v>
      </c>
      <c r="BV53" s="49">
        <v>0.72222222222222221</v>
      </c>
      <c r="BW53" s="61"/>
      <c r="BX53" s="55">
        <v>0.72528935185185184</v>
      </c>
      <c r="BY53" s="35">
        <v>3.067129629629628E-3</v>
      </c>
      <c r="BZ53" s="35">
        <v>6.1342592592592438E-4</v>
      </c>
      <c r="CA53" s="44" t="s">
        <v>223</v>
      </c>
      <c r="CB53" s="45">
        <v>53</v>
      </c>
      <c r="CC53" s="85">
        <v>0.72638888888888886</v>
      </c>
      <c r="CD53" s="86"/>
      <c r="CE53" s="87">
        <v>0</v>
      </c>
      <c r="CF53" s="88"/>
      <c r="CG53" s="85">
        <v>0.73333333333333339</v>
      </c>
      <c r="CH53" s="86"/>
      <c r="CI53" s="87">
        <v>60</v>
      </c>
      <c r="CJ53" s="88"/>
      <c r="CK53" s="43">
        <v>0.78749999999999998</v>
      </c>
      <c r="CL53" s="47">
        <v>0.78819444444444453</v>
      </c>
      <c r="CM53" s="70">
        <v>58.4</v>
      </c>
      <c r="CN53" s="71">
        <v>58.4</v>
      </c>
      <c r="CO53" s="72">
        <v>10</v>
      </c>
      <c r="CP53" s="91">
        <v>0.7895833333333333</v>
      </c>
      <c r="CQ53" s="95">
        <v>5.5555555555555601E-2</v>
      </c>
      <c r="CR53" s="42" t="s">
        <v>223</v>
      </c>
      <c r="CS53" s="38">
        <v>360</v>
      </c>
      <c r="CU53" s="39">
        <v>299.5</v>
      </c>
      <c r="CV53" s="46">
        <v>3900</v>
      </c>
      <c r="CW53" s="40"/>
      <c r="CX53" s="63">
        <v>4199.5</v>
      </c>
      <c r="CZ53" s="101" t="s">
        <v>191</v>
      </c>
      <c r="DA53" s="129" t="s">
        <v>178</v>
      </c>
      <c r="DB53" s="129">
        <v>71</v>
      </c>
      <c r="DC53" s="104" t="s">
        <v>188</v>
      </c>
      <c r="DD53" s="77">
        <v>49</v>
      </c>
      <c r="DE53" s="56">
        <v>19</v>
      </c>
      <c r="DF53" s="36"/>
      <c r="DI53" s="41">
        <v>1</v>
      </c>
      <c r="DJ53" s="17" t="s">
        <v>196</v>
      </c>
      <c r="DK53" s="153">
        <v>140.5</v>
      </c>
      <c r="DL53" s="41">
        <v>140.5</v>
      </c>
      <c r="DM53" s="41">
        <v>9999</v>
      </c>
      <c r="DP53" s="41">
        <v>53</v>
      </c>
      <c r="DQ53" s="227">
        <v>0</v>
      </c>
      <c r="DR53" s="227">
        <v>0</v>
      </c>
      <c r="DS53" s="228">
        <v>42.6</v>
      </c>
      <c r="DT53" s="227">
        <v>0</v>
      </c>
      <c r="DU53" s="227">
        <v>60</v>
      </c>
      <c r="DV53" s="227">
        <v>56</v>
      </c>
      <c r="DW53" s="227">
        <v>0</v>
      </c>
      <c r="DX53" s="227">
        <v>60</v>
      </c>
      <c r="DY53" s="227">
        <v>21</v>
      </c>
      <c r="DZ53" s="227">
        <v>60</v>
      </c>
      <c r="EA53" s="227">
        <v>29</v>
      </c>
      <c r="EB53" s="227">
        <v>0</v>
      </c>
      <c r="EC53" s="228">
        <v>29.5</v>
      </c>
      <c r="ED53" s="227">
        <v>2100</v>
      </c>
      <c r="EE53" s="227">
        <v>1200</v>
      </c>
      <c r="EF53" s="227">
        <v>53</v>
      </c>
      <c r="EG53" s="227">
        <v>60</v>
      </c>
      <c r="EH53" s="228">
        <v>68.400000000000006</v>
      </c>
      <c r="EI53" s="227">
        <v>360</v>
      </c>
      <c r="EK53" s="41">
        <v>53</v>
      </c>
      <c r="EL53" s="227">
        <v>0</v>
      </c>
      <c r="EM53" s="227">
        <v>0</v>
      </c>
      <c r="EN53" s="227">
        <v>42.6</v>
      </c>
      <c r="EO53" s="227">
        <v>42.6</v>
      </c>
      <c r="EP53" s="227">
        <v>102.6</v>
      </c>
      <c r="EQ53" s="227">
        <v>158.6</v>
      </c>
      <c r="ER53" s="227">
        <v>158.6</v>
      </c>
      <c r="ES53" s="227">
        <v>218.6</v>
      </c>
      <c r="ET53" s="227">
        <v>239.6</v>
      </c>
      <c r="EU53" s="227">
        <v>299.60000000000002</v>
      </c>
      <c r="EV53" s="227">
        <v>328.6</v>
      </c>
      <c r="EW53" s="227">
        <v>328.6</v>
      </c>
      <c r="EX53" s="227">
        <v>358.1</v>
      </c>
      <c r="EY53" s="227">
        <v>2458.1</v>
      </c>
      <c r="EZ53" s="227">
        <v>3658.1</v>
      </c>
      <c r="FA53" s="227">
        <v>3711.1</v>
      </c>
      <c r="FB53" s="227">
        <v>3771.1</v>
      </c>
      <c r="FC53" s="227">
        <v>3839.5</v>
      </c>
      <c r="FD53" s="227">
        <v>4199.5</v>
      </c>
    </row>
    <row r="54" spans="1:160" ht="13.5" thickBot="1" x14ac:dyDescent="0.25">
      <c r="A54" s="132"/>
      <c r="B54" s="34">
        <v>26</v>
      </c>
      <c r="C54" s="10">
        <v>26</v>
      </c>
      <c r="D54" s="37" t="s">
        <v>125</v>
      </c>
      <c r="E54" s="37" t="s">
        <v>126</v>
      </c>
      <c r="F54" s="37"/>
      <c r="G54" s="43">
        <v>0.30972222222222201</v>
      </c>
      <c r="H54" s="47">
        <v>0.30972222222222223</v>
      </c>
      <c r="I54" s="58" t="s">
        <v>44</v>
      </c>
      <c r="J54" s="52">
        <v>0</v>
      </c>
      <c r="K54" s="43">
        <v>0.39305555555555399</v>
      </c>
      <c r="L54" s="47">
        <v>0.393055555555546</v>
      </c>
      <c r="M54" s="42" t="s">
        <v>44</v>
      </c>
      <c r="N54" s="38">
        <v>0</v>
      </c>
      <c r="O54" s="73">
        <v>0.43472222222222223</v>
      </c>
      <c r="P54" s="42" t="s">
        <v>44</v>
      </c>
      <c r="Q54" s="38">
        <v>0</v>
      </c>
      <c r="R54" s="43">
        <v>0.44097222222222227</v>
      </c>
      <c r="S54" s="47">
        <v>0.44097222222222227</v>
      </c>
      <c r="T54" s="70">
        <v>52.6</v>
      </c>
      <c r="U54" s="71">
        <v>52.6</v>
      </c>
      <c r="V54" s="72">
        <v>300</v>
      </c>
      <c r="W54" s="115">
        <v>0.45555555555555555</v>
      </c>
      <c r="X54" s="42" t="s">
        <v>44</v>
      </c>
      <c r="Y54" s="38">
        <v>0</v>
      </c>
      <c r="Z54" s="49">
        <v>0.49027777777777781</v>
      </c>
      <c r="AA54" s="42" t="s">
        <v>44</v>
      </c>
      <c r="AB54" s="38">
        <v>0</v>
      </c>
      <c r="AC54" s="53">
        <v>0.49236111111111108</v>
      </c>
      <c r="AD54" s="61"/>
      <c r="AE54" s="55">
        <v>0.49636574074074075</v>
      </c>
      <c r="AF54" s="35">
        <v>4.0046296296296635E-3</v>
      </c>
      <c r="AG54" s="35">
        <v>1.5046296296299675E-4</v>
      </c>
      <c r="AH54" s="44" t="s">
        <v>223</v>
      </c>
      <c r="AI54" s="45">
        <v>13</v>
      </c>
      <c r="AJ54" s="115">
        <v>0.5131944444444444</v>
      </c>
      <c r="AK54" s="42" t="s">
        <v>44</v>
      </c>
      <c r="AL54" s="38">
        <v>0</v>
      </c>
      <c r="AM54" s="73">
        <v>0.52361111111111114</v>
      </c>
      <c r="AN54" s="42" t="s">
        <v>44</v>
      </c>
      <c r="AO54" s="38">
        <v>0</v>
      </c>
      <c r="AP54" s="53">
        <v>0.52638888888888891</v>
      </c>
      <c r="AQ54" s="61"/>
      <c r="AR54" s="55">
        <v>0.53435185185185186</v>
      </c>
      <c r="AS54" s="35">
        <v>7.9629629629629495E-3</v>
      </c>
      <c r="AT54" s="35">
        <v>1.2037037037036903E-3</v>
      </c>
      <c r="AU54" s="44" t="s">
        <v>223</v>
      </c>
      <c r="AV54" s="45">
        <v>104</v>
      </c>
      <c r="AW54" s="49">
        <v>0.5541666666666667</v>
      </c>
      <c r="AX54" s="42" t="s">
        <v>44</v>
      </c>
      <c r="AY54" s="38">
        <v>0</v>
      </c>
      <c r="AZ54" s="49">
        <v>0.55694444444444402</v>
      </c>
      <c r="BA54" s="61"/>
      <c r="BB54" s="55">
        <v>0.56270833333333337</v>
      </c>
      <c r="BC54" s="35">
        <v>5.7638888888893458E-3</v>
      </c>
      <c r="BD54" s="35">
        <v>7.638888888893457E-4</v>
      </c>
      <c r="BE54" s="44" t="s">
        <v>223</v>
      </c>
      <c r="BF54" s="45">
        <v>66</v>
      </c>
      <c r="BG54" s="308">
        <v>0.60208333333333286</v>
      </c>
      <c r="BH54" s="42" t="s">
        <v>44</v>
      </c>
      <c r="BI54" s="38">
        <v>0</v>
      </c>
      <c r="BJ54" s="43">
        <v>0.60833333333333328</v>
      </c>
      <c r="BK54" s="47">
        <v>0.60902777777777783</v>
      </c>
      <c r="BL54" s="70">
        <v>31.3</v>
      </c>
      <c r="BM54" s="71">
        <v>31.3</v>
      </c>
      <c r="BN54" s="72">
        <v>30</v>
      </c>
      <c r="BO54" s="117" t="s">
        <v>227</v>
      </c>
      <c r="BP54" s="121">
        <v>1800</v>
      </c>
      <c r="BQ54" s="124" t="s">
        <v>228</v>
      </c>
      <c r="BR54" s="125">
        <v>600</v>
      </c>
      <c r="BS54" s="49">
        <v>0.69930555555555562</v>
      </c>
      <c r="BT54" s="42" t="s">
        <v>223</v>
      </c>
      <c r="BU54" s="38">
        <v>1740</v>
      </c>
      <c r="BV54" s="49">
        <v>0.70138888888888895</v>
      </c>
      <c r="BW54" s="61"/>
      <c r="BX54" s="55">
        <v>0.7053124999999999</v>
      </c>
      <c r="BY54" s="35">
        <v>3.9236111111109473E-3</v>
      </c>
      <c r="BZ54" s="35">
        <v>1.4699074074072437E-3</v>
      </c>
      <c r="CA54" s="44" t="s">
        <v>223</v>
      </c>
      <c r="CB54" s="45">
        <v>127</v>
      </c>
      <c r="CC54" s="85">
        <v>0.70624999999999993</v>
      </c>
      <c r="CD54" s="86"/>
      <c r="CE54" s="87">
        <v>0</v>
      </c>
      <c r="CF54" s="88"/>
      <c r="CG54" s="85">
        <v>0.71458333333333324</v>
      </c>
      <c r="CH54" s="86"/>
      <c r="CI54" s="87">
        <v>0</v>
      </c>
      <c r="CJ54" s="88"/>
      <c r="CK54" s="43">
        <v>0.7597222222222223</v>
      </c>
      <c r="CL54" s="47">
        <v>0.7597222222222223</v>
      </c>
      <c r="CM54" s="70">
        <v>62</v>
      </c>
      <c r="CN54" s="71">
        <v>62</v>
      </c>
      <c r="CO54" s="72"/>
      <c r="CP54" s="91">
        <v>0.76180555555555562</v>
      </c>
      <c r="CQ54" s="95">
        <v>5.5555555555555601E-2</v>
      </c>
      <c r="CR54" s="42" t="s">
        <v>44</v>
      </c>
      <c r="CS54" s="38">
        <v>0</v>
      </c>
      <c r="CU54" s="39">
        <v>785.9</v>
      </c>
      <c r="CV54" s="46">
        <v>4140</v>
      </c>
      <c r="CW54" s="40"/>
      <c r="CX54" s="63">
        <v>4925.8999999999996</v>
      </c>
      <c r="CZ54" s="101" t="s">
        <v>190</v>
      </c>
      <c r="DA54" s="129" t="s">
        <v>176</v>
      </c>
      <c r="DB54" s="129">
        <v>250</v>
      </c>
      <c r="DC54" s="104" t="s">
        <v>186</v>
      </c>
      <c r="DD54" s="77">
        <v>50</v>
      </c>
      <c r="DE54" s="56"/>
      <c r="DF54" s="36"/>
      <c r="DI54" s="41">
        <v>1.1499999999999999</v>
      </c>
      <c r="DJ54" s="17" t="s">
        <v>197</v>
      </c>
      <c r="DK54" s="153">
        <v>497.78500000000003</v>
      </c>
      <c r="DL54" s="41">
        <v>9999</v>
      </c>
      <c r="DM54" s="41">
        <v>497.78500000000003</v>
      </c>
      <c r="DP54" s="41">
        <v>26</v>
      </c>
      <c r="DQ54" s="227">
        <v>0</v>
      </c>
      <c r="DR54" s="227">
        <v>0</v>
      </c>
      <c r="DS54" s="228">
        <v>352.6</v>
      </c>
      <c r="DT54" s="227">
        <v>0</v>
      </c>
      <c r="DU54" s="227">
        <v>0</v>
      </c>
      <c r="DV54" s="227">
        <v>13</v>
      </c>
      <c r="DW54" s="227">
        <v>0</v>
      </c>
      <c r="DX54" s="227">
        <v>0</v>
      </c>
      <c r="DY54" s="227">
        <v>104</v>
      </c>
      <c r="DZ54" s="227">
        <v>0</v>
      </c>
      <c r="EA54" s="227">
        <v>66</v>
      </c>
      <c r="EB54" s="227">
        <v>0</v>
      </c>
      <c r="EC54" s="228">
        <v>61.3</v>
      </c>
      <c r="ED54" s="227">
        <v>2400</v>
      </c>
      <c r="EE54" s="227">
        <v>1740</v>
      </c>
      <c r="EF54" s="227">
        <v>127</v>
      </c>
      <c r="EG54" s="227">
        <v>0</v>
      </c>
      <c r="EH54" s="228">
        <v>62</v>
      </c>
      <c r="EI54" s="227">
        <v>0</v>
      </c>
      <c r="EK54" s="41">
        <v>26</v>
      </c>
      <c r="EL54" s="227">
        <v>0</v>
      </c>
      <c r="EM54" s="227">
        <v>0</v>
      </c>
      <c r="EN54" s="227">
        <v>352.6</v>
      </c>
      <c r="EO54" s="227">
        <v>352.6</v>
      </c>
      <c r="EP54" s="227">
        <v>352.6</v>
      </c>
      <c r="EQ54" s="227">
        <v>365.6</v>
      </c>
      <c r="ER54" s="227">
        <v>365.6</v>
      </c>
      <c r="ES54" s="227">
        <v>365.6</v>
      </c>
      <c r="ET54" s="227">
        <v>469.6</v>
      </c>
      <c r="EU54" s="227">
        <v>469.6</v>
      </c>
      <c r="EV54" s="227">
        <v>535.6</v>
      </c>
      <c r="EW54" s="227">
        <v>535.6</v>
      </c>
      <c r="EX54" s="227">
        <v>596.9</v>
      </c>
      <c r="EY54" s="227">
        <v>2996.9</v>
      </c>
      <c r="EZ54" s="227">
        <v>4736.8999999999996</v>
      </c>
      <c r="FA54" s="227">
        <v>4863.8999999999996</v>
      </c>
      <c r="FB54" s="227">
        <v>4863.8999999999996</v>
      </c>
      <c r="FC54" s="227">
        <v>4925.8999999999996</v>
      </c>
      <c r="FD54" s="227">
        <v>4925.8999999999996</v>
      </c>
    </row>
    <row r="55" spans="1:160" ht="13.5" thickBot="1" x14ac:dyDescent="0.25">
      <c r="A55" s="132"/>
      <c r="B55" s="34">
        <v>27</v>
      </c>
      <c r="C55" s="10">
        <v>27</v>
      </c>
      <c r="D55" s="37" t="s">
        <v>127</v>
      </c>
      <c r="E55" s="37" t="s">
        <v>128</v>
      </c>
      <c r="F55" s="37"/>
      <c r="G55" s="43">
        <v>0.31041666666666701</v>
      </c>
      <c r="H55" s="47">
        <v>0.31041666666666667</v>
      </c>
      <c r="I55" s="58" t="s">
        <v>44</v>
      </c>
      <c r="J55" s="52">
        <v>0</v>
      </c>
      <c r="K55" s="43">
        <v>0.39374999999999799</v>
      </c>
      <c r="L55" s="47">
        <v>0.39374999999999</v>
      </c>
      <c r="M55" s="42" t="s">
        <v>44</v>
      </c>
      <c r="N55" s="38">
        <v>0</v>
      </c>
      <c r="O55" s="73">
        <v>0.43541666666666662</v>
      </c>
      <c r="P55" s="42" t="s">
        <v>44</v>
      </c>
      <c r="Q55" s="38">
        <v>0</v>
      </c>
      <c r="R55" s="43">
        <v>0.43958333333333338</v>
      </c>
      <c r="S55" s="47">
        <v>0.43958333333333338</v>
      </c>
      <c r="T55" s="70">
        <v>47.6</v>
      </c>
      <c r="U55" s="71">
        <v>47.6</v>
      </c>
      <c r="V55" s="72">
        <v>30</v>
      </c>
      <c r="W55" s="115">
        <v>0.45624999999999999</v>
      </c>
      <c r="X55" s="42" t="s">
        <v>44</v>
      </c>
      <c r="Y55" s="38">
        <v>0</v>
      </c>
      <c r="Z55" s="49">
        <v>0.4909722222222222</v>
      </c>
      <c r="AA55" s="42" t="s">
        <v>44</v>
      </c>
      <c r="AB55" s="38">
        <v>0</v>
      </c>
      <c r="AC55" s="53">
        <v>0.49305555555555558</v>
      </c>
      <c r="AD55" s="61"/>
      <c r="AE55" s="55">
        <v>0.49851851851851853</v>
      </c>
      <c r="AF55" s="35">
        <v>5.4629629629629473E-3</v>
      </c>
      <c r="AG55" s="35">
        <v>1.6087962962962805E-3</v>
      </c>
      <c r="AH55" s="44" t="s">
        <v>223</v>
      </c>
      <c r="AI55" s="45">
        <v>139</v>
      </c>
      <c r="AJ55" s="115">
        <v>0.51388888888888895</v>
      </c>
      <c r="AK55" s="42" t="s">
        <v>44</v>
      </c>
      <c r="AL55" s="38">
        <v>0</v>
      </c>
      <c r="AM55" s="73">
        <v>0.52430555555555558</v>
      </c>
      <c r="AN55" s="42" t="s">
        <v>44</v>
      </c>
      <c r="AO55" s="38">
        <v>0</v>
      </c>
      <c r="AP55" s="53">
        <v>0.52708333333333335</v>
      </c>
      <c r="AQ55" s="61"/>
      <c r="AR55" s="55">
        <v>0.53449074074074077</v>
      </c>
      <c r="AS55" s="35">
        <v>7.4074074074074181E-3</v>
      </c>
      <c r="AT55" s="35">
        <v>6.4814814814815897E-4</v>
      </c>
      <c r="AU55" s="44" t="s">
        <v>223</v>
      </c>
      <c r="AV55" s="45">
        <v>56</v>
      </c>
      <c r="AW55" s="49">
        <v>0.55486111111111114</v>
      </c>
      <c r="AX55" s="42" t="s">
        <v>44</v>
      </c>
      <c r="AY55" s="38">
        <v>0</v>
      </c>
      <c r="AZ55" s="49">
        <v>0.55763888888888902</v>
      </c>
      <c r="BA55" s="61"/>
      <c r="BB55" s="55">
        <v>0.56281250000000005</v>
      </c>
      <c r="BC55" s="35">
        <v>5.1736111111110317E-3</v>
      </c>
      <c r="BD55" s="35">
        <v>1.7361111111103156E-4</v>
      </c>
      <c r="BE55" s="44" t="s">
        <v>223</v>
      </c>
      <c r="BF55" s="45">
        <v>15</v>
      </c>
      <c r="BG55" s="308">
        <v>0.60277777777777786</v>
      </c>
      <c r="BH55" s="42" t="s">
        <v>44</v>
      </c>
      <c r="BI55" s="38">
        <v>0</v>
      </c>
      <c r="BJ55" s="43">
        <v>0.60902777777777783</v>
      </c>
      <c r="BK55" s="47">
        <v>0.61041666666666672</v>
      </c>
      <c r="BL55" s="70">
        <v>25.6</v>
      </c>
      <c r="BM55" s="71">
        <v>25.6</v>
      </c>
      <c r="BN55" s="72">
        <v>300</v>
      </c>
      <c r="BO55" s="117" t="s">
        <v>229</v>
      </c>
      <c r="BP55" s="121">
        <v>3600</v>
      </c>
      <c r="BQ55" s="124" t="s">
        <v>225</v>
      </c>
      <c r="BR55" s="125"/>
      <c r="BS55" s="49">
        <v>0.69652777777777775</v>
      </c>
      <c r="BT55" s="42" t="s">
        <v>223</v>
      </c>
      <c r="BU55" s="38">
        <v>1380</v>
      </c>
      <c r="BV55" s="49">
        <v>0.69861111111111096</v>
      </c>
      <c r="BW55" s="61"/>
      <c r="BX55" s="55">
        <v>0.70210648148148147</v>
      </c>
      <c r="BY55" s="35">
        <v>3.4953703703705097E-3</v>
      </c>
      <c r="BZ55" s="35">
        <v>1.0416666666668061E-3</v>
      </c>
      <c r="CA55" s="44" t="s">
        <v>223</v>
      </c>
      <c r="CB55" s="45">
        <v>90</v>
      </c>
      <c r="CC55" s="85">
        <v>0.70277777777777783</v>
      </c>
      <c r="CD55" s="86"/>
      <c r="CE55" s="87">
        <v>0</v>
      </c>
      <c r="CF55" s="88"/>
      <c r="CG55" s="85">
        <v>0.7104166666666667</v>
      </c>
      <c r="CH55" s="86"/>
      <c r="CI55" s="87">
        <v>0</v>
      </c>
      <c r="CJ55" s="88"/>
      <c r="CK55" s="43">
        <v>0.75486111111111109</v>
      </c>
      <c r="CL55" s="47">
        <v>0.75624999999999998</v>
      </c>
      <c r="CM55" s="70">
        <v>57.6</v>
      </c>
      <c r="CN55" s="71">
        <v>57.6</v>
      </c>
      <c r="CO55" s="72"/>
      <c r="CP55" s="91">
        <v>0.7583333333333333</v>
      </c>
      <c r="CQ55" s="95">
        <v>5.5555555555555601E-2</v>
      </c>
      <c r="CR55" s="42" t="s">
        <v>44</v>
      </c>
      <c r="CS55" s="38">
        <v>0</v>
      </c>
      <c r="CU55" s="39">
        <v>760.8</v>
      </c>
      <c r="CV55" s="46">
        <v>4980</v>
      </c>
      <c r="CW55" s="40"/>
      <c r="CX55" s="63">
        <v>5740.8</v>
      </c>
      <c r="CZ55" s="101" t="s">
        <v>190</v>
      </c>
      <c r="DA55" s="129" t="s">
        <v>176</v>
      </c>
      <c r="DB55" s="129">
        <v>238</v>
      </c>
      <c r="DC55" s="104" t="s">
        <v>186</v>
      </c>
      <c r="DD55" s="77">
        <v>51</v>
      </c>
      <c r="DE55" s="56"/>
      <c r="DF55" s="36"/>
      <c r="DI55" s="41">
        <v>1.1499999999999999</v>
      </c>
      <c r="DJ55" s="17" t="s">
        <v>196</v>
      </c>
      <c r="DK55" s="153">
        <v>480.42</v>
      </c>
      <c r="DL55" s="41">
        <v>480.42</v>
      </c>
      <c r="DM55" s="41">
        <v>9999</v>
      </c>
      <c r="DP55" s="41">
        <v>27</v>
      </c>
      <c r="DQ55" s="227">
        <v>0</v>
      </c>
      <c r="DR55" s="227">
        <v>0</v>
      </c>
      <c r="DS55" s="228">
        <v>77.599999999999994</v>
      </c>
      <c r="DT55" s="227">
        <v>0</v>
      </c>
      <c r="DU55" s="227">
        <v>0</v>
      </c>
      <c r="DV55" s="227">
        <v>139</v>
      </c>
      <c r="DW55" s="227">
        <v>0</v>
      </c>
      <c r="DX55" s="227">
        <v>0</v>
      </c>
      <c r="DY55" s="227">
        <v>56</v>
      </c>
      <c r="DZ55" s="227">
        <v>0</v>
      </c>
      <c r="EA55" s="227">
        <v>15</v>
      </c>
      <c r="EB55" s="227">
        <v>0</v>
      </c>
      <c r="EC55" s="228">
        <v>325.60000000000002</v>
      </c>
      <c r="ED55" s="227">
        <v>3600</v>
      </c>
      <c r="EE55" s="227">
        <v>1380</v>
      </c>
      <c r="EF55" s="227">
        <v>90</v>
      </c>
      <c r="EG55" s="227">
        <v>0</v>
      </c>
      <c r="EH55" s="228">
        <v>57.6</v>
      </c>
      <c r="EI55" s="227">
        <v>0</v>
      </c>
      <c r="EK55" s="41">
        <v>27</v>
      </c>
      <c r="EL55" s="227">
        <v>0</v>
      </c>
      <c r="EM55" s="227">
        <v>0</v>
      </c>
      <c r="EN55" s="227">
        <v>77.599999999999994</v>
      </c>
      <c r="EO55" s="227">
        <v>77.599999999999994</v>
      </c>
      <c r="EP55" s="227">
        <v>77.599999999999994</v>
      </c>
      <c r="EQ55" s="227">
        <v>216.6</v>
      </c>
      <c r="ER55" s="227">
        <v>216.6</v>
      </c>
      <c r="ES55" s="227">
        <v>216.6</v>
      </c>
      <c r="ET55" s="227">
        <v>272.60000000000002</v>
      </c>
      <c r="EU55" s="227">
        <v>272.60000000000002</v>
      </c>
      <c r="EV55" s="227">
        <v>287.60000000000002</v>
      </c>
      <c r="EW55" s="227">
        <v>287.60000000000002</v>
      </c>
      <c r="EX55" s="227">
        <v>613.20000000000005</v>
      </c>
      <c r="EY55" s="227">
        <v>4213.2</v>
      </c>
      <c r="EZ55" s="227">
        <v>5593.2</v>
      </c>
      <c r="FA55" s="227">
        <v>5683.2</v>
      </c>
      <c r="FB55" s="227">
        <v>5683.2</v>
      </c>
      <c r="FC55" s="227">
        <v>5740.8</v>
      </c>
      <c r="FD55" s="227">
        <v>5740.8</v>
      </c>
    </row>
    <row r="56" spans="1:160" ht="13.5" thickBot="1" x14ac:dyDescent="0.25">
      <c r="A56" s="132"/>
      <c r="B56" s="34">
        <v>19</v>
      </c>
      <c r="C56" s="10">
        <v>19</v>
      </c>
      <c r="D56" s="37" t="s">
        <v>112</v>
      </c>
      <c r="E56" s="37" t="s">
        <v>113</v>
      </c>
      <c r="F56" s="37"/>
      <c r="G56" s="43">
        <v>0.30486111111111103</v>
      </c>
      <c r="H56" s="47">
        <v>0.30486111111111108</v>
      </c>
      <c r="I56" s="58" t="s">
        <v>44</v>
      </c>
      <c r="J56" s="52">
        <v>0</v>
      </c>
      <c r="K56" s="43">
        <v>0.38819444444444401</v>
      </c>
      <c r="L56" s="47">
        <v>0.38819444444443801</v>
      </c>
      <c r="M56" s="42" t="s">
        <v>44</v>
      </c>
      <c r="N56" s="38">
        <v>0</v>
      </c>
      <c r="O56" s="73">
        <v>0.42986111111111108</v>
      </c>
      <c r="P56" s="42" t="s">
        <v>44</v>
      </c>
      <c r="Q56" s="38">
        <v>0</v>
      </c>
      <c r="R56" s="43">
        <v>0.43402777777777773</v>
      </c>
      <c r="S56" s="47">
        <v>0.43402777777777773</v>
      </c>
      <c r="T56" s="70">
        <v>50.7</v>
      </c>
      <c r="U56" s="71">
        <v>50.7</v>
      </c>
      <c r="V56" s="72"/>
      <c r="W56" s="115">
        <v>0.4506944444444444</v>
      </c>
      <c r="X56" s="42" t="s">
        <v>44</v>
      </c>
      <c r="Y56" s="38">
        <v>0</v>
      </c>
      <c r="Z56" s="49">
        <v>0.48541666666666666</v>
      </c>
      <c r="AA56" s="42" t="s">
        <v>44</v>
      </c>
      <c r="AB56" s="38">
        <v>0</v>
      </c>
      <c r="AC56" s="53">
        <v>0.48749999999999999</v>
      </c>
      <c r="AD56" s="61"/>
      <c r="AE56" s="55">
        <v>0.49140046296296297</v>
      </c>
      <c r="AF56" s="35">
        <v>3.9004629629629806E-3</v>
      </c>
      <c r="AG56" s="35">
        <v>4.6296296296313797E-5</v>
      </c>
      <c r="AH56" s="44" t="s">
        <v>223</v>
      </c>
      <c r="AI56" s="45">
        <v>4</v>
      </c>
      <c r="AJ56" s="115">
        <v>0.5083333333333333</v>
      </c>
      <c r="AK56" s="42" t="s">
        <v>44</v>
      </c>
      <c r="AL56" s="38">
        <v>0</v>
      </c>
      <c r="AM56" s="73">
        <v>0.51874999999999993</v>
      </c>
      <c r="AN56" s="42" t="s">
        <v>44</v>
      </c>
      <c r="AO56" s="38">
        <v>0</v>
      </c>
      <c r="AP56" s="53">
        <v>0.52083333333333337</v>
      </c>
      <c r="AQ56" s="61"/>
      <c r="AR56" s="55">
        <v>0.52833333333333332</v>
      </c>
      <c r="AS56" s="35">
        <v>7.4999999999999512E-3</v>
      </c>
      <c r="AT56" s="35">
        <v>7.4074074074069202E-4</v>
      </c>
      <c r="AU56" s="44" t="s">
        <v>223</v>
      </c>
      <c r="AV56" s="45">
        <v>64</v>
      </c>
      <c r="AW56" s="49">
        <v>0.54861111111111105</v>
      </c>
      <c r="AX56" s="42" t="s">
        <v>44</v>
      </c>
      <c r="AY56" s="38">
        <v>0</v>
      </c>
      <c r="AZ56" s="49">
        <v>0.55069444444444404</v>
      </c>
      <c r="BA56" s="61"/>
      <c r="BB56" s="55">
        <v>0.55671296296296291</v>
      </c>
      <c r="BC56" s="35">
        <v>6.0185185185188672E-3</v>
      </c>
      <c r="BD56" s="35">
        <v>1.0185185185188671E-3</v>
      </c>
      <c r="BE56" s="44" t="s">
        <v>223</v>
      </c>
      <c r="BF56" s="45">
        <v>88</v>
      </c>
      <c r="BG56" s="308">
        <v>0.59583333333333288</v>
      </c>
      <c r="BH56" s="42" t="s">
        <v>44</v>
      </c>
      <c r="BI56" s="38">
        <v>0</v>
      </c>
      <c r="BJ56" s="43">
        <v>0.59722222222222221</v>
      </c>
      <c r="BK56" s="47">
        <v>0.59861111111111109</v>
      </c>
      <c r="BL56" s="70">
        <v>31.5</v>
      </c>
      <c r="BM56" s="71">
        <v>31.5</v>
      </c>
      <c r="BN56" s="72"/>
      <c r="BO56" s="117"/>
      <c r="BP56" s="121"/>
      <c r="BQ56" s="124"/>
      <c r="BR56" s="125"/>
      <c r="BS56" s="49">
        <v>0.68055555555555547</v>
      </c>
      <c r="BT56" s="42" t="s">
        <v>223</v>
      </c>
      <c r="BU56" s="38">
        <v>600</v>
      </c>
      <c r="BV56" s="49">
        <v>0.68333333333333302</v>
      </c>
      <c r="BW56" s="61"/>
      <c r="BX56" s="55">
        <v>0.73215277777777776</v>
      </c>
      <c r="BY56" s="35">
        <v>4.8819444444444748E-2</v>
      </c>
      <c r="BZ56" s="35">
        <v>4.6365740740741047E-2</v>
      </c>
      <c r="CA56" s="44" t="s">
        <v>223</v>
      </c>
      <c r="CB56" s="45">
        <v>4006</v>
      </c>
      <c r="CC56" s="85">
        <v>0.73611111111111116</v>
      </c>
      <c r="CD56" s="86"/>
      <c r="CE56" s="87">
        <v>0</v>
      </c>
      <c r="CF56" s="88"/>
      <c r="CG56" s="85">
        <v>0.75069444444444444</v>
      </c>
      <c r="CH56" s="86"/>
      <c r="CI56" s="87">
        <v>0</v>
      </c>
      <c r="CJ56" s="88"/>
      <c r="CK56" s="43">
        <v>0.81388888888888899</v>
      </c>
      <c r="CL56" s="47">
        <v>0.81458333333333333</v>
      </c>
      <c r="CM56" s="70">
        <v>72.099999999999994</v>
      </c>
      <c r="CN56" s="71">
        <v>72.099999999999994</v>
      </c>
      <c r="CO56" s="72"/>
      <c r="CP56" s="91">
        <v>0.81666666666666676</v>
      </c>
      <c r="CQ56" s="95">
        <v>5.5555555555555601E-2</v>
      </c>
      <c r="CR56" s="42" t="s">
        <v>223</v>
      </c>
      <c r="CS56" s="38">
        <v>2460</v>
      </c>
      <c r="CT56" s="75"/>
      <c r="CU56" s="39">
        <v>4316.3</v>
      </c>
      <c r="CV56" s="46">
        <v>3060</v>
      </c>
      <c r="CW56" s="40"/>
      <c r="CX56" s="63">
        <v>7376.3</v>
      </c>
      <c r="CY56" s="75"/>
      <c r="CZ56" s="101" t="s">
        <v>191</v>
      </c>
      <c r="DA56" s="129" t="s">
        <v>177</v>
      </c>
      <c r="DB56" s="129">
        <v>80</v>
      </c>
      <c r="DC56" s="104" t="s">
        <v>184</v>
      </c>
      <c r="DD56" s="77">
        <v>52</v>
      </c>
      <c r="DE56" s="56">
        <v>20</v>
      </c>
      <c r="DF56" s="36"/>
      <c r="DI56" s="41">
        <v>1.06</v>
      </c>
      <c r="DJ56" s="17" t="s">
        <v>197</v>
      </c>
      <c r="DK56" s="153">
        <v>163.55800000000002</v>
      </c>
      <c r="DL56" s="41">
        <v>9999</v>
      </c>
      <c r="DM56" s="41">
        <v>163.55800000000002</v>
      </c>
      <c r="DP56" s="41">
        <v>19</v>
      </c>
      <c r="DQ56" s="227">
        <v>0</v>
      </c>
      <c r="DR56" s="227">
        <v>0</v>
      </c>
      <c r="DS56" s="228">
        <v>50.7</v>
      </c>
      <c r="DT56" s="227">
        <v>0</v>
      </c>
      <c r="DU56" s="227">
        <v>0</v>
      </c>
      <c r="DV56" s="227">
        <v>4</v>
      </c>
      <c r="DW56" s="227">
        <v>0</v>
      </c>
      <c r="DX56" s="227">
        <v>0</v>
      </c>
      <c r="DY56" s="227">
        <v>64</v>
      </c>
      <c r="DZ56" s="227">
        <v>0</v>
      </c>
      <c r="EA56" s="227">
        <v>88</v>
      </c>
      <c r="EB56" s="227">
        <v>0</v>
      </c>
      <c r="EC56" s="228">
        <v>31.5</v>
      </c>
      <c r="ED56" s="227">
        <v>0</v>
      </c>
      <c r="EE56" s="227">
        <v>600</v>
      </c>
      <c r="EF56" s="227">
        <v>4006</v>
      </c>
      <c r="EG56" s="227">
        <v>0</v>
      </c>
      <c r="EH56" s="228">
        <v>72.099999999999994</v>
      </c>
      <c r="EI56" s="227">
        <v>2460</v>
      </c>
      <c r="EK56" s="41">
        <v>19</v>
      </c>
      <c r="EL56" s="227">
        <v>0</v>
      </c>
      <c r="EM56" s="227">
        <v>0</v>
      </c>
      <c r="EN56" s="227">
        <v>50.7</v>
      </c>
      <c r="EO56" s="227">
        <v>50.7</v>
      </c>
      <c r="EP56" s="227">
        <v>50.7</v>
      </c>
      <c r="EQ56" s="227">
        <v>54.7</v>
      </c>
      <c r="ER56" s="227">
        <v>54.7</v>
      </c>
      <c r="ES56" s="227">
        <v>54.7</v>
      </c>
      <c r="ET56" s="227">
        <v>118.7</v>
      </c>
      <c r="EU56" s="227">
        <v>118.7</v>
      </c>
      <c r="EV56" s="227">
        <v>206.7</v>
      </c>
      <c r="EW56" s="227">
        <v>206.7</v>
      </c>
      <c r="EX56" s="227">
        <v>238.2</v>
      </c>
      <c r="EY56" s="227">
        <v>238.2</v>
      </c>
      <c r="EZ56" s="227">
        <v>838.2</v>
      </c>
      <c r="FA56" s="227">
        <v>4844.2</v>
      </c>
      <c r="FB56" s="227">
        <v>4844.2</v>
      </c>
      <c r="FC56" s="227">
        <v>4916.3</v>
      </c>
      <c r="FD56" s="227">
        <v>7376.3</v>
      </c>
    </row>
    <row r="57" spans="1:160" ht="13.5" thickBot="1" x14ac:dyDescent="0.25">
      <c r="A57" s="132"/>
      <c r="B57" s="34">
        <v>36</v>
      </c>
      <c r="C57" s="10">
        <v>36</v>
      </c>
      <c r="D57" s="37" t="s">
        <v>139</v>
      </c>
      <c r="E57" s="37" t="s">
        <v>140</v>
      </c>
      <c r="F57" s="37"/>
      <c r="G57" s="43">
        <v>0.31666666666666698</v>
      </c>
      <c r="H57" s="47">
        <v>0.31666666666666665</v>
      </c>
      <c r="I57" s="58" t="s">
        <v>44</v>
      </c>
      <c r="J57" s="52">
        <v>0</v>
      </c>
      <c r="K57" s="43">
        <v>0.39999999999999802</v>
      </c>
      <c r="L57" s="47">
        <v>0.39999999999998598</v>
      </c>
      <c r="M57" s="42" t="s">
        <v>44</v>
      </c>
      <c r="N57" s="38">
        <v>0</v>
      </c>
      <c r="O57" s="73">
        <v>0.44166666666666665</v>
      </c>
      <c r="P57" s="42" t="s">
        <v>44</v>
      </c>
      <c r="Q57" s="38">
        <v>0</v>
      </c>
      <c r="R57" s="43">
        <v>0.44861111111111113</v>
      </c>
      <c r="S57" s="47">
        <v>0.44861111111111113</v>
      </c>
      <c r="T57" s="70">
        <v>63.5</v>
      </c>
      <c r="U57" s="71">
        <v>63.5</v>
      </c>
      <c r="V57" s="72">
        <v>300</v>
      </c>
      <c r="W57" s="115">
        <v>0.46250000000000002</v>
      </c>
      <c r="X57" s="42" t="s">
        <v>44</v>
      </c>
      <c r="Y57" s="38">
        <v>0</v>
      </c>
      <c r="Z57" s="49">
        <v>0.49722222222222223</v>
      </c>
      <c r="AA57" s="42" t="s">
        <v>44</v>
      </c>
      <c r="AB57" s="38">
        <v>0</v>
      </c>
      <c r="AC57" s="53">
        <v>0.5</v>
      </c>
      <c r="AD57" s="61"/>
      <c r="AE57" s="55">
        <v>0.50435185185185183</v>
      </c>
      <c r="AF57" s="35">
        <v>4.351851851851829E-3</v>
      </c>
      <c r="AG57" s="35">
        <v>4.9768518518516222E-4</v>
      </c>
      <c r="AH57" s="44" t="s">
        <v>223</v>
      </c>
      <c r="AI57" s="45">
        <v>43</v>
      </c>
      <c r="AJ57" s="115">
        <v>0.52083333333333337</v>
      </c>
      <c r="AK57" s="42" t="s">
        <v>44</v>
      </c>
      <c r="AL57" s="38">
        <v>0</v>
      </c>
      <c r="AM57" s="73">
        <v>0.53125</v>
      </c>
      <c r="AN57" s="42" t="s">
        <v>44</v>
      </c>
      <c r="AO57" s="38">
        <v>0</v>
      </c>
      <c r="AP57" s="53">
        <v>0.53402777777777777</v>
      </c>
      <c r="AQ57" s="61"/>
      <c r="AR57" s="55">
        <v>0.54196759259259253</v>
      </c>
      <c r="AS57" s="35">
        <v>7.9398148148147607E-3</v>
      </c>
      <c r="AT57" s="35">
        <v>1.1805555555555016E-3</v>
      </c>
      <c r="AU57" s="44" t="s">
        <v>223</v>
      </c>
      <c r="AV57" s="45">
        <v>102</v>
      </c>
      <c r="AW57" s="49">
        <v>0.56180555555555556</v>
      </c>
      <c r="AX57" s="42" t="s">
        <v>44</v>
      </c>
      <c r="AY57" s="38">
        <v>0</v>
      </c>
      <c r="AZ57" s="49">
        <v>0.56388888888888899</v>
      </c>
      <c r="BA57" s="61"/>
      <c r="BB57" s="55">
        <v>0.56971064814814809</v>
      </c>
      <c r="BC57" s="35">
        <v>5.8217592592590961E-3</v>
      </c>
      <c r="BD57" s="35">
        <v>8.2175925925909599E-4</v>
      </c>
      <c r="BE57" s="44" t="s">
        <v>223</v>
      </c>
      <c r="BF57" s="45">
        <v>71</v>
      </c>
      <c r="BG57" s="308">
        <v>0.60902777777777783</v>
      </c>
      <c r="BH57" s="42" t="s">
        <v>44</v>
      </c>
      <c r="BI57" s="38">
        <v>0</v>
      </c>
      <c r="BJ57" s="43">
        <v>0.60902777777777783</v>
      </c>
      <c r="BK57" s="47">
        <v>0.61805555555555558</v>
      </c>
      <c r="BL57" s="70">
        <v>33.1</v>
      </c>
      <c r="BM57" s="71">
        <v>33.1</v>
      </c>
      <c r="BN57" s="72"/>
      <c r="BO57" s="117" t="s">
        <v>226</v>
      </c>
      <c r="BP57" s="121"/>
      <c r="BQ57" s="124"/>
      <c r="BR57" s="125">
        <v>7200</v>
      </c>
      <c r="BS57" s="49">
        <v>0.69166666666666676</v>
      </c>
      <c r="BT57" s="42" t="s">
        <v>44</v>
      </c>
      <c r="BU57" s="38">
        <v>0</v>
      </c>
      <c r="BV57" s="49">
        <v>0.69444444444444398</v>
      </c>
      <c r="BW57" s="61"/>
      <c r="BX57" s="55">
        <v>0.69775462962962964</v>
      </c>
      <c r="BY57" s="35">
        <v>3.3101851851856656E-3</v>
      </c>
      <c r="BZ57" s="35">
        <v>8.5648148148196202E-4</v>
      </c>
      <c r="CA57" s="44" t="s">
        <v>223</v>
      </c>
      <c r="CB57" s="45">
        <v>74</v>
      </c>
      <c r="CC57" s="85">
        <v>0.69930555555555562</v>
      </c>
      <c r="CD57" s="86"/>
      <c r="CE57" s="87">
        <v>0</v>
      </c>
      <c r="CF57" s="88"/>
      <c r="CG57" s="85">
        <v>0.70833333333333337</v>
      </c>
      <c r="CH57" s="86"/>
      <c r="CI57" s="87">
        <v>0</v>
      </c>
      <c r="CJ57" s="88"/>
      <c r="CK57" s="43">
        <v>0.75208333333333333</v>
      </c>
      <c r="CL57" s="47">
        <v>0.75208333333333333</v>
      </c>
      <c r="CM57" s="70">
        <v>79.2</v>
      </c>
      <c r="CN57" s="71">
        <v>79.2</v>
      </c>
      <c r="CO57" s="72"/>
      <c r="CP57" s="91">
        <v>0.75416666666666676</v>
      </c>
      <c r="CQ57" s="95">
        <v>5.5555555555555601E-2</v>
      </c>
      <c r="CR57" s="42" t="s">
        <v>44</v>
      </c>
      <c r="CS57" s="38">
        <v>0</v>
      </c>
      <c r="CU57" s="39">
        <v>765.8</v>
      </c>
      <c r="CV57" s="46">
        <v>7200</v>
      </c>
      <c r="CW57" s="40"/>
      <c r="CX57" s="63">
        <v>7965.8</v>
      </c>
      <c r="CZ57" s="101" t="s">
        <v>190</v>
      </c>
      <c r="DA57" s="129" t="s">
        <v>177</v>
      </c>
      <c r="DB57" s="129">
        <v>102</v>
      </c>
      <c r="DC57" s="104"/>
      <c r="DD57" s="77">
        <v>53</v>
      </c>
      <c r="DE57" s="56"/>
      <c r="DF57" s="36"/>
      <c r="DI57" s="41">
        <v>1.0900000000000001</v>
      </c>
      <c r="DJ57" s="17" t="s">
        <v>196</v>
      </c>
      <c r="DK57" s="153">
        <v>491.62200000000001</v>
      </c>
      <c r="DL57" s="41">
        <v>491.62200000000001</v>
      </c>
      <c r="DM57" s="41">
        <v>9999</v>
      </c>
      <c r="DP57" s="41">
        <v>36</v>
      </c>
      <c r="DQ57" s="227">
        <v>0</v>
      </c>
      <c r="DR57" s="227">
        <v>0</v>
      </c>
      <c r="DS57" s="228">
        <v>363.5</v>
      </c>
      <c r="DT57" s="227">
        <v>0</v>
      </c>
      <c r="DU57" s="227">
        <v>0</v>
      </c>
      <c r="DV57" s="227">
        <v>43</v>
      </c>
      <c r="DW57" s="227">
        <v>0</v>
      </c>
      <c r="DX57" s="227">
        <v>0</v>
      </c>
      <c r="DY57" s="227">
        <v>102</v>
      </c>
      <c r="DZ57" s="227">
        <v>0</v>
      </c>
      <c r="EA57" s="227">
        <v>71</v>
      </c>
      <c r="EB57" s="227">
        <v>0</v>
      </c>
      <c r="EC57" s="228">
        <v>33.1</v>
      </c>
      <c r="ED57" s="227">
        <v>7200</v>
      </c>
      <c r="EE57" s="227">
        <v>0</v>
      </c>
      <c r="EF57" s="227">
        <v>74</v>
      </c>
      <c r="EG57" s="227">
        <v>0</v>
      </c>
      <c r="EH57" s="228">
        <v>79.2</v>
      </c>
      <c r="EI57" s="227">
        <v>0</v>
      </c>
      <c r="EK57" s="41">
        <v>36</v>
      </c>
      <c r="EL57" s="227">
        <v>0</v>
      </c>
      <c r="EM57" s="227">
        <v>0</v>
      </c>
      <c r="EN57" s="227">
        <v>363.5</v>
      </c>
      <c r="EO57" s="227">
        <v>363.5</v>
      </c>
      <c r="EP57" s="227">
        <v>363.5</v>
      </c>
      <c r="EQ57" s="227">
        <v>406.5</v>
      </c>
      <c r="ER57" s="227">
        <v>406.5</v>
      </c>
      <c r="ES57" s="227">
        <v>406.5</v>
      </c>
      <c r="ET57" s="227">
        <v>508.5</v>
      </c>
      <c r="EU57" s="227">
        <v>508.5</v>
      </c>
      <c r="EV57" s="227">
        <v>579.5</v>
      </c>
      <c r="EW57" s="227">
        <v>579.5</v>
      </c>
      <c r="EX57" s="227">
        <v>612.6</v>
      </c>
      <c r="EY57" s="227">
        <v>7812.6</v>
      </c>
      <c r="EZ57" s="227">
        <v>7812.6</v>
      </c>
      <c r="FA57" s="227">
        <v>7886.6</v>
      </c>
      <c r="FB57" s="227">
        <v>7886.6</v>
      </c>
      <c r="FC57" s="227">
        <v>7965.8</v>
      </c>
      <c r="FD57" s="227">
        <v>7965.8</v>
      </c>
    </row>
    <row r="58" spans="1:160" s="277" customFormat="1" ht="13.5" thickBot="1" x14ac:dyDescent="0.25">
      <c r="A58" s="282"/>
      <c r="B58" s="253">
        <v>8</v>
      </c>
      <c r="C58" s="254">
        <v>8</v>
      </c>
      <c r="D58" s="255" t="s">
        <v>97</v>
      </c>
      <c r="E58" s="255" t="s">
        <v>98</v>
      </c>
      <c r="F58" s="255"/>
      <c r="G58" s="256">
        <v>0.297222222222222</v>
      </c>
      <c r="H58" s="257"/>
      <c r="I58" s="58" t="s">
        <v>44</v>
      </c>
      <c r="J58" s="52">
        <v>0</v>
      </c>
      <c r="K58" s="256"/>
      <c r="L58" s="257"/>
      <c r="M58" s="42"/>
      <c r="N58" s="38"/>
      <c r="O58" s="258"/>
      <c r="P58" s="42"/>
      <c r="Q58" s="38"/>
      <c r="R58" s="256"/>
      <c r="S58" s="257"/>
      <c r="T58" s="71"/>
      <c r="U58" s="71" t="s">
        <v>235</v>
      </c>
      <c r="V58" s="117"/>
      <c r="W58" s="259"/>
      <c r="X58" s="42"/>
      <c r="Y58" s="38"/>
      <c r="Z58" s="260"/>
      <c r="AA58" s="42"/>
      <c r="AB58" s="38"/>
      <c r="AC58" s="261"/>
      <c r="AD58" s="121"/>
      <c r="AE58" s="262"/>
      <c r="AF58" s="263"/>
      <c r="AG58" s="263"/>
      <c r="AH58" s="42"/>
      <c r="AI58" s="311" t="s">
        <v>235</v>
      </c>
      <c r="AJ58" s="259"/>
      <c r="AK58" s="42"/>
      <c r="AL58" s="38"/>
      <c r="AM58" s="258"/>
      <c r="AN58" s="42"/>
      <c r="AO58" s="38"/>
      <c r="AP58" s="261"/>
      <c r="AQ58" s="121"/>
      <c r="AR58" s="262"/>
      <c r="AS58" s="263"/>
      <c r="AT58" s="263"/>
      <c r="AU58" s="42"/>
      <c r="AV58" s="311" t="s">
        <v>235</v>
      </c>
      <c r="AW58" s="260"/>
      <c r="AX58" s="42"/>
      <c r="AY58" s="38"/>
      <c r="AZ58" s="260"/>
      <c r="BA58" s="121"/>
      <c r="BB58" s="315"/>
      <c r="BC58" s="263"/>
      <c r="BD58" s="263"/>
      <c r="BE58" s="42"/>
      <c r="BF58" s="311" t="s">
        <v>235</v>
      </c>
      <c r="BG58" s="308"/>
      <c r="BH58" s="42"/>
      <c r="BI58" s="38"/>
      <c r="BJ58" s="256"/>
      <c r="BK58" s="257"/>
      <c r="BL58" s="71"/>
      <c r="BM58" s="71" t="s">
        <v>235</v>
      </c>
      <c r="BN58" s="117"/>
      <c r="BO58" s="117"/>
      <c r="BP58" s="121"/>
      <c r="BQ58" s="124"/>
      <c r="BR58" s="125"/>
      <c r="BS58" s="260"/>
      <c r="BT58" s="42"/>
      <c r="BU58" s="38"/>
      <c r="BV58" s="260"/>
      <c r="BW58" s="121"/>
      <c r="BX58" s="262"/>
      <c r="BY58" s="263"/>
      <c r="BZ58" s="263"/>
      <c r="CA58" s="42"/>
      <c r="CB58" s="311" t="s">
        <v>235</v>
      </c>
      <c r="CC58" s="264"/>
      <c r="CD58" s="86"/>
      <c r="CE58" s="87"/>
      <c r="CF58" s="265"/>
      <c r="CG58" s="264"/>
      <c r="CH58" s="86"/>
      <c r="CI58" s="87"/>
      <c r="CJ58" s="265"/>
      <c r="CK58" s="256"/>
      <c r="CL58" s="257"/>
      <c r="CM58" s="71"/>
      <c r="CN58" s="71" t="s">
        <v>235</v>
      </c>
      <c r="CO58" s="117"/>
      <c r="CP58" s="266"/>
      <c r="CQ58" s="267"/>
      <c r="CR58" s="42"/>
      <c r="CS58" s="38"/>
      <c r="CT58" s="285"/>
      <c r="CU58" s="269" t="s">
        <v>235</v>
      </c>
      <c r="CV58" s="117" t="s">
        <v>235</v>
      </c>
      <c r="CW58" s="71"/>
      <c r="CX58" s="125" t="s">
        <v>235</v>
      </c>
      <c r="CY58" s="285"/>
      <c r="CZ58" s="270" t="s">
        <v>191</v>
      </c>
      <c r="DA58" s="271" t="s">
        <v>176</v>
      </c>
      <c r="DB58" s="271">
        <v>299</v>
      </c>
      <c r="DC58" s="272"/>
      <c r="DD58" s="273"/>
      <c r="DE58" s="274"/>
      <c r="DF58" s="275"/>
      <c r="DI58" s="277">
        <v>1.1499999999999999</v>
      </c>
      <c r="DJ58" s="277" t="s">
        <v>196</v>
      </c>
      <c r="DK58" s="279" t="e">
        <v>#VALUE!</v>
      </c>
      <c r="DL58" s="277" t="e">
        <v>#VALUE!</v>
      </c>
      <c r="DM58" s="277">
        <v>9999</v>
      </c>
      <c r="DP58" s="277">
        <v>8</v>
      </c>
      <c r="DQ58" s="280">
        <v>0</v>
      </c>
      <c r="DR58" s="280">
        <v>0</v>
      </c>
      <c r="DS58" s="281" t="e">
        <v>#VALUE!</v>
      </c>
      <c r="DT58" s="280">
        <v>0</v>
      </c>
      <c r="DU58" s="280">
        <v>0</v>
      </c>
      <c r="DV58" s="280" t="e">
        <v>#VALUE!</v>
      </c>
      <c r="DW58" s="280">
        <v>0</v>
      </c>
      <c r="DX58" s="280">
        <v>0</v>
      </c>
      <c r="DY58" s="280" t="e">
        <v>#VALUE!</v>
      </c>
      <c r="DZ58" s="280">
        <v>0</v>
      </c>
      <c r="EA58" s="280" t="e">
        <v>#REF!</v>
      </c>
      <c r="EB58" s="280">
        <v>0</v>
      </c>
      <c r="EC58" s="281" t="e">
        <v>#VALUE!</v>
      </c>
      <c r="ED58" s="280">
        <v>0</v>
      </c>
      <c r="EE58" s="280">
        <v>0</v>
      </c>
      <c r="EF58" s="280" t="e">
        <v>#VALUE!</v>
      </c>
      <c r="EG58" s="280">
        <v>0</v>
      </c>
      <c r="EH58" s="281" t="e">
        <v>#VALUE!</v>
      </c>
      <c r="EI58" s="280">
        <v>0</v>
      </c>
      <c r="EK58" s="277">
        <v>8</v>
      </c>
      <c r="EL58" s="280">
        <v>0</v>
      </c>
      <c r="EM58" s="280">
        <v>0</v>
      </c>
      <c r="EN58" s="280" t="e">
        <v>#VALUE!</v>
      </c>
      <c r="EO58" s="280" t="e">
        <v>#VALUE!</v>
      </c>
      <c r="EP58" s="280" t="e">
        <v>#VALUE!</v>
      </c>
      <c r="EQ58" s="280" t="e">
        <v>#VALUE!</v>
      </c>
      <c r="ER58" s="280" t="e">
        <v>#VALUE!</v>
      </c>
      <c r="ES58" s="280" t="e">
        <v>#VALUE!</v>
      </c>
      <c r="ET58" s="280" t="e">
        <v>#VALUE!</v>
      </c>
      <c r="EU58" s="280" t="e">
        <v>#VALUE!</v>
      </c>
      <c r="EV58" s="280" t="e">
        <v>#VALUE!</v>
      </c>
      <c r="EW58" s="280" t="e">
        <v>#VALUE!</v>
      </c>
      <c r="EX58" s="280" t="e">
        <v>#VALUE!</v>
      </c>
      <c r="EY58" s="280" t="e">
        <v>#VALUE!</v>
      </c>
      <c r="EZ58" s="280" t="e">
        <v>#VALUE!</v>
      </c>
      <c r="FA58" s="280" t="e">
        <v>#VALUE!</v>
      </c>
      <c r="FB58" s="280" t="e">
        <v>#VALUE!</v>
      </c>
      <c r="FC58" s="280" t="e">
        <v>#VALUE!</v>
      </c>
      <c r="FD58" s="280" t="e">
        <v>#VALUE!</v>
      </c>
    </row>
    <row r="59" spans="1:160" s="276" customFormat="1" ht="13.5" thickBot="1" x14ac:dyDescent="0.25">
      <c r="A59" s="252"/>
      <c r="B59" s="253">
        <v>22</v>
      </c>
      <c r="C59" s="254">
        <v>22</v>
      </c>
      <c r="D59" s="255" t="s">
        <v>117</v>
      </c>
      <c r="E59" s="255" t="s">
        <v>118</v>
      </c>
      <c r="F59" s="255"/>
      <c r="G59" s="256">
        <v>0.30694444444444402</v>
      </c>
      <c r="H59" s="257"/>
      <c r="I59" s="58"/>
      <c r="J59" s="52"/>
      <c r="K59" s="256"/>
      <c r="L59" s="257"/>
      <c r="M59" s="42"/>
      <c r="N59" s="38"/>
      <c r="O59" s="258"/>
      <c r="P59" s="42"/>
      <c r="Q59" s="38"/>
      <c r="R59" s="256"/>
      <c r="S59" s="257"/>
      <c r="T59" s="71"/>
      <c r="U59" s="71" t="s">
        <v>235</v>
      </c>
      <c r="V59" s="117"/>
      <c r="W59" s="259"/>
      <c r="X59" s="42"/>
      <c r="Y59" s="38"/>
      <c r="Z59" s="260"/>
      <c r="AA59" s="42"/>
      <c r="AB59" s="38"/>
      <c r="AC59" s="261"/>
      <c r="AD59" s="121"/>
      <c r="AE59" s="262"/>
      <c r="AF59" s="263"/>
      <c r="AG59" s="263"/>
      <c r="AH59" s="42"/>
      <c r="AI59" s="311" t="s">
        <v>235</v>
      </c>
      <c r="AJ59" s="259"/>
      <c r="AK59" s="42"/>
      <c r="AL59" s="38"/>
      <c r="AM59" s="258"/>
      <c r="AN59" s="42"/>
      <c r="AO59" s="38"/>
      <c r="AP59" s="261"/>
      <c r="AQ59" s="121"/>
      <c r="AR59" s="262"/>
      <c r="AS59" s="263"/>
      <c r="AT59" s="263"/>
      <c r="AU59" s="42"/>
      <c r="AV59" s="311" t="s">
        <v>235</v>
      </c>
      <c r="AW59" s="260"/>
      <c r="AX59" s="42"/>
      <c r="AY59" s="38"/>
      <c r="AZ59" s="260"/>
      <c r="BA59" s="121"/>
      <c r="BB59" s="252"/>
      <c r="BC59" s="263"/>
      <c r="BD59" s="263"/>
      <c r="BE59" s="42"/>
      <c r="BF59" s="311" t="s">
        <v>235</v>
      </c>
      <c r="BG59" s="308"/>
      <c r="BH59" s="42"/>
      <c r="BI59" s="38"/>
      <c r="BJ59" s="256"/>
      <c r="BK59" s="257"/>
      <c r="BL59" s="71"/>
      <c r="BM59" s="71" t="s">
        <v>235</v>
      </c>
      <c r="BN59" s="117"/>
      <c r="BO59" s="117"/>
      <c r="BP59" s="121"/>
      <c r="BQ59" s="124"/>
      <c r="BR59" s="125"/>
      <c r="BS59" s="260"/>
      <c r="BT59" s="42"/>
      <c r="BU59" s="38"/>
      <c r="BV59" s="260"/>
      <c r="BW59" s="121"/>
      <c r="BX59" s="262"/>
      <c r="BY59" s="263"/>
      <c r="BZ59" s="263"/>
      <c r="CA59" s="42"/>
      <c r="CB59" s="311" t="s">
        <v>235</v>
      </c>
      <c r="CC59" s="264"/>
      <c r="CD59" s="86"/>
      <c r="CE59" s="87"/>
      <c r="CF59" s="265"/>
      <c r="CG59" s="264"/>
      <c r="CH59" s="86"/>
      <c r="CI59" s="87"/>
      <c r="CJ59" s="265"/>
      <c r="CK59" s="256"/>
      <c r="CL59" s="257"/>
      <c r="CM59" s="71"/>
      <c r="CN59" s="71" t="s">
        <v>235</v>
      </c>
      <c r="CO59" s="117"/>
      <c r="CP59" s="266"/>
      <c r="CQ59" s="267">
        <v>5.5555555555555601E-2</v>
      </c>
      <c r="CR59" s="42" t="s">
        <v>44</v>
      </c>
      <c r="CS59" s="38"/>
      <c r="CT59" s="268"/>
      <c r="CU59" s="269" t="s">
        <v>235</v>
      </c>
      <c r="CV59" s="117" t="s">
        <v>235</v>
      </c>
      <c r="CW59" s="71"/>
      <c r="CX59" s="125" t="s">
        <v>235</v>
      </c>
      <c r="CY59" s="268"/>
      <c r="CZ59" s="270" t="s">
        <v>191</v>
      </c>
      <c r="DA59" s="271" t="s">
        <v>177</v>
      </c>
      <c r="DB59" s="271">
        <v>88</v>
      </c>
      <c r="DC59" s="272"/>
      <c r="DD59" s="273"/>
      <c r="DE59" s="274"/>
      <c r="DF59" s="275"/>
      <c r="DI59" s="277">
        <v>1.06</v>
      </c>
      <c r="DJ59" s="278" t="s">
        <v>196</v>
      </c>
      <c r="DK59" s="279" t="e">
        <v>#VALUE!</v>
      </c>
      <c r="DL59" s="277" t="e">
        <v>#VALUE!</v>
      </c>
      <c r="DM59" s="277">
        <v>9999</v>
      </c>
      <c r="DP59" s="277">
        <v>22</v>
      </c>
      <c r="DQ59" s="280">
        <v>0</v>
      </c>
      <c r="DR59" s="280">
        <v>0</v>
      </c>
      <c r="DS59" s="281" t="e">
        <v>#VALUE!</v>
      </c>
      <c r="DT59" s="280">
        <v>0</v>
      </c>
      <c r="DU59" s="280">
        <v>0</v>
      </c>
      <c r="DV59" s="280" t="e">
        <v>#VALUE!</v>
      </c>
      <c r="DW59" s="280">
        <v>0</v>
      </c>
      <c r="DX59" s="280">
        <v>0</v>
      </c>
      <c r="DY59" s="280" t="e">
        <v>#VALUE!</v>
      </c>
      <c r="DZ59" s="280">
        <v>0</v>
      </c>
      <c r="EA59" s="280" t="e">
        <v>#REF!</v>
      </c>
      <c r="EB59" s="280">
        <v>0</v>
      </c>
      <c r="EC59" s="281" t="e">
        <v>#VALUE!</v>
      </c>
      <c r="ED59" s="280">
        <v>0</v>
      </c>
      <c r="EE59" s="280">
        <v>0</v>
      </c>
      <c r="EF59" s="280" t="e">
        <v>#VALUE!</v>
      </c>
      <c r="EG59" s="280">
        <v>0</v>
      </c>
      <c r="EH59" s="281" t="e">
        <v>#VALUE!</v>
      </c>
      <c r="EI59" s="280">
        <v>0</v>
      </c>
      <c r="EK59" s="277">
        <v>22</v>
      </c>
      <c r="EL59" s="280">
        <v>0</v>
      </c>
      <c r="EM59" s="280">
        <v>0</v>
      </c>
      <c r="EN59" s="280" t="e">
        <v>#VALUE!</v>
      </c>
      <c r="EO59" s="280" t="e">
        <v>#VALUE!</v>
      </c>
      <c r="EP59" s="280" t="e">
        <v>#VALUE!</v>
      </c>
      <c r="EQ59" s="280" t="e">
        <v>#VALUE!</v>
      </c>
      <c r="ER59" s="280" t="e">
        <v>#VALUE!</v>
      </c>
      <c r="ES59" s="280" t="e">
        <v>#VALUE!</v>
      </c>
      <c r="ET59" s="280" t="e">
        <v>#VALUE!</v>
      </c>
      <c r="EU59" s="280" t="e">
        <v>#VALUE!</v>
      </c>
      <c r="EV59" s="280" t="e">
        <v>#VALUE!</v>
      </c>
      <c r="EW59" s="280" t="e">
        <v>#VALUE!</v>
      </c>
      <c r="EX59" s="280" t="e">
        <v>#VALUE!</v>
      </c>
      <c r="EY59" s="280" t="e">
        <v>#VALUE!</v>
      </c>
      <c r="EZ59" s="280" t="e">
        <v>#VALUE!</v>
      </c>
      <c r="FA59" s="280" t="e">
        <v>#VALUE!</v>
      </c>
      <c r="FB59" s="280" t="e">
        <v>#VALUE!</v>
      </c>
      <c r="FC59" s="280" t="e">
        <v>#VALUE!</v>
      </c>
      <c r="FD59" s="280" t="e">
        <v>#VALUE!</v>
      </c>
    </row>
    <row r="60" spans="1:160" ht="13.5" thickBot="1" x14ac:dyDescent="0.25">
      <c r="A60" s="132"/>
      <c r="B60" s="34">
        <v>30</v>
      </c>
      <c r="C60" s="10">
        <v>30</v>
      </c>
      <c r="D60" s="37" t="s">
        <v>133</v>
      </c>
      <c r="E60" s="37" t="s">
        <v>134</v>
      </c>
      <c r="F60" s="37"/>
      <c r="G60" s="43">
        <v>0.3125</v>
      </c>
      <c r="H60" s="47">
        <v>0.3125</v>
      </c>
      <c r="I60" s="58" t="s">
        <v>44</v>
      </c>
      <c r="J60" s="52">
        <v>0</v>
      </c>
      <c r="K60" s="43">
        <v>0.39583333333333198</v>
      </c>
      <c r="L60" s="47">
        <v>0.39583333333332199</v>
      </c>
      <c r="M60" s="42" t="s">
        <v>44</v>
      </c>
      <c r="N60" s="38">
        <v>0</v>
      </c>
      <c r="O60" s="73">
        <v>0.4375</v>
      </c>
      <c r="P60" s="42" t="s">
        <v>44</v>
      </c>
      <c r="Q60" s="38">
        <v>0</v>
      </c>
      <c r="R60" s="43">
        <v>0.44375000000000003</v>
      </c>
      <c r="S60" s="47">
        <v>0.44375000000000003</v>
      </c>
      <c r="T60" s="70">
        <v>46.9</v>
      </c>
      <c r="U60" s="71">
        <v>46.9</v>
      </c>
      <c r="V60" s="72"/>
      <c r="W60" s="115">
        <v>0.45833333333333331</v>
      </c>
      <c r="X60" s="42" t="s">
        <v>44</v>
      </c>
      <c r="Y60" s="38">
        <v>0</v>
      </c>
      <c r="Z60" s="49">
        <v>0.49305555555555558</v>
      </c>
      <c r="AA60" s="42" t="s">
        <v>44</v>
      </c>
      <c r="AB60" s="38">
        <v>0</v>
      </c>
      <c r="AC60" s="53">
        <v>0.48819444444444443</v>
      </c>
      <c r="AD60" s="61"/>
      <c r="AE60" s="55">
        <v>0.49939814814814815</v>
      </c>
      <c r="AF60" s="35">
        <v>1.1203703703703716E-2</v>
      </c>
      <c r="AG60" s="35">
        <v>7.3495370370370485E-3</v>
      </c>
      <c r="AH60" s="44" t="s">
        <v>223</v>
      </c>
      <c r="AI60" s="45">
        <v>635</v>
      </c>
      <c r="AJ60" s="115">
        <v>0.50902777777777775</v>
      </c>
      <c r="AK60" s="42" t="s">
        <v>44</v>
      </c>
      <c r="AL60" s="38">
        <v>0</v>
      </c>
      <c r="AM60" s="73">
        <v>0.52222222222222225</v>
      </c>
      <c r="AN60" s="42" t="s">
        <v>223</v>
      </c>
      <c r="AO60" s="38">
        <v>240</v>
      </c>
      <c r="AP60" s="53">
        <v>0.52500000000000002</v>
      </c>
      <c r="AQ60" s="61"/>
      <c r="AR60" s="55">
        <v>0.53571759259259266</v>
      </c>
      <c r="AS60" s="35">
        <v>1.071759259259264E-2</v>
      </c>
      <c r="AT60" s="35">
        <v>3.9583333333333805E-3</v>
      </c>
      <c r="AU60" s="44" t="s">
        <v>223</v>
      </c>
      <c r="AV60" s="45">
        <v>342</v>
      </c>
      <c r="AW60" s="49">
        <v>0.55277777777777781</v>
      </c>
      <c r="AX60" s="42" t="s">
        <v>44</v>
      </c>
      <c r="AY60" s="38">
        <v>0</v>
      </c>
      <c r="AZ60" s="49">
        <v>0.55555555555555503</v>
      </c>
      <c r="BA60" s="61"/>
      <c r="BB60" s="55">
        <v>0.56118055555555557</v>
      </c>
      <c r="BC60" s="35">
        <v>5.6250000000005462E-3</v>
      </c>
      <c r="BD60" s="35">
        <v>6.2500000000054613E-4</v>
      </c>
      <c r="BE60" s="44" t="s">
        <v>223</v>
      </c>
      <c r="BF60" s="45">
        <v>54</v>
      </c>
      <c r="BG60" s="308">
        <v>0.60069444444444386</v>
      </c>
      <c r="BH60" s="42" t="s">
        <v>44</v>
      </c>
      <c r="BI60" s="38">
        <v>0</v>
      </c>
      <c r="BJ60" s="43">
        <v>0.60763888888888895</v>
      </c>
      <c r="BK60" s="47">
        <v>0.60763888888888895</v>
      </c>
      <c r="BL60" s="70">
        <v>36.799999999999997</v>
      </c>
      <c r="BM60" s="71">
        <v>36.799999999999997</v>
      </c>
      <c r="BN60" s="72"/>
      <c r="BO60" s="117"/>
      <c r="BP60" s="121"/>
      <c r="BQ60" s="124"/>
      <c r="BR60" s="125"/>
      <c r="BS60" s="49"/>
      <c r="BT60" s="42" t="s">
        <v>44</v>
      </c>
      <c r="BU60" s="38">
        <v>0</v>
      </c>
      <c r="BV60" s="49"/>
      <c r="BW60" s="61"/>
      <c r="BX60" s="55"/>
      <c r="BY60" s="35">
        <v>0</v>
      </c>
      <c r="BZ60" s="35">
        <v>2.4537037037037036E-3</v>
      </c>
      <c r="CA60" s="44" t="s">
        <v>45</v>
      </c>
      <c r="CB60" s="45" t="s">
        <v>231</v>
      </c>
      <c r="CC60" s="85"/>
      <c r="CD60" s="86"/>
      <c r="CE60" s="87"/>
      <c r="CF60" s="88"/>
      <c r="CG60" s="85"/>
      <c r="CH60" s="86"/>
      <c r="CI60" s="87"/>
      <c r="CJ60" s="88"/>
      <c r="CK60" s="43"/>
      <c r="CL60" s="47"/>
      <c r="CM60" s="317"/>
      <c r="CN60" s="310" t="s">
        <v>231</v>
      </c>
      <c r="CO60" s="72"/>
      <c r="CP60" s="91"/>
      <c r="CQ60" s="95">
        <v>5.5555555555555601E-2</v>
      </c>
      <c r="CR60" s="42" t="s">
        <v>44</v>
      </c>
      <c r="CS60" s="38"/>
      <c r="CU60" s="39" t="s">
        <v>231</v>
      </c>
      <c r="CV60" s="46" t="s">
        <v>231</v>
      </c>
      <c r="CW60" s="40"/>
      <c r="CX60" s="63" t="s">
        <v>231</v>
      </c>
      <c r="CZ60" s="101" t="s">
        <v>190</v>
      </c>
      <c r="DA60" s="129" t="s">
        <v>176</v>
      </c>
      <c r="DB60" s="129">
        <v>129</v>
      </c>
      <c r="DC60" s="104"/>
      <c r="DD60" s="77"/>
      <c r="DE60" s="56"/>
      <c r="DF60" s="36"/>
      <c r="DI60" s="41">
        <v>1.1200000000000001</v>
      </c>
      <c r="DJ60" s="17" t="s">
        <v>196</v>
      </c>
      <c r="DK60" s="153" t="e">
        <v>#REF!</v>
      </c>
      <c r="DL60" s="41" t="e">
        <v>#REF!</v>
      </c>
      <c r="DM60" s="41">
        <v>9999</v>
      </c>
      <c r="DP60" s="41">
        <v>30</v>
      </c>
      <c r="DQ60" s="227">
        <v>0</v>
      </c>
      <c r="DR60" s="227">
        <v>0</v>
      </c>
      <c r="DS60" s="228">
        <v>46.9</v>
      </c>
      <c r="DT60" s="227">
        <v>0</v>
      </c>
      <c r="DU60" s="227">
        <v>0</v>
      </c>
      <c r="DV60" s="227">
        <v>635</v>
      </c>
      <c r="DW60" s="227">
        <v>0</v>
      </c>
      <c r="DX60" s="227">
        <v>240</v>
      </c>
      <c r="DY60" s="227">
        <v>342</v>
      </c>
      <c r="DZ60" s="227">
        <v>0</v>
      </c>
      <c r="EA60" s="227">
        <v>54</v>
      </c>
      <c r="EB60" s="227">
        <v>0</v>
      </c>
      <c r="EC60" s="228">
        <v>36.799999999999997</v>
      </c>
      <c r="ED60" s="227">
        <v>0</v>
      </c>
      <c r="EE60" s="227">
        <v>0</v>
      </c>
      <c r="EF60" s="227" t="e">
        <v>#VALUE!</v>
      </c>
      <c r="EG60" s="227">
        <v>0</v>
      </c>
      <c r="EH60" s="228" t="e">
        <v>#REF!</v>
      </c>
      <c r="EI60" s="227">
        <v>0</v>
      </c>
      <c r="EK60" s="41">
        <v>30</v>
      </c>
      <c r="EL60" s="227">
        <v>0</v>
      </c>
      <c r="EM60" s="227">
        <v>0</v>
      </c>
      <c r="EN60" s="227">
        <v>46.9</v>
      </c>
      <c r="EO60" s="227">
        <v>46.9</v>
      </c>
      <c r="EP60" s="227">
        <v>46.9</v>
      </c>
      <c r="EQ60" s="227">
        <v>681.9</v>
      </c>
      <c r="ER60" s="227">
        <v>681.9</v>
      </c>
      <c r="ES60" s="227">
        <v>921.9</v>
      </c>
      <c r="ET60" s="227">
        <v>1263.9000000000001</v>
      </c>
      <c r="EU60" s="227">
        <v>1263.9000000000001</v>
      </c>
      <c r="EV60" s="227">
        <v>1317.9</v>
      </c>
      <c r="EW60" s="227">
        <v>1317.9</v>
      </c>
      <c r="EX60" s="227">
        <v>1354.7</v>
      </c>
      <c r="EY60" s="227">
        <v>1354.7</v>
      </c>
      <c r="EZ60" s="227">
        <v>1354.7</v>
      </c>
      <c r="FA60" s="227" t="e">
        <v>#VALUE!</v>
      </c>
      <c r="FB60" s="227" t="e">
        <v>#VALUE!</v>
      </c>
      <c r="FC60" s="227" t="e">
        <v>#VALUE!</v>
      </c>
      <c r="FD60" s="227" t="e">
        <v>#VALUE!</v>
      </c>
    </row>
    <row r="61" spans="1:160" ht="13.5" thickBot="1" x14ac:dyDescent="0.25">
      <c r="A61" s="132"/>
      <c r="B61" s="34">
        <v>34</v>
      </c>
      <c r="C61" s="10">
        <v>34</v>
      </c>
      <c r="D61" s="37" t="s">
        <v>47</v>
      </c>
      <c r="E61" s="37" t="s">
        <v>138</v>
      </c>
      <c r="F61" s="37"/>
      <c r="G61" s="43">
        <v>0.31527777777777799</v>
      </c>
      <c r="H61" s="47">
        <v>0.31527777777777777</v>
      </c>
      <c r="I61" s="58" t="s">
        <v>44</v>
      </c>
      <c r="J61" s="52">
        <v>0</v>
      </c>
      <c r="K61" s="43">
        <v>0.39861111111110897</v>
      </c>
      <c r="L61" s="47">
        <v>0.39861111111109798</v>
      </c>
      <c r="M61" s="42" t="s">
        <v>44</v>
      </c>
      <c r="N61" s="38">
        <v>0</v>
      </c>
      <c r="O61" s="73">
        <v>0.44027777777777777</v>
      </c>
      <c r="P61" s="42" t="s">
        <v>44</v>
      </c>
      <c r="Q61" s="38">
        <v>0</v>
      </c>
      <c r="R61" s="43">
        <v>0.4465277777777778</v>
      </c>
      <c r="S61" s="47">
        <v>0.4465277777777778</v>
      </c>
      <c r="T61" s="70">
        <v>50.4</v>
      </c>
      <c r="U61" s="71">
        <v>50.4</v>
      </c>
      <c r="V61" s="72">
        <v>300</v>
      </c>
      <c r="W61" s="115">
        <v>0.46111111111111108</v>
      </c>
      <c r="X61" s="42" t="s">
        <v>44</v>
      </c>
      <c r="Y61" s="38">
        <v>0</v>
      </c>
      <c r="Z61" s="49">
        <v>0.49583333333333335</v>
      </c>
      <c r="AA61" s="42" t="s">
        <v>44</v>
      </c>
      <c r="AB61" s="38">
        <v>0</v>
      </c>
      <c r="AC61" s="53">
        <v>0.4993055555555555</v>
      </c>
      <c r="AD61" s="61"/>
      <c r="AE61" s="55">
        <v>0.50328703703703703</v>
      </c>
      <c r="AF61" s="35">
        <v>3.9814814814815302E-3</v>
      </c>
      <c r="AG61" s="35">
        <v>1.2731481481486348E-4</v>
      </c>
      <c r="AH61" s="44" t="s">
        <v>223</v>
      </c>
      <c r="AI61" s="45">
        <v>11</v>
      </c>
      <c r="AJ61" s="115">
        <v>0.52013888888888882</v>
      </c>
      <c r="AK61" s="42" t="s">
        <v>44</v>
      </c>
      <c r="AL61" s="38">
        <v>0</v>
      </c>
      <c r="AM61" s="73">
        <v>0.53055555555555556</v>
      </c>
      <c r="AN61" s="42" t="s">
        <v>44</v>
      </c>
      <c r="AO61" s="38">
        <v>0</v>
      </c>
      <c r="AP61" s="53">
        <v>0.53333333333333333</v>
      </c>
      <c r="AQ61" s="61"/>
      <c r="AR61" s="55">
        <v>0.54021990740740744</v>
      </c>
      <c r="AS61" s="35">
        <v>6.8865740740741144E-3</v>
      </c>
      <c r="AT61" s="35">
        <v>1.2731481481485524E-4</v>
      </c>
      <c r="AU61" s="44" t="s">
        <v>223</v>
      </c>
      <c r="AV61" s="45">
        <v>11</v>
      </c>
      <c r="AW61" s="49">
        <v>0.56111111111111112</v>
      </c>
      <c r="AX61" s="42" t="s">
        <v>44</v>
      </c>
      <c r="AY61" s="38">
        <v>0</v>
      </c>
      <c r="AZ61" s="49">
        <v>0.563194444444444</v>
      </c>
      <c r="BA61" s="61"/>
      <c r="BB61" s="55">
        <v>0.5683449074074074</v>
      </c>
      <c r="BC61" s="35">
        <v>5.150462962963398E-3</v>
      </c>
      <c r="BD61" s="35">
        <v>1.504629629633979E-4</v>
      </c>
      <c r="BE61" s="44" t="s">
        <v>223</v>
      </c>
      <c r="BF61" s="45">
        <v>13</v>
      </c>
      <c r="BG61" s="308">
        <v>0.60833333333333284</v>
      </c>
      <c r="BH61" s="42" t="s">
        <v>44</v>
      </c>
      <c r="BI61" s="38">
        <v>0</v>
      </c>
      <c r="BJ61" s="43">
        <v>0.60833333333333328</v>
      </c>
      <c r="BK61" s="47">
        <v>0.61736111111111114</v>
      </c>
      <c r="BL61" s="70">
        <v>34.5</v>
      </c>
      <c r="BM61" s="71">
        <v>34.5</v>
      </c>
      <c r="BN61" s="72"/>
      <c r="BO61" s="117"/>
      <c r="BP61" s="121"/>
      <c r="BQ61" s="124"/>
      <c r="BR61" s="125"/>
      <c r="BS61" s="49">
        <v>0.7055555555555556</v>
      </c>
      <c r="BT61" s="42" t="s">
        <v>223</v>
      </c>
      <c r="BU61" s="38">
        <v>1020</v>
      </c>
      <c r="BV61" s="49"/>
      <c r="BW61" s="61"/>
      <c r="BX61" s="55"/>
      <c r="BY61" s="35">
        <v>0</v>
      </c>
      <c r="BZ61" s="35">
        <v>2.4537037037037036E-3</v>
      </c>
      <c r="CA61" s="44" t="s">
        <v>45</v>
      </c>
      <c r="CB61" s="45" t="s">
        <v>231</v>
      </c>
      <c r="CC61" s="85"/>
      <c r="CD61" s="86"/>
      <c r="CE61" s="87"/>
      <c r="CF61" s="88"/>
      <c r="CG61" s="85"/>
      <c r="CH61" s="86"/>
      <c r="CI61" s="87"/>
      <c r="CJ61" s="88"/>
      <c r="CK61" s="43"/>
      <c r="CL61" s="47"/>
      <c r="CM61" s="22"/>
      <c r="CN61" s="45" t="s">
        <v>231</v>
      </c>
      <c r="CO61" s="72"/>
      <c r="CP61" s="91"/>
      <c r="CQ61" s="95">
        <v>5.5555555555555601E-2</v>
      </c>
      <c r="CR61" s="42" t="s">
        <v>44</v>
      </c>
      <c r="CS61" s="38"/>
      <c r="CU61" s="39" t="s">
        <v>231</v>
      </c>
      <c r="CV61" s="46" t="s">
        <v>231</v>
      </c>
      <c r="CW61" s="40"/>
      <c r="CX61" s="63" t="s">
        <v>231</v>
      </c>
      <c r="CZ61" s="101" t="s">
        <v>190</v>
      </c>
      <c r="DA61" s="129" t="s">
        <v>176</v>
      </c>
      <c r="DB61" s="129">
        <v>122</v>
      </c>
      <c r="DC61" s="104" t="s">
        <v>185</v>
      </c>
      <c r="DD61" s="77"/>
      <c r="DE61" s="56"/>
      <c r="DF61" s="36"/>
      <c r="DI61" s="41">
        <v>1.1200000000000001</v>
      </c>
      <c r="DJ61" s="17" t="s">
        <v>197</v>
      </c>
      <c r="DK61" s="153" t="e">
        <v>#REF!</v>
      </c>
      <c r="DL61" s="41">
        <v>9999</v>
      </c>
      <c r="DM61" s="41" t="e">
        <v>#REF!</v>
      </c>
      <c r="DP61" s="41">
        <v>34</v>
      </c>
      <c r="DQ61" s="227">
        <v>0</v>
      </c>
      <c r="DR61" s="227">
        <v>0</v>
      </c>
      <c r="DS61" s="228">
        <v>350.4</v>
      </c>
      <c r="DT61" s="227">
        <v>0</v>
      </c>
      <c r="DU61" s="227">
        <v>0</v>
      </c>
      <c r="DV61" s="227">
        <v>11</v>
      </c>
      <c r="DW61" s="227">
        <v>0</v>
      </c>
      <c r="DX61" s="227">
        <v>0</v>
      </c>
      <c r="DY61" s="227">
        <v>11</v>
      </c>
      <c r="DZ61" s="227">
        <v>0</v>
      </c>
      <c r="EA61" s="227">
        <v>13</v>
      </c>
      <c r="EB61" s="227">
        <v>0</v>
      </c>
      <c r="EC61" s="228">
        <v>34.5</v>
      </c>
      <c r="ED61" s="227">
        <v>0</v>
      </c>
      <c r="EE61" s="227">
        <v>1020</v>
      </c>
      <c r="EF61" s="227" t="e">
        <v>#VALUE!</v>
      </c>
      <c r="EG61" s="227">
        <v>0</v>
      </c>
      <c r="EH61" s="228" t="e">
        <v>#REF!</v>
      </c>
      <c r="EI61" s="227">
        <v>0</v>
      </c>
      <c r="EK61" s="41">
        <v>34</v>
      </c>
      <c r="EL61" s="227">
        <v>0</v>
      </c>
      <c r="EM61" s="227">
        <v>0</v>
      </c>
      <c r="EN61" s="227">
        <v>350.4</v>
      </c>
      <c r="EO61" s="227">
        <v>350.4</v>
      </c>
      <c r="EP61" s="227">
        <v>350.4</v>
      </c>
      <c r="EQ61" s="227">
        <v>361.4</v>
      </c>
      <c r="ER61" s="227">
        <v>361.4</v>
      </c>
      <c r="ES61" s="227">
        <v>361.4</v>
      </c>
      <c r="ET61" s="227">
        <v>372.4</v>
      </c>
      <c r="EU61" s="227">
        <v>372.4</v>
      </c>
      <c r="EV61" s="227">
        <v>385.4</v>
      </c>
      <c r="EW61" s="227">
        <v>385.4</v>
      </c>
      <c r="EX61" s="227">
        <v>419.9</v>
      </c>
      <c r="EY61" s="227">
        <v>419.9</v>
      </c>
      <c r="EZ61" s="227">
        <v>1439.9</v>
      </c>
      <c r="FA61" s="227" t="e">
        <v>#VALUE!</v>
      </c>
      <c r="FB61" s="227" t="e">
        <v>#VALUE!</v>
      </c>
      <c r="FC61" s="227" t="e">
        <v>#VALUE!</v>
      </c>
      <c r="FD61" s="227" t="e">
        <v>#VALUE!</v>
      </c>
    </row>
    <row r="62" spans="1:160" ht="13.5" thickBot="1" x14ac:dyDescent="0.25">
      <c r="A62" s="132"/>
      <c r="B62" s="34">
        <v>44</v>
      </c>
      <c r="C62" s="10">
        <v>44</v>
      </c>
      <c r="D62" s="37" t="s">
        <v>150</v>
      </c>
      <c r="E62" s="37" t="s">
        <v>46</v>
      </c>
      <c r="F62" s="37"/>
      <c r="G62" s="43">
        <v>0.32222222222222202</v>
      </c>
      <c r="H62" s="47">
        <v>0.32222222222222224</v>
      </c>
      <c r="I62" s="58" t="s">
        <v>44</v>
      </c>
      <c r="J62" s="52">
        <v>0</v>
      </c>
      <c r="K62" s="43">
        <v>0.405555555555553</v>
      </c>
      <c r="L62" s="47">
        <v>0.40555555555553802</v>
      </c>
      <c r="M62" s="42" t="s">
        <v>44</v>
      </c>
      <c r="N62" s="38">
        <v>0</v>
      </c>
      <c r="O62" s="73">
        <v>0.44722222222222219</v>
      </c>
      <c r="P62" s="42" t="s">
        <v>44</v>
      </c>
      <c r="Q62" s="38">
        <v>0</v>
      </c>
      <c r="R62" s="43">
        <v>0.45624999999999999</v>
      </c>
      <c r="S62" s="47">
        <v>0.45624999999999999</v>
      </c>
      <c r="T62" s="70">
        <v>41.8</v>
      </c>
      <c r="U62" s="71">
        <v>41.8</v>
      </c>
      <c r="V62" s="72"/>
      <c r="W62" s="115">
        <v>0.4680555555555555</v>
      </c>
      <c r="X62" s="42" t="s">
        <v>44</v>
      </c>
      <c r="Y62" s="38">
        <v>0</v>
      </c>
      <c r="Z62" s="49">
        <v>0.50277777777777777</v>
      </c>
      <c r="AA62" s="42" t="s">
        <v>44</v>
      </c>
      <c r="AB62" s="38">
        <v>0</v>
      </c>
      <c r="AC62" s="53">
        <v>0.50555555555555554</v>
      </c>
      <c r="AD62" s="61"/>
      <c r="AE62" s="55">
        <v>0.50925925925925919</v>
      </c>
      <c r="AF62" s="35">
        <v>3.7037037037036535E-3</v>
      </c>
      <c r="AG62" s="35">
        <v>1.5046296296301323E-4</v>
      </c>
      <c r="AH62" s="44" t="s">
        <v>45</v>
      </c>
      <c r="AI62" s="45">
        <v>13</v>
      </c>
      <c r="AJ62" s="115">
        <v>0.52638888888888891</v>
      </c>
      <c r="AK62" s="42" t="s">
        <v>44</v>
      </c>
      <c r="AL62" s="38">
        <v>0</v>
      </c>
      <c r="AM62" s="73">
        <v>0.53680555555555554</v>
      </c>
      <c r="AN62" s="42" t="s">
        <v>44</v>
      </c>
      <c r="AO62" s="38">
        <v>0</v>
      </c>
      <c r="AP62" s="53">
        <v>0.54027777777777775</v>
      </c>
      <c r="AQ62" s="61"/>
      <c r="AR62" s="55">
        <v>0.54784722222222226</v>
      </c>
      <c r="AS62" s="35">
        <v>7.5694444444445175E-3</v>
      </c>
      <c r="AT62" s="35">
        <v>8.1018518518525835E-4</v>
      </c>
      <c r="AU62" s="44" t="s">
        <v>223</v>
      </c>
      <c r="AV62" s="45">
        <v>70</v>
      </c>
      <c r="AW62" s="49">
        <v>0.56805555555555554</v>
      </c>
      <c r="AX62" s="42" t="s">
        <v>44</v>
      </c>
      <c r="AY62" s="38">
        <v>0</v>
      </c>
      <c r="AZ62" s="49">
        <v>0.57013888888888897</v>
      </c>
      <c r="BA62" s="61"/>
      <c r="BB62" s="55">
        <v>0.57611111111111113</v>
      </c>
      <c r="BC62" s="35">
        <v>5.9722222222221566E-3</v>
      </c>
      <c r="BD62" s="35">
        <v>9.7222222222215649E-4</v>
      </c>
      <c r="BE62" s="44" t="s">
        <v>223</v>
      </c>
      <c r="BF62" s="45">
        <v>84</v>
      </c>
      <c r="BG62" s="308">
        <v>0.61527777777777781</v>
      </c>
      <c r="BH62" s="42" t="s">
        <v>44</v>
      </c>
      <c r="BI62" s="38">
        <v>0</v>
      </c>
      <c r="BJ62" s="43">
        <v>0.61527777777777781</v>
      </c>
      <c r="BK62" s="47">
        <v>0.62430555555555556</v>
      </c>
      <c r="BL62" s="70">
        <v>26.9</v>
      </c>
      <c r="BM62" s="71">
        <v>26.9</v>
      </c>
      <c r="BN62" s="72"/>
      <c r="BO62" s="117"/>
      <c r="BP62" s="121"/>
      <c r="BQ62" s="124"/>
      <c r="BR62" s="125"/>
      <c r="BS62" s="49">
        <v>0.70624999999999993</v>
      </c>
      <c r="BT62" s="42" t="s">
        <v>223</v>
      </c>
      <c r="BU62" s="38">
        <v>480</v>
      </c>
      <c r="BV62" s="49"/>
      <c r="BW62" s="61"/>
      <c r="BX62" s="55"/>
      <c r="BY62" s="35">
        <v>0</v>
      </c>
      <c r="BZ62" s="35">
        <v>2.4537037037037036E-3</v>
      </c>
      <c r="CA62" s="44" t="s">
        <v>45</v>
      </c>
      <c r="CB62" s="45" t="s">
        <v>231</v>
      </c>
      <c r="CC62" s="85"/>
      <c r="CD62" s="86"/>
      <c r="CE62" s="87"/>
      <c r="CF62" s="88"/>
      <c r="CG62" s="85"/>
      <c r="CH62" s="86"/>
      <c r="CI62" s="87"/>
      <c r="CJ62" s="88"/>
      <c r="CK62" s="43"/>
      <c r="CL62" s="47"/>
      <c r="CM62" s="317"/>
      <c r="CN62" s="310" t="s">
        <v>231</v>
      </c>
      <c r="CO62" s="72"/>
      <c r="CP62" s="91"/>
      <c r="CQ62" s="95">
        <v>5.5555555555555601E-2</v>
      </c>
      <c r="CR62" s="42" t="s">
        <v>44</v>
      </c>
      <c r="CS62" s="38"/>
      <c r="CU62" s="39" t="s">
        <v>231</v>
      </c>
      <c r="CV62" s="46" t="s">
        <v>231</v>
      </c>
      <c r="CW62" s="40"/>
      <c r="CX62" s="63" t="s">
        <v>231</v>
      </c>
      <c r="CZ62" s="101" t="s">
        <v>190</v>
      </c>
      <c r="DA62" s="129" t="s">
        <v>177</v>
      </c>
      <c r="DB62" s="129">
        <v>150</v>
      </c>
      <c r="DC62" s="104" t="s">
        <v>186</v>
      </c>
      <c r="DD62" s="77"/>
      <c r="DE62" s="56"/>
      <c r="DF62" s="36"/>
      <c r="DI62" s="41">
        <v>1.0900000000000001</v>
      </c>
      <c r="DJ62" s="17" t="s">
        <v>196</v>
      </c>
      <c r="DK62" s="153" t="e">
        <v>#REF!</v>
      </c>
      <c r="DL62" s="41" t="e">
        <v>#REF!</v>
      </c>
      <c r="DM62" s="41">
        <v>9999</v>
      </c>
      <c r="DP62" s="41">
        <v>44</v>
      </c>
      <c r="DQ62" s="227">
        <v>0</v>
      </c>
      <c r="DR62" s="227">
        <v>0</v>
      </c>
      <c r="DS62" s="228">
        <v>41.8</v>
      </c>
      <c r="DT62" s="227">
        <v>0</v>
      </c>
      <c r="DU62" s="227">
        <v>0</v>
      </c>
      <c r="DV62" s="227">
        <v>13</v>
      </c>
      <c r="DW62" s="227">
        <v>0</v>
      </c>
      <c r="DX62" s="227">
        <v>0</v>
      </c>
      <c r="DY62" s="227">
        <v>70</v>
      </c>
      <c r="DZ62" s="227">
        <v>0</v>
      </c>
      <c r="EA62" s="227">
        <v>84</v>
      </c>
      <c r="EB62" s="227">
        <v>0</v>
      </c>
      <c r="EC62" s="228">
        <v>26.9</v>
      </c>
      <c r="ED62" s="227">
        <v>0</v>
      </c>
      <c r="EE62" s="227">
        <v>480</v>
      </c>
      <c r="EF62" s="227" t="e">
        <v>#VALUE!</v>
      </c>
      <c r="EG62" s="227">
        <v>0</v>
      </c>
      <c r="EH62" s="228" t="e">
        <v>#REF!</v>
      </c>
      <c r="EI62" s="227">
        <v>0</v>
      </c>
      <c r="EK62" s="41">
        <v>44</v>
      </c>
      <c r="EL62" s="227">
        <v>0</v>
      </c>
      <c r="EM62" s="227">
        <v>0</v>
      </c>
      <c r="EN62" s="227">
        <v>41.8</v>
      </c>
      <c r="EO62" s="227">
        <v>41.8</v>
      </c>
      <c r="EP62" s="227">
        <v>41.8</v>
      </c>
      <c r="EQ62" s="227">
        <v>54.8</v>
      </c>
      <c r="ER62" s="227">
        <v>54.8</v>
      </c>
      <c r="ES62" s="227">
        <v>54.8</v>
      </c>
      <c r="ET62" s="227">
        <v>124.8</v>
      </c>
      <c r="EU62" s="227">
        <v>124.8</v>
      </c>
      <c r="EV62" s="227">
        <v>208.8</v>
      </c>
      <c r="EW62" s="227">
        <v>208.8</v>
      </c>
      <c r="EX62" s="227">
        <v>235.7</v>
      </c>
      <c r="EY62" s="227">
        <v>235.7</v>
      </c>
      <c r="EZ62" s="227">
        <v>715.7</v>
      </c>
      <c r="FA62" s="227" t="e">
        <v>#VALUE!</v>
      </c>
      <c r="FB62" s="227" t="e">
        <v>#VALUE!</v>
      </c>
      <c r="FC62" s="227" t="e">
        <v>#VALUE!</v>
      </c>
      <c r="FD62" s="227" t="e">
        <v>#VALUE!</v>
      </c>
    </row>
    <row r="63" spans="1:160" ht="13.5" thickBot="1" x14ac:dyDescent="0.25">
      <c r="A63" s="133"/>
      <c r="B63" s="134">
        <v>56</v>
      </c>
      <c r="C63" s="135">
        <v>59</v>
      </c>
      <c r="D63" s="37" t="s">
        <v>168</v>
      </c>
      <c r="E63" s="37" t="s">
        <v>169</v>
      </c>
      <c r="F63" s="37"/>
      <c r="G63" s="136">
        <v>0.33055555555555499</v>
      </c>
      <c r="H63" s="137">
        <v>0.33055555555555555</v>
      </c>
      <c r="I63" s="138" t="s">
        <v>44</v>
      </c>
      <c r="J63" s="139">
        <v>0</v>
      </c>
      <c r="K63" s="136">
        <v>0.41388888888888598</v>
      </c>
      <c r="L63" s="137">
        <v>0.41388888888886599</v>
      </c>
      <c r="M63" s="106" t="s">
        <v>44</v>
      </c>
      <c r="N63" s="107">
        <v>0</v>
      </c>
      <c r="O63" s="110">
        <v>0.45555555555555555</v>
      </c>
      <c r="P63" s="106" t="s">
        <v>44</v>
      </c>
      <c r="Q63" s="107">
        <v>0</v>
      </c>
      <c r="R63" s="136">
        <v>0.46458333333333335</v>
      </c>
      <c r="S63" s="137">
        <v>0.46458333333333335</v>
      </c>
      <c r="T63" s="140">
        <v>47.5</v>
      </c>
      <c r="U63" s="141">
        <v>47.5</v>
      </c>
      <c r="V63" s="142">
        <v>30</v>
      </c>
      <c r="W63" s="143">
        <v>0.47638888888888886</v>
      </c>
      <c r="X63" s="106" t="s">
        <v>44</v>
      </c>
      <c r="Y63" s="107">
        <v>0</v>
      </c>
      <c r="Z63" s="108">
        <v>0.51111111111111118</v>
      </c>
      <c r="AA63" s="106" t="s">
        <v>44</v>
      </c>
      <c r="AB63" s="107">
        <v>0</v>
      </c>
      <c r="AC63" s="144">
        <v>0.51388888888888895</v>
      </c>
      <c r="AD63" s="80"/>
      <c r="AE63" s="145">
        <v>0.51841435185185192</v>
      </c>
      <c r="AF63" s="81">
        <v>4.5254629629629672E-3</v>
      </c>
      <c r="AG63" s="81">
        <v>6.7129629629630047E-4</v>
      </c>
      <c r="AH63" s="82" t="s">
        <v>223</v>
      </c>
      <c r="AI63" s="83">
        <v>58</v>
      </c>
      <c r="AJ63" s="143">
        <v>0.53472222222222232</v>
      </c>
      <c r="AK63" s="106" t="s">
        <v>44</v>
      </c>
      <c r="AL63" s="107">
        <v>0</v>
      </c>
      <c r="AM63" s="110">
        <v>0.54583333333333328</v>
      </c>
      <c r="AN63" s="106" t="s">
        <v>223</v>
      </c>
      <c r="AO63" s="107">
        <v>60</v>
      </c>
      <c r="AP63" s="144">
        <v>0.54722222222222217</v>
      </c>
      <c r="AQ63" s="80"/>
      <c r="AR63" s="145">
        <v>0.55539351851851848</v>
      </c>
      <c r="AS63" s="81">
        <v>8.1712962962963154E-3</v>
      </c>
      <c r="AT63" s="81">
        <v>1.4120370370370562E-3</v>
      </c>
      <c r="AU63" s="82" t="s">
        <v>223</v>
      </c>
      <c r="AV63" s="83">
        <v>122</v>
      </c>
      <c r="AW63" s="108">
        <v>0.57500000000000007</v>
      </c>
      <c r="AX63" s="106" t="s">
        <v>44</v>
      </c>
      <c r="AY63" s="107">
        <v>0</v>
      </c>
      <c r="AZ63" s="108">
        <v>0.57708333333333295</v>
      </c>
      <c r="BA63" s="80"/>
      <c r="BB63" s="145">
        <v>0.58523148148148152</v>
      </c>
      <c r="BC63" s="81">
        <v>8.1481481481485707E-3</v>
      </c>
      <c r="BD63" s="81">
        <v>3.1481481481485706E-3</v>
      </c>
      <c r="BE63" s="82" t="s">
        <v>223</v>
      </c>
      <c r="BF63" s="83">
        <v>272</v>
      </c>
      <c r="BG63" s="309">
        <v>0.62222222222222179</v>
      </c>
      <c r="BH63" s="106" t="s">
        <v>44</v>
      </c>
      <c r="BI63" s="107">
        <v>0</v>
      </c>
      <c r="BJ63" s="136">
        <v>0.62222222222222223</v>
      </c>
      <c r="BK63" s="137">
        <v>0.6333333333333333</v>
      </c>
      <c r="BL63" s="140">
        <v>29.4</v>
      </c>
      <c r="BM63" s="141">
        <v>29.4</v>
      </c>
      <c r="BN63" s="142"/>
      <c r="BO63" s="146"/>
      <c r="BP63" s="147"/>
      <c r="BQ63" s="126"/>
      <c r="BR63" s="127"/>
      <c r="BS63" s="108">
        <v>0.70972222222222225</v>
      </c>
      <c r="BT63" s="106" t="s">
        <v>44</v>
      </c>
      <c r="BU63" s="107">
        <v>0</v>
      </c>
      <c r="BV63" s="108">
        <v>0.71250000000000002</v>
      </c>
      <c r="BW63" s="80"/>
      <c r="BX63" s="145">
        <v>0.7195138888888889</v>
      </c>
      <c r="BY63" s="81">
        <v>7.0138888888888751E-3</v>
      </c>
      <c r="BZ63" s="81">
        <v>4.5601851851851715E-3</v>
      </c>
      <c r="CA63" s="82" t="s">
        <v>223</v>
      </c>
      <c r="CB63" s="83">
        <v>394</v>
      </c>
      <c r="CC63" s="148">
        <v>0.72222222222222221</v>
      </c>
      <c r="CD63" s="93"/>
      <c r="CE63" s="94">
        <v>0</v>
      </c>
      <c r="CF63" s="109"/>
      <c r="CG63" s="148">
        <v>0.73749999999999993</v>
      </c>
      <c r="CH63" s="93"/>
      <c r="CI63" s="94">
        <v>0</v>
      </c>
      <c r="CJ63" s="109"/>
      <c r="CK63" s="136"/>
      <c r="CL63" s="137"/>
      <c r="CM63" s="318"/>
      <c r="CN63" s="312" t="s">
        <v>231</v>
      </c>
      <c r="CO63" s="142"/>
      <c r="CP63" s="92"/>
      <c r="CQ63" s="95">
        <v>5.5555555555555601E-2</v>
      </c>
      <c r="CR63" s="106" t="s">
        <v>44</v>
      </c>
      <c r="CS63" s="107"/>
      <c r="CT63" s="149"/>
      <c r="CU63" s="111" t="s">
        <v>231</v>
      </c>
      <c r="CV63" s="112" t="s">
        <v>231</v>
      </c>
      <c r="CW63" s="113"/>
      <c r="CX63" s="114" t="s">
        <v>231</v>
      </c>
      <c r="CY63" s="149"/>
      <c r="CZ63" s="102" t="s">
        <v>191</v>
      </c>
      <c r="DA63" s="150" t="s">
        <v>177</v>
      </c>
      <c r="DB63" s="150">
        <v>141</v>
      </c>
      <c r="DC63" s="105" t="s">
        <v>188</v>
      </c>
      <c r="DD63" s="103"/>
      <c r="DE63" s="57"/>
      <c r="DF63" s="50"/>
      <c r="DI63" s="41">
        <v>1.0900000000000001</v>
      </c>
      <c r="DJ63" s="17" t="s">
        <v>196</v>
      </c>
      <c r="DK63" s="153" t="e">
        <v>#REF!</v>
      </c>
      <c r="DL63" s="41" t="e">
        <v>#REF!</v>
      </c>
      <c r="DM63" s="41">
        <v>9999</v>
      </c>
      <c r="DP63" s="41">
        <v>59</v>
      </c>
      <c r="DQ63" s="227">
        <v>0</v>
      </c>
      <c r="DR63" s="227">
        <v>0</v>
      </c>
      <c r="DS63" s="228">
        <v>77.5</v>
      </c>
      <c r="DT63" s="227">
        <v>0</v>
      </c>
      <c r="DU63" s="227">
        <v>0</v>
      </c>
      <c r="DV63" s="227">
        <v>58</v>
      </c>
      <c r="DW63" s="227">
        <v>0</v>
      </c>
      <c r="DX63" s="227">
        <v>60</v>
      </c>
      <c r="DY63" s="227">
        <v>122</v>
      </c>
      <c r="DZ63" s="227">
        <v>0</v>
      </c>
      <c r="EA63" s="227">
        <v>272</v>
      </c>
      <c r="EB63" s="227">
        <v>0</v>
      </c>
      <c r="EC63" s="228">
        <v>29.4</v>
      </c>
      <c r="ED63" s="227">
        <v>0</v>
      </c>
      <c r="EE63" s="227">
        <v>0</v>
      </c>
      <c r="EF63" s="227">
        <v>394</v>
      </c>
      <c r="EG63" s="227">
        <v>0</v>
      </c>
      <c r="EH63" s="228" t="e">
        <v>#REF!</v>
      </c>
      <c r="EI63" s="227">
        <v>0</v>
      </c>
      <c r="EK63" s="41">
        <v>59</v>
      </c>
      <c r="EL63" s="227">
        <v>0</v>
      </c>
      <c r="EM63" s="227">
        <v>0</v>
      </c>
      <c r="EN63" s="227">
        <v>77.5</v>
      </c>
      <c r="EO63" s="227">
        <v>77.5</v>
      </c>
      <c r="EP63" s="227">
        <v>77.5</v>
      </c>
      <c r="EQ63" s="227">
        <v>135.5</v>
      </c>
      <c r="ER63" s="227">
        <v>135.5</v>
      </c>
      <c r="ES63" s="227">
        <v>195.5</v>
      </c>
      <c r="ET63" s="227">
        <v>317.5</v>
      </c>
      <c r="EU63" s="227">
        <v>317.5</v>
      </c>
      <c r="EV63" s="227">
        <v>589.5</v>
      </c>
      <c r="EW63" s="227">
        <v>589.5</v>
      </c>
      <c r="EX63" s="227">
        <v>618.9</v>
      </c>
      <c r="EY63" s="227">
        <v>618.9</v>
      </c>
      <c r="EZ63" s="227">
        <v>618.9</v>
      </c>
      <c r="FA63" s="227">
        <v>1012.9</v>
      </c>
      <c r="FB63" s="227">
        <v>1012.9</v>
      </c>
      <c r="FC63" s="227" t="e">
        <v>#REF!</v>
      </c>
      <c r="FD63" s="227" t="e">
        <v>#REF!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autoFilter ref="A4:FD63">
    <filterColumn colId="8" showButton="0"/>
    <filterColumn colId="12" showButton="0"/>
    <filterColumn colId="15" showButton="0"/>
    <filterColumn colId="23" showButton="0"/>
    <filterColumn colId="26" showButton="0"/>
    <filterColumn colId="36" showButton="0"/>
    <filterColumn colId="39" showButton="0"/>
    <filterColumn colId="49" showButton="0"/>
    <filterColumn colId="59" showButton="0"/>
    <filterColumn colId="71" showButton="0"/>
    <filterColumn colId="81" showButton="0"/>
    <filterColumn colId="85" showButton="0"/>
    <filterColumn colId="95" showButton="0"/>
  </autoFilter>
  <mergeCells count="50">
    <mergeCell ref="K1:N2"/>
    <mergeCell ref="D2:E2"/>
    <mergeCell ref="D3:F3"/>
    <mergeCell ref="G3:J3"/>
    <mergeCell ref="K3:N3"/>
    <mergeCell ref="AA3:AB3"/>
    <mergeCell ref="AC3:AD3"/>
    <mergeCell ref="AH3:AI3"/>
    <mergeCell ref="AK3:AL3"/>
    <mergeCell ref="P3:Q3"/>
    <mergeCell ref="R3:S3"/>
    <mergeCell ref="T3:V3"/>
    <mergeCell ref="X3:Y3"/>
    <mergeCell ref="AZ3:BA3"/>
    <mergeCell ref="BE3:BF3"/>
    <mergeCell ref="BH3:BI3"/>
    <mergeCell ref="BJ3:BK3"/>
    <mergeCell ref="AN3:AO3"/>
    <mergeCell ref="AP3:AQ3"/>
    <mergeCell ref="AU3:AV3"/>
    <mergeCell ref="AX3:AY3"/>
    <mergeCell ref="DC3:DC4"/>
    <mergeCell ref="DD3:DF3"/>
    <mergeCell ref="CK3:CL3"/>
    <mergeCell ref="CM3:CO3"/>
    <mergeCell ref="CR3:CS3"/>
    <mergeCell ref="CZ3:CZ4"/>
    <mergeCell ref="CR4:CS4"/>
    <mergeCell ref="DA3:DA4"/>
    <mergeCell ref="DB3:DB4"/>
    <mergeCell ref="I4:J4"/>
    <mergeCell ref="M4:N4"/>
    <mergeCell ref="P4:Q4"/>
    <mergeCell ref="X4:Y4"/>
    <mergeCell ref="BV3:BW3"/>
    <mergeCell ref="CA3:CB3"/>
    <mergeCell ref="AA4:AB4"/>
    <mergeCell ref="AK4:AL4"/>
    <mergeCell ref="AN4:AO4"/>
    <mergeCell ref="AX4:AY4"/>
    <mergeCell ref="CD3:CF3"/>
    <mergeCell ref="CH3:CJ3"/>
    <mergeCell ref="BH4:BI4"/>
    <mergeCell ref="BT4:BU4"/>
    <mergeCell ref="CD4:CE4"/>
    <mergeCell ref="CH4:CI4"/>
    <mergeCell ref="BL3:BN3"/>
    <mergeCell ref="BO3:BP3"/>
    <mergeCell ref="BQ3:BR3"/>
    <mergeCell ref="BT3:BU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D73"/>
  <sheetViews>
    <sheetView topLeftCell="B1" workbookViewId="0">
      <selection activeCell="A5" sqref="A5:IV63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s="41" customFormat="1" ht="13.5" thickBot="1" x14ac:dyDescent="0.25">
      <c r="A5" s="131"/>
      <c r="B5" s="34">
        <v>9</v>
      </c>
      <c r="C5" s="10">
        <v>9</v>
      </c>
      <c r="D5" s="37" t="s">
        <v>35</v>
      </c>
      <c r="E5" s="37" t="s">
        <v>99</v>
      </c>
      <c r="F5" s="37"/>
      <c r="G5" s="43">
        <v>0.297916666666667</v>
      </c>
      <c r="H5" s="47">
        <v>0.29791666666666666</v>
      </c>
      <c r="I5" s="58" t="s">
        <v>44</v>
      </c>
      <c r="J5" s="52">
        <v>0</v>
      </c>
      <c r="K5" s="43">
        <v>0.38124999999999998</v>
      </c>
      <c r="L5" s="47">
        <v>0.38124999999999798</v>
      </c>
      <c r="M5" s="42" t="s">
        <v>44</v>
      </c>
      <c r="N5" s="38">
        <v>0</v>
      </c>
      <c r="O5" s="73">
        <v>0.42291666666666666</v>
      </c>
      <c r="P5" s="42" t="s">
        <v>44</v>
      </c>
      <c r="Q5" s="38">
        <v>0</v>
      </c>
      <c r="R5" s="43">
        <v>0.42499999999999999</v>
      </c>
      <c r="S5" s="47">
        <v>0.42499999999999999</v>
      </c>
      <c r="T5" s="70">
        <v>38.5</v>
      </c>
      <c r="U5" s="71">
        <v>38.5</v>
      </c>
      <c r="V5" s="72"/>
      <c r="W5" s="115">
        <v>0.44374999999999998</v>
      </c>
      <c r="X5" s="42" t="s">
        <v>44</v>
      </c>
      <c r="Y5" s="38">
        <v>0</v>
      </c>
      <c r="Z5" s="49">
        <v>0.47847222222222219</v>
      </c>
      <c r="AA5" s="42" t="s">
        <v>44</v>
      </c>
      <c r="AB5" s="38">
        <v>0</v>
      </c>
      <c r="AC5" s="53">
        <v>0.48055555555555557</v>
      </c>
      <c r="AD5" s="61"/>
      <c r="AE5" s="55">
        <v>0.48440972222222217</v>
      </c>
      <c r="AF5" s="35">
        <v>3.854166666666603E-3</v>
      </c>
      <c r="AG5" s="35">
        <v>6.3751087742147661E-17</v>
      </c>
      <c r="AH5" s="44" t="s">
        <v>44</v>
      </c>
      <c r="AI5" s="45">
        <v>0</v>
      </c>
      <c r="AJ5" s="115">
        <v>0.50138888888888888</v>
      </c>
      <c r="AK5" s="42" t="s">
        <v>44</v>
      </c>
      <c r="AL5" s="38">
        <v>0</v>
      </c>
      <c r="AM5" s="73">
        <v>0.51180555555555551</v>
      </c>
      <c r="AN5" s="42" t="s">
        <v>44</v>
      </c>
      <c r="AO5" s="38">
        <v>0</v>
      </c>
      <c r="AP5" s="53">
        <v>0.51388888888888895</v>
      </c>
      <c r="AQ5" s="61"/>
      <c r="AR5" s="55">
        <v>0.52239583333333328</v>
      </c>
      <c r="AS5" s="35">
        <v>8.506944444444331E-3</v>
      </c>
      <c r="AT5" s="35">
        <v>1.7476851851850718E-3</v>
      </c>
      <c r="AU5" s="44" t="s">
        <v>223</v>
      </c>
      <c r="AV5" s="45">
        <v>151</v>
      </c>
      <c r="AW5" s="49">
        <v>0.54166666666666663</v>
      </c>
      <c r="AX5" s="42" t="s">
        <v>44</v>
      </c>
      <c r="AY5" s="38">
        <v>0</v>
      </c>
      <c r="AZ5" s="49">
        <v>0.54374999999999996</v>
      </c>
      <c r="BA5" s="61"/>
      <c r="BB5" s="55">
        <v>0.54880787037037038</v>
      </c>
      <c r="BC5" s="35">
        <v>5.0578703703704209E-3</v>
      </c>
      <c r="BD5" s="35">
        <v>5.7870370370420761E-5</v>
      </c>
      <c r="BE5" s="44" t="s">
        <v>223</v>
      </c>
      <c r="BF5" s="45">
        <v>5</v>
      </c>
      <c r="BG5" s="308">
        <v>0.5888888888888888</v>
      </c>
      <c r="BH5" s="42" t="s">
        <v>44</v>
      </c>
      <c r="BI5" s="38">
        <v>0</v>
      </c>
      <c r="BJ5" s="43">
        <v>0.58958333333333335</v>
      </c>
      <c r="BK5" s="47">
        <v>0.59027777777777779</v>
      </c>
      <c r="BL5" s="70">
        <v>27.8</v>
      </c>
      <c r="BM5" s="71">
        <v>27.8</v>
      </c>
      <c r="BN5" s="72"/>
      <c r="BO5" s="118" t="s">
        <v>226</v>
      </c>
      <c r="BP5" s="120"/>
      <c r="BQ5" s="122" t="s">
        <v>225</v>
      </c>
      <c r="BR5" s="123"/>
      <c r="BS5" s="49">
        <v>0.66527777777777775</v>
      </c>
      <c r="BT5" s="42" t="s">
        <v>44</v>
      </c>
      <c r="BU5" s="38">
        <v>0</v>
      </c>
      <c r="BV5" s="49">
        <v>0.66736111111111096</v>
      </c>
      <c r="BW5" s="61"/>
      <c r="BX5" s="55">
        <v>0.66990740740740751</v>
      </c>
      <c r="BY5" s="35">
        <v>2.5462962962965463E-3</v>
      </c>
      <c r="BZ5" s="35">
        <v>9.25925925928427E-5</v>
      </c>
      <c r="CA5" s="44" t="s">
        <v>223</v>
      </c>
      <c r="CB5" s="45">
        <v>8</v>
      </c>
      <c r="CC5" s="85">
        <v>0.67083333333333339</v>
      </c>
      <c r="CD5" s="86"/>
      <c r="CE5" s="87">
        <v>60</v>
      </c>
      <c r="CF5" s="88"/>
      <c r="CG5" s="85">
        <v>0.6791666666666667</v>
      </c>
      <c r="CH5" s="86"/>
      <c r="CI5" s="87">
        <v>0</v>
      </c>
      <c r="CJ5" s="88"/>
      <c r="CK5" s="43">
        <v>0.72291666666666676</v>
      </c>
      <c r="CL5" s="47">
        <v>0.72291666666666676</v>
      </c>
      <c r="CM5" s="70">
        <v>42.8</v>
      </c>
      <c r="CN5" s="71">
        <v>42.8</v>
      </c>
      <c r="CO5" s="72"/>
      <c r="CP5" s="91">
        <v>0.72291666666666676</v>
      </c>
      <c r="CQ5" s="95">
        <v>5.5555555555555601E-2</v>
      </c>
      <c r="CR5" s="42" t="s">
        <v>44</v>
      </c>
      <c r="CS5" s="38">
        <v>0</v>
      </c>
      <c r="CT5" s="64"/>
      <c r="CU5" s="39">
        <v>273.10000000000002</v>
      </c>
      <c r="CV5" s="46">
        <v>60</v>
      </c>
      <c r="CW5" s="40"/>
      <c r="CX5" s="63">
        <v>333.1</v>
      </c>
      <c r="CY5" s="43"/>
      <c r="CZ5" s="101" t="s">
        <v>189</v>
      </c>
      <c r="DA5" s="129" t="s">
        <v>177</v>
      </c>
      <c r="DB5" s="129">
        <v>78</v>
      </c>
      <c r="DC5" s="104" t="s">
        <v>182</v>
      </c>
      <c r="DD5" s="96"/>
      <c r="DE5" s="97"/>
      <c r="DF5" s="98"/>
      <c r="DI5" s="41">
        <v>1.06</v>
      </c>
      <c r="DJ5" s="41" t="s">
        <v>196</v>
      </c>
      <c r="DK5" s="153">
        <v>115.646</v>
      </c>
      <c r="DL5" s="41">
        <v>115.646</v>
      </c>
      <c r="DM5" s="41">
        <v>9999</v>
      </c>
      <c r="DP5" s="41">
        <v>9</v>
      </c>
      <c r="DQ5" s="227">
        <v>0</v>
      </c>
      <c r="DR5" s="227">
        <v>0</v>
      </c>
      <c r="DS5" s="228">
        <v>38.5</v>
      </c>
      <c r="DT5" s="227">
        <v>0</v>
      </c>
      <c r="DU5" s="227">
        <v>0</v>
      </c>
      <c r="DV5" s="227">
        <v>0</v>
      </c>
      <c r="DW5" s="227">
        <v>0</v>
      </c>
      <c r="DX5" s="227">
        <v>0</v>
      </c>
      <c r="DY5" s="227">
        <v>151</v>
      </c>
      <c r="DZ5" s="227">
        <v>0</v>
      </c>
      <c r="EA5" s="227">
        <v>5</v>
      </c>
      <c r="EB5" s="227">
        <v>0</v>
      </c>
      <c r="EC5" s="228">
        <v>27.8</v>
      </c>
      <c r="ED5" s="227">
        <v>0</v>
      </c>
      <c r="EE5" s="227">
        <v>0</v>
      </c>
      <c r="EF5" s="227">
        <v>8</v>
      </c>
      <c r="EG5" s="227">
        <v>60</v>
      </c>
      <c r="EH5" s="228">
        <v>42.8</v>
      </c>
      <c r="EI5" s="227">
        <v>0</v>
      </c>
      <c r="EK5" s="41">
        <v>9</v>
      </c>
      <c r="EL5" s="227">
        <v>0</v>
      </c>
      <c r="EM5" s="227">
        <v>0</v>
      </c>
      <c r="EN5" s="227">
        <v>38.5</v>
      </c>
      <c r="EO5" s="227">
        <v>38.5</v>
      </c>
      <c r="EP5" s="227">
        <v>38.5</v>
      </c>
      <c r="EQ5" s="227">
        <v>38.5</v>
      </c>
      <c r="ER5" s="227">
        <v>38.5</v>
      </c>
      <c r="ES5" s="227">
        <v>38.5</v>
      </c>
      <c r="ET5" s="227">
        <v>189.5</v>
      </c>
      <c r="EU5" s="227">
        <v>189.5</v>
      </c>
      <c r="EV5" s="227">
        <v>194.5</v>
      </c>
      <c r="EW5" s="227">
        <v>194.5</v>
      </c>
      <c r="EX5" s="227">
        <v>222.3</v>
      </c>
      <c r="EY5" s="227">
        <v>222.3</v>
      </c>
      <c r="EZ5" s="227">
        <v>222.3</v>
      </c>
      <c r="FA5" s="227">
        <v>230.3</v>
      </c>
      <c r="FB5" s="227">
        <v>290.3</v>
      </c>
      <c r="FC5" s="227">
        <v>333.1</v>
      </c>
      <c r="FD5" s="227">
        <v>333.1</v>
      </c>
    </row>
    <row r="6" spans="1:160" s="41" customFormat="1" ht="13.5" thickBot="1" x14ac:dyDescent="0.25">
      <c r="A6" s="131"/>
      <c r="B6" s="34">
        <v>6</v>
      </c>
      <c r="C6" s="10">
        <v>6</v>
      </c>
      <c r="D6" s="37" t="s">
        <v>29</v>
      </c>
      <c r="E6" s="37" t="s">
        <v>54</v>
      </c>
      <c r="F6" s="37"/>
      <c r="G6" s="43">
        <v>0.295833333333333</v>
      </c>
      <c r="H6" s="47">
        <v>0.29583333333333334</v>
      </c>
      <c r="I6" s="58" t="s">
        <v>44</v>
      </c>
      <c r="J6" s="52">
        <v>0</v>
      </c>
      <c r="K6" s="43">
        <v>0.37916666666666599</v>
      </c>
      <c r="L6" s="47">
        <v>0.37916666666666599</v>
      </c>
      <c r="M6" s="42" t="s">
        <v>44</v>
      </c>
      <c r="N6" s="38">
        <v>0</v>
      </c>
      <c r="O6" s="73">
        <v>0.42083333333333334</v>
      </c>
      <c r="P6" s="42" t="s">
        <v>44</v>
      </c>
      <c r="Q6" s="38">
        <v>0</v>
      </c>
      <c r="R6" s="43">
        <v>0.4236111111111111</v>
      </c>
      <c r="S6" s="47">
        <v>0.4236111111111111</v>
      </c>
      <c r="T6" s="70">
        <v>35.799999999999997</v>
      </c>
      <c r="U6" s="71">
        <v>35.799999999999997</v>
      </c>
      <c r="V6" s="72"/>
      <c r="W6" s="115">
        <v>0.44166666666666665</v>
      </c>
      <c r="X6" s="42" t="s">
        <v>44</v>
      </c>
      <c r="Y6" s="38">
        <v>0</v>
      </c>
      <c r="Z6" s="49">
        <v>0.47638888888888892</v>
      </c>
      <c r="AA6" s="42" t="s">
        <v>44</v>
      </c>
      <c r="AB6" s="38">
        <v>0</v>
      </c>
      <c r="AC6" s="53">
        <v>0.47847222222222219</v>
      </c>
      <c r="AD6" s="61"/>
      <c r="AE6" s="55">
        <v>0.48260416666666667</v>
      </c>
      <c r="AF6" s="35">
        <v>4.1319444444444797E-3</v>
      </c>
      <c r="AG6" s="35">
        <v>2.7777777777781296E-4</v>
      </c>
      <c r="AH6" s="44" t="s">
        <v>223</v>
      </c>
      <c r="AI6" s="45">
        <v>24</v>
      </c>
      <c r="AJ6" s="115">
        <v>0.4993055555555555</v>
      </c>
      <c r="AK6" s="42" t="s">
        <v>44</v>
      </c>
      <c r="AL6" s="38">
        <v>0</v>
      </c>
      <c r="AM6" s="73">
        <v>0.50972222222222219</v>
      </c>
      <c r="AN6" s="42" t="s">
        <v>44</v>
      </c>
      <c r="AO6" s="38">
        <v>0</v>
      </c>
      <c r="AP6" s="53">
        <v>0.51180555555555551</v>
      </c>
      <c r="AQ6" s="61"/>
      <c r="AR6" s="55">
        <v>0.5184375</v>
      </c>
      <c r="AS6" s="35">
        <v>6.6319444444444819E-3</v>
      </c>
      <c r="AT6" s="35">
        <v>1.2731481481477718E-4</v>
      </c>
      <c r="AU6" s="44" t="s">
        <v>45</v>
      </c>
      <c r="AV6" s="45">
        <v>11</v>
      </c>
      <c r="AW6" s="49">
        <v>0.5395833333333333</v>
      </c>
      <c r="AX6" s="42" t="s">
        <v>44</v>
      </c>
      <c r="AY6" s="38">
        <v>0</v>
      </c>
      <c r="AZ6" s="49">
        <v>0.54166666666666696</v>
      </c>
      <c r="BA6" s="61"/>
      <c r="BB6" s="55">
        <v>0.54634259259259255</v>
      </c>
      <c r="BC6" s="35">
        <v>4.6759259259255836E-3</v>
      </c>
      <c r="BD6" s="35">
        <v>3.2407407407441646E-4</v>
      </c>
      <c r="BE6" s="44" t="s">
        <v>45</v>
      </c>
      <c r="BF6" s="45">
        <v>28</v>
      </c>
      <c r="BG6" s="308">
        <v>0.5868055555555558</v>
      </c>
      <c r="BH6" s="42" t="s">
        <v>44</v>
      </c>
      <c r="BI6" s="38">
        <v>0</v>
      </c>
      <c r="BJ6" s="43">
        <v>0.58750000000000002</v>
      </c>
      <c r="BK6" s="47">
        <v>0.58819444444444446</v>
      </c>
      <c r="BL6" s="70">
        <v>27.2</v>
      </c>
      <c r="BM6" s="71">
        <v>27.2</v>
      </c>
      <c r="BN6" s="72"/>
      <c r="BO6" s="117" t="s">
        <v>226</v>
      </c>
      <c r="BP6" s="121"/>
      <c r="BQ6" s="124" t="s">
        <v>225</v>
      </c>
      <c r="BR6" s="125"/>
      <c r="BS6" s="49">
        <v>0.66319444444444442</v>
      </c>
      <c r="BT6" s="42" t="s">
        <v>44</v>
      </c>
      <c r="BU6" s="38">
        <v>0</v>
      </c>
      <c r="BV6" s="49">
        <v>0.66527777777777797</v>
      </c>
      <c r="BW6" s="61"/>
      <c r="BX6" s="55">
        <v>0.66781250000000003</v>
      </c>
      <c r="BY6" s="35">
        <v>2.5347222222220633E-3</v>
      </c>
      <c r="BZ6" s="35">
        <v>8.1018518518359735E-5</v>
      </c>
      <c r="CA6" s="44" t="s">
        <v>223</v>
      </c>
      <c r="CB6" s="45">
        <v>7</v>
      </c>
      <c r="CC6" s="85">
        <v>0.66875000000000007</v>
      </c>
      <c r="CD6" s="86"/>
      <c r="CE6" s="87">
        <v>60</v>
      </c>
      <c r="CF6" s="88"/>
      <c r="CG6" s="85">
        <v>0.6777777777777777</v>
      </c>
      <c r="CH6" s="86"/>
      <c r="CI6" s="87">
        <v>0</v>
      </c>
      <c r="CJ6" s="88"/>
      <c r="CK6" s="43">
        <v>0.72152777777777777</v>
      </c>
      <c r="CL6" s="47">
        <v>0.72152777777777777</v>
      </c>
      <c r="CM6" s="70">
        <v>49.2</v>
      </c>
      <c r="CN6" s="71">
        <v>49.2</v>
      </c>
      <c r="CO6" s="72"/>
      <c r="CP6" s="91">
        <v>0.72499999999999998</v>
      </c>
      <c r="CQ6" s="95">
        <v>5.5555555555555601E-2</v>
      </c>
      <c r="CR6" s="42" t="s">
        <v>44</v>
      </c>
      <c r="CS6" s="38">
        <v>0</v>
      </c>
      <c r="CT6" s="64"/>
      <c r="CU6" s="39">
        <v>182.2</v>
      </c>
      <c r="CV6" s="46">
        <v>60</v>
      </c>
      <c r="CW6" s="40"/>
      <c r="CX6" s="63">
        <v>242.2</v>
      </c>
      <c r="CY6" s="43"/>
      <c r="CZ6" s="101" t="s">
        <v>190</v>
      </c>
      <c r="DA6" s="129" t="s">
        <v>177</v>
      </c>
      <c r="DB6" s="129">
        <v>75</v>
      </c>
      <c r="DC6" s="104" t="s">
        <v>181</v>
      </c>
      <c r="DD6" s="77"/>
      <c r="DE6" s="56"/>
      <c r="DF6" s="36"/>
      <c r="DI6" s="41">
        <v>1.06</v>
      </c>
      <c r="DJ6" s="41" t="s">
        <v>196</v>
      </c>
      <c r="DK6" s="153">
        <v>118.932</v>
      </c>
      <c r="DL6" s="41">
        <v>118.932</v>
      </c>
      <c r="DM6" s="41">
        <v>9999</v>
      </c>
      <c r="DP6" s="41">
        <v>6</v>
      </c>
      <c r="DQ6" s="227">
        <v>0</v>
      </c>
      <c r="DR6" s="227">
        <v>0</v>
      </c>
      <c r="DS6" s="228">
        <v>35.799999999999997</v>
      </c>
      <c r="DT6" s="227">
        <v>0</v>
      </c>
      <c r="DU6" s="227">
        <v>0</v>
      </c>
      <c r="DV6" s="227">
        <v>24</v>
      </c>
      <c r="DW6" s="227">
        <v>0</v>
      </c>
      <c r="DX6" s="227">
        <v>0</v>
      </c>
      <c r="DY6" s="227">
        <v>11</v>
      </c>
      <c r="DZ6" s="227">
        <v>0</v>
      </c>
      <c r="EA6" s="227">
        <v>28</v>
      </c>
      <c r="EB6" s="227">
        <v>0</v>
      </c>
      <c r="EC6" s="228">
        <v>27.2</v>
      </c>
      <c r="ED6" s="227">
        <v>0</v>
      </c>
      <c r="EE6" s="227">
        <v>0</v>
      </c>
      <c r="EF6" s="227">
        <v>7</v>
      </c>
      <c r="EG6" s="227">
        <v>60</v>
      </c>
      <c r="EH6" s="228">
        <v>49.2</v>
      </c>
      <c r="EI6" s="227">
        <v>0</v>
      </c>
      <c r="EK6" s="41">
        <v>6</v>
      </c>
      <c r="EL6" s="227">
        <v>0</v>
      </c>
      <c r="EM6" s="227">
        <v>0</v>
      </c>
      <c r="EN6" s="227">
        <v>35.799999999999997</v>
      </c>
      <c r="EO6" s="227">
        <v>35.799999999999997</v>
      </c>
      <c r="EP6" s="227">
        <v>35.799999999999997</v>
      </c>
      <c r="EQ6" s="227">
        <v>59.8</v>
      </c>
      <c r="ER6" s="227">
        <v>59.8</v>
      </c>
      <c r="ES6" s="227">
        <v>59.8</v>
      </c>
      <c r="ET6" s="227">
        <v>70.8</v>
      </c>
      <c r="EU6" s="227">
        <v>70.8</v>
      </c>
      <c r="EV6" s="227">
        <v>98.8</v>
      </c>
      <c r="EW6" s="227">
        <v>98.8</v>
      </c>
      <c r="EX6" s="227">
        <v>126</v>
      </c>
      <c r="EY6" s="227">
        <v>126</v>
      </c>
      <c r="EZ6" s="227">
        <v>126</v>
      </c>
      <c r="FA6" s="227">
        <v>133</v>
      </c>
      <c r="FB6" s="227">
        <v>193</v>
      </c>
      <c r="FC6" s="227">
        <v>242.2</v>
      </c>
      <c r="FD6" s="227">
        <v>242.2</v>
      </c>
    </row>
    <row r="7" spans="1:160" ht="13.5" thickBot="1" x14ac:dyDescent="0.25">
      <c r="A7" s="132"/>
      <c r="B7" s="34">
        <v>39</v>
      </c>
      <c r="C7" s="10">
        <v>39</v>
      </c>
      <c r="D7" s="37" t="s">
        <v>48</v>
      </c>
      <c r="E7" s="37" t="s">
        <v>56</v>
      </c>
      <c r="F7" s="37"/>
      <c r="G7" s="43">
        <v>0.31874999999999998</v>
      </c>
      <c r="H7" s="47">
        <v>0.31875000000000003</v>
      </c>
      <c r="I7" s="58" t="s">
        <v>44</v>
      </c>
      <c r="J7" s="52">
        <v>0</v>
      </c>
      <c r="K7" s="43">
        <v>0.40208333333333102</v>
      </c>
      <c r="L7" s="47">
        <v>0.40208333333331803</v>
      </c>
      <c r="M7" s="42" t="s">
        <v>44</v>
      </c>
      <c r="N7" s="38">
        <v>0</v>
      </c>
      <c r="O7" s="73">
        <v>0.44375000000000003</v>
      </c>
      <c r="P7" s="42" t="s">
        <v>44</v>
      </c>
      <c r="Q7" s="38">
        <v>0</v>
      </c>
      <c r="R7" s="43">
        <v>0.4458333333333333</v>
      </c>
      <c r="S7" s="47">
        <v>0.4513888888888889</v>
      </c>
      <c r="T7" s="70">
        <v>41.1</v>
      </c>
      <c r="U7" s="71">
        <v>41.1</v>
      </c>
      <c r="V7" s="72"/>
      <c r="W7" s="115">
        <v>0.46458333333333335</v>
      </c>
      <c r="X7" s="42" t="s">
        <v>44</v>
      </c>
      <c r="Y7" s="38">
        <v>0</v>
      </c>
      <c r="Z7" s="49">
        <v>0.4993055555555555</v>
      </c>
      <c r="AA7" s="42" t="s">
        <v>44</v>
      </c>
      <c r="AB7" s="38">
        <v>0</v>
      </c>
      <c r="AC7" s="53">
        <v>0.50208333333333333</v>
      </c>
      <c r="AD7" s="61"/>
      <c r="AE7" s="55">
        <v>0.50571759259259264</v>
      </c>
      <c r="AF7" s="35">
        <v>3.6342592592593093E-3</v>
      </c>
      <c r="AG7" s="35">
        <v>2.199074074073575E-4</v>
      </c>
      <c r="AH7" s="44" t="s">
        <v>45</v>
      </c>
      <c r="AI7" s="45">
        <v>19</v>
      </c>
      <c r="AJ7" s="115">
        <v>0.5229166666666667</v>
      </c>
      <c r="AK7" s="42" t="s">
        <v>44</v>
      </c>
      <c r="AL7" s="38">
        <v>0</v>
      </c>
      <c r="AM7" s="73">
        <v>0.53333333333333333</v>
      </c>
      <c r="AN7" s="42" t="s">
        <v>44</v>
      </c>
      <c r="AO7" s="38">
        <v>0</v>
      </c>
      <c r="AP7" s="53">
        <v>0.53611111111111109</v>
      </c>
      <c r="AQ7" s="61"/>
      <c r="AR7" s="55">
        <v>0.54270833333333335</v>
      </c>
      <c r="AS7" s="35">
        <v>6.5972222222222543E-3</v>
      </c>
      <c r="AT7" s="35">
        <v>1.6203703703700483E-4</v>
      </c>
      <c r="AU7" s="44" t="s">
        <v>45</v>
      </c>
      <c r="AV7" s="45">
        <v>14</v>
      </c>
      <c r="AW7" s="49">
        <v>0.56388888888888888</v>
      </c>
      <c r="AX7" s="42" t="s">
        <v>44</v>
      </c>
      <c r="AY7" s="38">
        <v>0</v>
      </c>
      <c r="AZ7" s="49">
        <v>0.56597222222222199</v>
      </c>
      <c r="BA7" s="61"/>
      <c r="BB7" s="55">
        <v>0.57094907407407403</v>
      </c>
      <c r="BC7" s="35">
        <v>4.9768518518520377E-3</v>
      </c>
      <c r="BD7" s="35">
        <v>2.3148148147962393E-5</v>
      </c>
      <c r="BE7" s="44" t="s">
        <v>45</v>
      </c>
      <c r="BF7" s="45">
        <v>2</v>
      </c>
      <c r="BG7" s="308">
        <v>0.61111111111111083</v>
      </c>
      <c r="BH7" s="42" t="s">
        <v>44</v>
      </c>
      <c r="BI7" s="38">
        <v>0</v>
      </c>
      <c r="BJ7" s="43">
        <v>0.6118055555555556</v>
      </c>
      <c r="BK7" s="47">
        <v>0.62013888888888891</v>
      </c>
      <c r="BL7" s="70">
        <v>25.5</v>
      </c>
      <c r="BM7" s="71">
        <v>25.5</v>
      </c>
      <c r="BN7" s="72"/>
      <c r="BO7" s="117" t="s">
        <v>226</v>
      </c>
      <c r="BP7" s="121"/>
      <c r="BQ7" s="124" t="s">
        <v>225</v>
      </c>
      <c r="BR7" s="125"/>
      <c r="BS7" s="49">
        <v>0.6875</v>
      </c>
      <c r="BT7" s="42" t="s">
        <v>44</v>
      </c>
      <c r="BU7" s="38">
        <v>0</v>
      </c>
      <c r="BV7" s="49">
        <v>0.68958333333333299</v>
      </c>
      <c r="BW7" s="61"/>
      <c r="BX7" s="55">
        <v>0.69206018518518519</v>
      </c>
      <c r="BY7" s="35">
        <v>2.476851851852202E-3</v>
      </c>
      <c r="BZ7" s="35">
        <v>2.3148148148498422E-5</v>
      </c>
      <c r="CA7" s="44" t="s">
        <v>223</v>
      </c>
      <c r="CB7" s="45">
        <v>2</v>
      </c>
      <c r="CC7" s="85">
        <v>0.69305555555555554</v>
      </c>
      <c r="CD7" s="86"/>
      <c r="CE7" s="87">
        <v>60</v>
      </c>
      <c r="CF7" s="88"/>
      <c r="CG7" s="85">
        <v>0.70208333333333339</v>
      </c>
      <c r="CH7" s="86"/>
      <c r="CI7" s="87">
        <v>0</v>
      </c>
      <c r="CJ7" s="88"/>
      <c r="CK7" s="43">
        <v>0.74375000000000002</v>
      </c>
      <c r="CL7" s="47">
        <v>0.74791666666666667</v>
      </c>
      <c r="CM7" s="70">
        <v>46.7</v>
      </c>
      <c r="CN7" s="71">
        <v>46.7</v>
      </c>
      <c r="CO7" s="72"/>
      <c r="CP7" s="91">
        <v>0.75069444444444444</v>
      </c>
      <c r="CQ7" s="95">
        <v>5.5555555555555601E-2</v>
      </c>
      <c r="CR7" s="42" t="s">
        <v>44</v>
      </c>
      <c r="CS7" s="38">
        <v>0</v>
      </c>
      <c r="CT7" s="65"/>
      <c r="CU7" s="39">
        <v>150.30000000000001</v>
      </c>
      <c r="CV7" s="46">
        <v>60</v>
      </c>
      <c r="CW7" s="40"/>
      <c r="CX7" s="63">
        <v>210.3</v>
      </c>
      <c r="CY7" s="128"/>
      <c r="CZ7" s="101" t="s">
        <v>191</v>
      </c>
      <c r="DA7" s="129" t="s">
        <v>177</v>
      </c>
      <c r="DB7" s="129">
        <v>75</v>
      </c>
      <c r="DC7" s="104" t="s">
        <v>187</v>
      </c>
      <c r="DD7" s="77"/>
      <c r="DE7" s="56"/>
      <c r="DF7" s="36"/>
      <c r="DI7" s="41">
        <v>1.06</v>
      </c>
      <c r="DJ7" s="17" t="s">
        <v>196</v>
      </c>
      <c r="DK7" s="153">
        <v>120.098</v>
      </c>
      <c r="DL7" s="41">
        <v>120.098</v>
      </c>
      <c r="DM7" s="41">
        <v>9999</v>
      </c>
      <c r="DP7" s="41">
        <v>39</v>
      </c>
      <c r="DQ7" s="227">
        <v>0</v>
      </c>
      <c r="DR7" s="227">
        <v>0</v>
      </c>
      <c r="DS7" s="228">
        <v>41.1</v>
      </c>
      <c r="DT7" s="227">
        <v>0</v>
      </c>
      <c r="DU7" s="227">
        <v>0</v>
      </c>
      <c r="DV7" s="227">
        <v>19</v>
      </c>
      <c r="DW7" s="227">
        <v>0</v>
      </c>
      <c r="DX7" s="227">
        <v>0</v>
      </c>
      <c r="DY7" s="227">
        <v>14</v>
      </c>
      <c r="DZ7" s="227">
        <v>0</v>
      </c>
      <c r="EA7" s="227">
        <v>2</v>
      </c>
      <c r="EB7" s="227">
        <v>0</v>
      </c>
      <c r="EC7" s="228">
        <v>25.5</v>
      </c>
      <c r="ED7" s="227">
        <v>0</v>
      </c>
      <c r="EE7" s="227">
        <v>0</v>
      </c>
      <c r="EF7" s="227">
        <v>2</v>
      </c>
      <c r="EG7" s="227">
        <v>60</v>
      </c>
      <c r="EH7" s="228">
        <v>46.7</v>
      </c>
      <c r="EI7" s="227">
        <v>0</v>
      </c>
      <c r="EK7" s="41">
        <v>39</v>
      </c>
      <c r="EL7" s="227">
        <v>0</v>
      </c>
      <c r="EM7" s="227">
        <v>0</v>
      </c>
      <c r="EN7" s="227">
        <v>41.1</v>
      </c>
      <c r="EO7" s="227">
        <v>41.1</v>
      </c>
      <c r="EP7" s="227">
        <v>41.1</v>
      </c>
      <c r="EQ7" s="227">
        <v>60.1</v>
      </c>
      <c r="ER7" s="227">
        <v>60.1</v>
      </c>
      <c r="ES7" s="227">
        <v>60.1</v>
      </c>
      <c r="ET7" s="227">
        <v>74.099999999999994</v>
      </c>
      <c r="EU7" s="227">
        <v>74.099999999999994</v>
      </c>
      <c r="EV7" s="227">
        <v>76.099999999999994</v>
      </c>
      <c r="EW7" s="227">
        <v>76.099999999999994</v>
      </c>
      <c r="EX7" s="227">
        <v>101.6</v>
      </c>
      <c r="EY7" s="227">
        <v>101.6</v>
      </c>
      <c r="EZ7" s="227">
        <v>101.6</v>
      </c>
      <c r="FA7" s="227">
        <v>103.6</v>
      </c>
      <c r="FB7" s="227">
        <v>163.6</v>
      </c>
      <c r="FC7" s="227">
        <v>210.3</v>
      </c>
      <c r="FD7" s="227">
        <v>210.3</v>
      </c>
    </row>
    <row r="8" spans="1:160" ht="13.5" thickBot="1" x14ac:dyDescent="0.25">
      <c r="A8" s="132"/>
      <c r="B8" s="34">
        <v>18</v>
      </c>
      <c r="C8" s="10">
        <v>18</v>
      </c>
      <c r="D8" s="37" t="s">
        <v>110</v>
      </c>
      <c r="E8" s="37" t="s">
        <v>111</v>
      </c>
      <c r="F8" s="37"/>
      <c r="G8" s="43">
        <v>0.30416666666666697</v>
      </c>
      <c r="H8" s="47">
        <v>0.30416666666666664</v>
      </c>
      <c r="I8" s="58" t="s">
        <v>44</v>
      </c>
      <c r="J8" s="52">
        <v>0</v>
      </c>
      <c r="K8" s="43">
        <v>0.38749999999999901</v>
      </c>
      <c r="L8" s="47">
        <v>0.38749999999999402</v>
      </c>
      <c r="M8" s="42" t="s">
        <v>44</v>
      </c>
      <c r="N8" s="38">
        <v>0</v>
      </c>
      <c r="O8" s="73">
        <v>0.4291666666666667</v>
      </c>
      <c r="P8" s="42" t="s">
        <v>44</v>
      </c>
      <c r="Q8" s="38">
        <v>0</v>
      </c>
      <c r="R8" s="43">
        <v>0.43333333333333335</v>
      </c>
      <c r="S8" s="47">
        <v>0.43333333333333335</v>
      </c>
      <c r="T8" s="70">
        <v>40.299999999999997</v>
      </c>
      <c r="U8" s="71">
        <v>40.299999999999997</v>
      </c>
      <c r="V8" s="72"/>
      <c r="W8" s="115">
        <v>0.45</v>
      </c>
      <c r="X8" s="42" t="s">
        <v>44</v>
      </c>
      <c r="Y8" s="38">
        <v>0</v>
      </c>
      <c r="Z8" s="49">
        <v>0.48472222222222222</v>
      </c>
      <c r="AA8" s="42" t="s">
        <v>44</v>
      </c>
      <c r="AB8" s="38">
        <v>0</v>
      </c>
      <c r="AC8" s="53">
        <v>0.48680555555555555</v>
      </c>
      <c r="AD8" s="61"/>
      <c r="AE8" s="55">
        <v>0.49076388888888894</v>
      </c>
      <c r="AF8" s="35">
        <v>3.958333333333397E-3</v>
      </c>
      <c r="AG8" s="35">
        <v>1.0416666666673022E-4</v>
      </c>
      <c r="AH8" s="44" t="s">
        <v>223</v>
      </c>
      <c r="AI8" s="45">
        <v>9</v>
      </c>
      <c r="AJ8" s="115">
        <v>0.50763888888888886</v>
      </c>
      <c r="AK8" s="42" t="s">
        <v>44</v>
      </c>
      <c r="AL8" s="38">
        <v>0</v>
      </c>
      <c r="AM8" s="73">
        <v>0.5180555555555556</v>
      </c>
      <c r="AN8" s="42" t="s">
        <v>44</v>
      </c>
      <c r="AO8" s="38">
        <v>0</v>
      </c>
      <c r="AP8" s="53">
        <v>0.52013888888888882</v>
      </c>
      <c r="AQ8" s="61"/>
      <c r="AR8" s="55">
        <v>0.52681712962962968</v>
      </c>
      <c r="AS8" s="35">
        <v>6.6782407407408595E-3</v>
      </c>
      <c r="AT8" s="35">
        <v>8.1018518518399633E-5</v>
      </c>
      <c r="AU8" s="44" t="s">
        <v>45</v>
      </c>
      <c r="AV8" s="45">
        <v>7</v>
      </c>
      <c r="AW8" s="49">
        <v>0.54791666666666672</v>
      </c>
      <c r="AX8" s="42" t="s">
        <v>44</v>
      </c>
      <c r="AY8" s="38">
        <v>0</v>
      </c>
      <c r="AZ8" s="49">
        <v>0.55000000000000004</v>
      </c>
      <c r="BA8" s="61"/>
      <c r="BB8" s="55">
        <v>0.55533564814814818</v>
      </c>
      <c r="BC8" s="35">
        <v>5.335648148148131E-3</v>
      </c>
      <c r="BD8" s="35">
        <v>3.3564814814813094E-4</v>
      </c>
      <c r="BE8" s="44" t="s">
        <v>223</v>
      </c>
      <c r="BF8" s="45">
        <v>29</v>
      </c>
      <c r="BG8" s="308">
        <v>0.59513888888888888</v>
      </c>
      <c r="BH8" s="42" t="s">
        <v>44</v>
      </c>
      <c r="BI8" s="38">
        <v>0</v>
      </c>
      <c r="BJ8" s="43">
        <v>0.59652777777777777</v>
      </c>
      <c r="BK8" s="47">
        <v>0.59722222222222221</v>
      </c>
      <c r="BL8" s="70">
        <v>30.3</v>
      </c>
      <c r="BM8" s="71">
        <v>30.3</v>
      </c>
      <c r="BN8" s="72"/>
      <c r="BO8" s="117" t="s">
        <v>226</v>
      </c>
      <c r="BP8" s="121"/>
      <c r="BQ8" s="124" t="s">
        <v>225</v>
      </c>
      <c r="BR8" s="125"/>
      <c r="BS8" s="49">
        <v>0.67152777777777783</v>
      </c>
      <c r="BT8" s="42" t="s">
        <v>44</v>
      </c>
      <c r="BU8" s="38">
        <v>0</v>
      </c>
      <c r="BV8" s="49">
        <v>0.67430555555555505</v>
      </c>
      <c r="BW8" s="61"/>
      <c r="BX8" s="55">
        <v>0.67703703703703699</v>
      </c>
      <c r="BY8" s="35">
        <v>2.7314814814819455E-3</v>
      </c>
      <c r="BZ8" s="35">
        <v>2.7777777777824187E-4</v>
      </c>
      <c r="CA8" s="44" t="s">
        <v>223</v>
      </c>
      <c r="CB8" s="45">
        <v>24</v>
      </c>
      <c r="CC8" s="85">
        <v>0.67847222222222225</v>
      </c>
      <c r="CD8" s="86"/>
      <c r="CE8" s="87">
        <v>0</v>
      </c>
      <c r="CF8" s="88"/>
      <c r="CG8" s="85">
        <v>0.68680555555555556</v>
      </c>
      <c r="CH8" s="86"/>
      <c r="CI8" s="87">
        <v>0</v>
      </c>
      <c r="CJ8" s="88"/>
      <c r="CK8" s="43">
        <v>0.72777777777777775</v>
      </c>
      <c r="CL8" s="47">
        <v>0.72777777777777775</v>
      </c>
      <c r="CM8" s="70">
        <v>46.1</v>
      </c>
      <c r="CN8" s="71">
        <v>46.1</v>
      </c>
      <c r="CO8" s="72"/>
      <c r="CP8" s="91">
        <v>0.73333333333333339</v>
      </c>
      <c r="CQ8" s="95">
        <v>5.5555555555555601E-2</v>
      </c>
      <c r="CR8" s="42" t="s">
        <v>44</v>
      </c>
      <c r="CS8" s="38">
        <v>0</v>
      </c>
      <c r="CT8" s="65"/>
      <c r="CU8" s="39">
        <v>185.7</v>
      </c>
      <c r="CV8" s="46">
        <v>0</v>
      </c>
      <c r="CW8" s="40"/>
      <c r="CX8" s="63">
        <v>185.7</v>
      </c>
      <c r="CY8" s="132"/>
      <c r="CZ8" s="101" t="s">
        <v>189</v>
      </c>
      <c r="DA8" s="129" t="s">
        <v>178</v>
      </c>
      <c r="DB8" s="129">
        <v>177</v>
      </c>
      <c r="DC8" s="104"/>
      <c r="DD8" s="77"/>
      <c r="DE8" s="56"/>
      <c r="DF8" s="36"/>
      <c r="DI8" s="41">
        <v>1.03</v>
      </c>
      <c r="DJ8" s="17" t="s">
        <v>196</v>
      </c>
      <c r="DK8" s="153">
        <v>120.20099999999999</v>
      </c>
      <c r="DL8" s="41">
        <v>120.20099999999999</v>
      </c>
      <c r="DM8" s="41">
        <v>9999</v>
      </c>
      <c r="DP8" s="41">
        <v>18</v>
      </c>
      <c r="DQ8" s="227">
        <v>0</v>
      </c>
      <c r="DR8" s="227">
        <v>0</v>
      </c>
      <c r="DS8" s="228">
        <v>40.299999999999997</v>
      </c>
      <c r="DT8" s="227">
        <v>0</v>
      </c>
      <c r="DU8" s="227">
        <v>0</v>
      </c>
      <c r="DV8" s="227">
        <v>9</v>
      </c>
      <c r="DW8" s="227">
        <v>0</v>
      </c>
      <c r="DX8" s="227">
        <v>0</v>
      </c>
      <c r="DY8" s="227">
        <v>7</v>
      </c>
      <c r="DZ8" s="227">
        <v>0</v>
      </c>
      <c r="EA8" s="227">
        <v>29</v>
      </c>
      <c r="EB8" s="227">
        <v>0</v>
      </c>
      <c r="EC8" s="228">
        <v>30.3</v>
      </c>
      <c r="ED8" s="227">
        <v>0</v>
      </c>
      <c r="EE8" s="227">
        <v>0</v>
      </c>
      <c r="EF8" s="227">
        <v>24</v>
      </c>
      <c r="EG8" s="227">
        <v>0</v>
      </c>
      <c r="EH8" s="228">
        <v>46.1</v>
      </c>
      <c r="EI8" s="227">
        <v>0</v>
      </c>
      <c r="EK8" s="41">
        <v>18</v>
      </c>
      <c r="EL8" s="227">
        <v>0</v>
      </c>
      <c r="EM8" s="227">
        <v>0</v>
      </c>
      <c r="EN8" s="227">
        <v>40.299999999999997</v>
      </c>
      <c r="EO8" s="227">
        <v>40.299999999999997</v>
      </c>
      <c r="EP8" s="227">
        <v>40.299999999999997</v>
      </c>
      <c r="EQ8" s="227">
        <v>49.3</v>
      </c>
      <c r="ER8" s="227">
        <v>49.3</v>
      </c>
      <c r="ES8" s="227">
        <v>49.3</v>
      </c>
      <c r="ET8" s="227">
        <v>56.3</v>
      </c>
      <c r="EU8" s="227">
        <v>56.3</v>
      </c>
      <c r="EV8" s="227">
        <v>85.3</v>
      </c>
      <c r="EW8" s="227">
        <v>85.3</v>
      </c>
      <c r="EX8" s="227">
        <v>115.6</v>
      </c>
      <c r="EY8" s="227">
        <v>115.6</v>
      </c>
      <c r="EZ8" s="227">
        <v>115.6</v>
      </c>
      <c r="FA8" s="227">
        <v>139.6</v>
      </c>
      <c r="FB8" s="227">
        <v>139.6</v>
      </c>
      <c r="FC8" s="227">
        <v>185.7</v>
      </c>
      <c r="FD8" s="227">
        <v>185.7</v>
      </c>
    </row>
    <row r="9" spans="1:160" ht="13.5" thickBot="1" x14ac:dyDescent="0.25">
      <c r="A9" s="132"/>
      <c r="B9" s="34">
        <v>35</v>
      </c>
      <c r="C9" s="10">
        <v>35</v>
      </c>
      <c r="D9" s="37" t="s">
        <v>50</v>
      </c>
      <c r="E9" s="37" t="s">
        <v>59</v>
      </c>
      <c r="F9" s="37"/>
      <c r="G9" s="43">
        <v>0.31597222222222199</v>
      </c>
      <c r="H9" s="47">
        <v>0.31597222222222221</v>
      </c>
      <c r="I9" s="58" t="s">
        <v>44</v>
      </c>
      <c r="J9" s="52">
        <v>0</v>
      </c>
      <c r="K9" s="43">
        <v>0.39930555555555403</v>
      </c>
      <c r="L9" s="47">
        <v>0.39930555555554198</v>
      </c>
      <c r="M9" s="42" t="s">
        <v>44</v>
      </c>
      <c r="N9" s="38">
        <v>0</v>
      </c>
      <c r="O9" s="73">
        <v>0.44097222222222227</v>
      </c>
      <c r="P9" s="42" t="s">
        <v>44</v>
      </c>
      <c r="Q9" s="38">
        <v>0</v>
      </c>
      <c r="R9" s="43">
        <v>0.44236111111111115</v>
      </c>
      <c r="S9" s="47">
        <v>0.44791666666666669</v>
      </c>
      <c r="T9" s="70">
        <v>40.700000000000003</v>
      </c>
      <c r="U9" s="71">
        <v>40.700000000000003</v>
      </c>
      <c r="V9" s="72"/>
      <c r="W9" s="115">
        <v>0.46180555555555558</v>
      </c>
      <c r="X9" s="42" t="s">
        <v>44</v>
      </c>
      <c r="Y9" s="38">
        <v>0</v>
      </c>
      <c r="Z9" s="49">
        <v>0.49652777777777773</v>
      </c>
      <c r="AA9" s="42" t="s">
        <v>44</v>
      </c>
      <c r="AB9" s="38">
        <v>0</v>
      </c>
      <c r="AC9" s="53">
        <v>0.49861111111111112</v>
      </c>
      <c r="AD9" s="61"/>
      <c r="AE9" s="55">
        <v>0.50246527777777772</v>
      </c>
      <c r="AF9" s="35">
        <v>3.854166666666603E-3</v>
      </c>
      <c r="AG9" s="35">
        <v>6.3751087742147661E-17</v>
      </c>
      <c r="AH9" s="44" t="s">
        <v>44</v>
      </c>
      <c r="AI9" s="45">
        <v>0</v>
      </c>
      <c r="AJ9" s="115">
        <v>0.51944444444444449</v>
      </c>
      <c r="AK9" s="42" t="s">
        <v>44</v>
      </c>
      <c r="AL9" s="38">
        <v>0</v>
      </c>
      <c r="AM9" s="73">
        <v>0.52986111111111112</v>
      </c>
      <c r="AN9" s="42" t="s">
        <v>44</v>
      </c>
      <c r="AO9" s="38">
        <v>0</v>
      </c>
      <c r="AP9" s="53">
        <v>0.53263888888888888</v>
      </c>
      <c r="AQ9" s="61"/>
      <c r="AR9" s="55">
        <v>0.53998842592592589</v>
      </c>
      <c r="AS9" s="35">
        <v>7.3495370370370017E-3</v>
      </c>
      <c r="AT9" s="35">
        <v>5.9027777777774255E-4</v>
      </c>
      <c r="AU9" s="44" t="s">
        <v>223</v>
      </c>
      <c r="AV9" s="45">
        <v>51</v>
      </c>
      <c r="AW9" s="49">
        <v>0.56041666666666667</v>
      </c>
      <c r="AX9" s="42" t="s">
        <v>44</v>
      </c>
      <c r="AY9" s="38">
        <v>0</v>
      </c>
      <c r="AZ9" s="49">
        <v>0.5625</v>
      </c>
      <c r="BA9" s="61"/>
      <c r="BB9" s="55">
        <v>0.56726851851851856</v>
      </c>
      <c r="BC9" s="35">
        <v>4.7685185185185608E-3</v>
      </c>
      <c r="BD9" s="35">
        <v>2.3148148148143931E-4</v>
      </c>
      <c r="BE9" s="44" t="s">
        <v>45</v>
      </c>
      <c r="BF9" s="45">
        <v>20</v>
      </c>
      <c r="BG9" s="308">
        <v>0.60763888888888884</v>
      </c>
      <c r="BH9" s="42" t="s">
        <v>44</v>
      </c>
      <c r="BI9" s="38">
        <v>0</v>
      </c>
      <c r="BJ9" s="43">
        <v>0.60763888888888895</v>
      </c>
      <c r="BK9" s="47">
        <v>0.61249999999999993</v>
      </c>
      <c r="BL9" s="70">
        <v>29.7</v>
      </c>
      <c r="BM9" s="71">
        <v>29.7</v>
      </c>
      <c r="BN9" s="72"/>
      <c r="BO9" s="117" t="s">
        <v>226</v>
      </c>
      <c r="BP9" s="121"/>
      <c r="BQ9" s="124" t="s">
        <v>225</v>
      </c>
      <c r="BR9" s="125"/>
      <c r="BS9" s="49">
        <v>0.68402777777777779</v>
      </c>
      <c r="BT9" s="42" t="s">
        <v>44</v>
      </c>
      <c r="BU9" s="38">
        <v>0</v>
      </c>
      <c r="BV9" s="49">
        <v>0.68611111111111101</v>
      </c>
      <c r="BW9" s="61"/>
      <c r="BX9" s="55">
        <v>0.68931712962962965</v>
      </c>
      <c r="BY9" s="35">
        <v>3.2060185185186496E-3</v>
      </c>
      <c r="BZ9" s="35">
        <v>7.52314814814946E-4</v>
      </c>
      <c r="CA9" s="44" t="s">
        <v>223</v>
      </c>
      <c r="CB9" s="45">
        <v>65</v>
      </c>
      <c r="CC9" s="85">
        <v>0.69027777777777777</v>
      </c>
      <c r="CD9" s="86"/>
      <c r="CE9" s="87">
        <v>0</v>
      </c>
      <c r="CF9" s="88"/>
      <c r="CG9" s="85">
        <v>0.69930555555555562</v>
      </c>
      <c r="CH9" s="86"/>
      <c r="CI9" s="87">
        <v>0</v>
      </c>
      <c r="CJ9" s="88"/>
      <c r="CK9" s="43">
        <v>0.74305555555555547</v>
      </c>
      <c r="CL9" s="47">
        <v>0.74583333333333324</v>
      </c>
      <c r="CM9" s="70">
        <v>50.8</v>
      </c>
      <c r="CN9" s="71">
        <v>50.8</v>
      </c>
      <c r="CO9" s="72"/>
      <c r="CP9" s="91">
        <v>0.74861111111111101</v>
      </c>
      <c r="CQ9" s="95">
        <v>5.5555555555555601E-2</v>
      </c>
      <c r="CR9" s="42" t="s">
        <v>44</v>
      </c>
      <c r="CS9" s="38">
        <v>0</v>
      </c>
      <c r="CT9" s="65"/>
      <c r="CU9" s="39">
        <v>257.2</v>
      </c>
      <c r="CV9" s="46">
        <v>0</v>
      </c>
      <c r="CW9" s="40"/>
      <c r="CX9" s="63">
        <v>257.2</v>
      </c>
      <c r="CY9" s="128"/>
      <c r="CZ9" s="101" t="s">
        <v>191</v>
      </c>
      <c r="DA9" s="129" t="s">
        <v>178</v>
      </c>
      <c r="DB9" s="129">
        <v>71</v>
      </c>
      <c r="DC9" s="104" t="s">
        <v>180</v>
      </c>
      <c r="DD9" s="77"/>
      <c r="DE9" s="56"/>
      <c r="DF9" s="36"/>
      <c r="DI9" s="41">
        <v>1</v>
      </c>
      <c r="DJ9" s="17" t="s">
        <v>196</v>
      </c>
      <c r="DK9" s="153">
        <v>121.2</v>
      </c>
      <c r="DL9" s="41">
        <v>121.2</v>
      </c>
      <c r="DM9" s="41">
        <v>9999</v>
      </c>
      <c r="DP9" s="41">
        <v>35</v>
      </c>
      <c r="DQ9" s="227">
        <v>0</v>
      </c>
      <c r="DR9" s="227">
        <v>0</v>
      </c>
      <c r="DS9" s="228">
        <v>40.700000000000003</v>
      </c>
      <c r="DT9" s="227">
        <v>0</v>
      </c>
      <c r="DU9" s="227">
        <v>0</v>
      </c>
      <c r="DV9" s="227">
        <v>0</v>
      </c>
      <c r="DW9" s="227">
        <v>0</v>
      </c>
      <c r="DX9" s="227">
        <v>0</v>
      </c>
      <c r="DY9" s="227">
        <v>51</v>
      </c>
      <c r="DZ9" s="227">
        <v>0</v>
      </c>
      <c r="EA9" s="227">
        <v>20</v>
      </c>
      <c r="EB9" s="227">
        <v>0</v>
      </c>
      <c r="EC9" s="228">
        <v>29.7</v>
      </c>
      <c r="ED9" s="227">
        <v>0</v>
      </c>
      <c r="EE9" s="227">
        <v>0</v>
      </c>
      <c r="EF9" s="227">
        <v>65</v>
      </c>
      <c r="EG9" s="227">
        <v>0</v>
      </c>
      <c r="EH9" s="228">
        <v>50.8</v>
      </c>
      <c r="EI9" s="227">
        <v>0</v>
      </c>
      <c r="EK9" s="41">
        <v>35</v>
      </c>
      <c r="EL9" s="227">
        <v>0</v>
      </c>
      <c r="EM9" s="227">
        <v>0</v>
      </c>
      <c r="EN9" s="227">
        <v>40.700000000000003</v>
      </c>
      <c r="EO9" s="227">
        <v>40.700000000000003</v>
      </c>
      <c r="EP9" s="227">
        <v>40.700000000000003</v>
      </c>
      <c r="EQ9" s="227">
        <v>40.700000000000003</v>
      </c>
      <c r="ER9" s="227">
        <v>40.700000000000003</v>
      </c>
      <c r="ES9" s="227">
        <v>40.700000000000003</v>
      </c>
      <c r="ET9" s="227">
        <v>91.7</v>
      </c>
      <c r="EU9" s="227">
        <v>91.7</v>
      </c>
      <c r="EV9" s="227">
        <v>111.7</v>
      </c>
      <c r="EW9" s="227">
        <v>111.7</v>
      </c>
      <c r="EX9" s="227">
        <v>141.4</v>
      </c>
      <c r="EY9" s="227">
        <v>141.4</v>
      </c>
      <c r="EZ9" s="227">
        <v>141.4</v>
      </c>
      <c r="FA9" s="227">
        <v>206.4</v>
      </c>
      <c r="FB9" s="227">
        <v>206.4</v>
      </c>
      <c r="FC9" s="227">
        <v>257.2</v>
      </c>
      <c r="FD9" s="227">
        <v>257.2</v>
      </c>
    </row>
    <row r="10" spans="1:160" ht="13.5" thickBot="1" x14ac:dyDescent="0.25">
      <c r="A10" s="132"/>
      <c r="B10" s="34">
        <v>14</v>
      </c>
      <c r="C10" s="10">
        <v>14</v>
      </c>
      <c r="D10" s="37" t="s">
        <v>105</v>
      </c>
      <c r="E10" s="37" t="s">
        <v>222</v>
      </c>
      <c r="F10" s="37"/>
      <c r="G10" s="43">
        <v>0.30138888888888898</v>
      </c>
      <c r="H10" s="47">
        <v>0.2951388888888889</v>
      </c>
      <c r="I10" s="58" t="s">
        <v>44</v>
      </c>
      <c r="J10" s="52">
        <v>0</v>
      </c>
      <c r="K10" s="43">
        <v>0.38472222222222202</v>
      </c>
      <c r="L10" s="47">
        <v>0.38472222222221802</v>
      </c>
      <c r="M10" s="42" t="s">
        <v>44</v>
      </c>
      <c r="N10" s="38">
        <v>0</v>
      </c>
      <c r="O10" s="73">
        <v>0.42638888888888887</v>
      </c>
      <c r="P10" s="42" t="s">
        <v>44</v>
      </c>
      <c r="Q10" s="38">
        <v>0</v>
      </c>
      <c r="R10" s="43">
        <v>0.42986111111111108</v>
      </c>
      <c r="S10" s="47">
        <v>0.42986111111111108</v>
      </c>
      <c r="T10" s="70">
        <v>35.5</v>
      </c>
      <c r="U10" s="71">
        <v>35.5</v>
      </c>
      <c r="V10" s="72"/>
      <c r="W10" s="115">
        <v>0.44722222222222219</v>
      </c>
      <c r="X10" s="42" t="s">
        <v>44</v>
      </c>
      <c r="Y10" s="38">
        <v>0</v>
      </c>
      <c r="Z10" s="49">
        <v>0.48194444444444445</v>
      </c>
      <c r="AA10" s="42" t="s">
        <v>44</v>
      </c>
      <c r="AB10" s="38">
        <v>0</v>
      </c>
      <c r="AC10" s="53">
        <v>0.48402777777777778</v>
      </c>
      <c r="AD10" s="61"/>
      <c r="AE10" s="55">
        <v>0.48782407407407408</v>
      </c>
      <c r="AF10" s="35">
        <v>3.7962962962962976E-3</v>
      </c>
      <c r="AG10" s="35">
        <v>5.7870370370369153E-5</v>
      </c>
      <c r="AH10" s="44" t="s">
        <v>45</v>
      </c>
      <c r="AI10" s="45">
        <v>5</v>
      </c>
      <c r="AJ10" s="115">
        <v>0.50486111111111109</v>
      </c>
      <c r="AK10" s="42" t="s">
        <v>44</v>
      </c>
      <c r="AL10" s="38">
        <v>0</v>
      </c>
      <c r="AM10" s="73">
        <v>0.51527777777777783</v>
      </c>
      <c r="AN10" s="42" t="s">
        <v>44</v>
      </c>
      <c r="AO10" s="38">
        <v>0</v>
      </c>
      <c r="AP10" s="53">
        <v>0.51736111111111105</v>
      </c>
      <c r="AQ10" s="61"/>
      <c r="AR10" s="55">
        <v>0.52410879629629636</v>
      </c>
      <c r="AS10" s="35">
        <v>6.7476851851853148E-3</v>
      </c>
      <c r="AT10" s="35">
        <v>1.1574074073944333E-5</v>
      </c>
      <c r="AU10" s="44" t="s">
        <v>45</v>
      </c>
      <c r="AV10" s="45">
        <v>1</v>
      </c>
      <c r="AW10" s="49">
        <v>0.54513888888888895</v>
      </c>
      <c r="AX10" s="42" t="s">
        <v>44</v>
      </c>
      <c r="AY10" s="38">
        <v>0</v>
      </c>
      <c r="AZ10" s="49">
        <v>0.54722222222222205</v>
      </c>
      <c r="BA10" s="61"/>
      <c r="BB10" s="55">
        <v>0.55229166666666674</v>
      </c>
      <c r="BC10" s="35">
        <v>5.0694444444446818E-3</v>
      </c>
      <c r="BD10" s="35">
        <v>6.9444444444681681E-5</v>
      </c>
      <c r="BE10" s="44" t="s">
        <v>223</v>
      </c>
      <c r="BF10" s="45">
        <v>6</v>
      </c>
      <c r="BG10" s="308">
        <v>0.59236111111111089</v>
      </c>
      <c r="BH10" s="42" t="s">
        <v>44</v>
      </c>
      <c r="BI10" s="38">
        <v>0</v>
      </c>
      <c r="BJ10" s="43">
        <v>0.59305555555555556</v>
      </c>
      <c r="BK10" s="47">
        <v>0.59375</v>
      </c>
      <c r="BL10" s="70">
        <v>25.2</v>
      </c>
      <c r="BM10" s="71">
        <v>25.2</v>
      </c>
      <c r="BN10" s="72"/>
      <c r="BO10" s="117" t="s">
        <v>226</v>
      </c>
      <c r="BP10" s="121"/>
      <c r="BQ10" s="124" t="s">
        <v>225</v>
      </c>
      <c r="BR10" s="125"/>
      <c r="BS10" s="49">
        <v>0.66875000000000007</v>
      </c>
      <c r="BT10" s="42" t="s">
        <v>44</v>
      </c>
      <c r="BU10" s="38">
        <v>0</v>
      </c>
      <c r="BV10" s="49">
        <v>0.67152777777777795</v>
      </c>
      <c r="BW10" s="61"/>
      <c r="BX10" s="55">
        <v>0.67393518518518514</v>
      </c>
      <c r="BY10" s="35">
        <v>2.4074074074071916E-3</v>
      </c>
      <c r="BZ10" s="35">
        <v>4.6296296296511989E-5</v>
      </c>
      <c r="CA10" s="44" t="s">
        <v>45</v>
      </c>
      <c r="CB10" s="45">
        <v>4</v>
      </c>
      <c r="CC10" s="85">
        <v>0.67708333333333337</v>
      </c>
      <c r="CD10" s="86"/>
      <c r="CE10" s="87">
        <v>0</v>
      </c>
      <c r="CF10" s="88"/>
      <c r="CG10" s="85">
        <v>0.68402777777777779</v>
      </c>
      <c r="CH10" s="86"/>
      <c r="CI10" s="87">
        <v>0</v>
      </c>
      <c r="CJ10" s="88"/>
      <c r="CK10" s="43">
        <v>0.72361111111111109</v>
      </c>
      <c r="CL10" s="47">
        <v>0.72361111111111109</v>
      </c>
      <c r="CM10" s="70">
        <v>46.6</v>
      </c>
      <c r="CN10" s="71">
        <v>46.6</v>
      </c>
      <c r="CO10" s="72"/>
      <c r="CP10" s="91">
        <v>0.72499999999999998</v>
      </c>
      <c r="CQ10" s="95">
        <v>5.5555555555555601E-2</v>
      </c>
      <c r="CR10" s="42" t="s">
        <v>44</v>
      </c>
      <c r="CS10" s="38">
        <v>0</v>
      </c>
      <c r="CT10" s="65"/>
      <c r="CU10" s="39">
        <v>123.3</v>
      </c>
      <c r="CV10" s="46">
        <v>0</v>
      </c>
      <c r="CW10" s="40"/>
      <c r="CX10" s="63">
        <v>123.3</v>
      </c>
      <c r="CY10" s="128"/>
      <c r="CZ10" s="101" t="s">
        <v>189</v>
      </c>
      <c r="DA10" s="129" t="s">
        <v>176</v>
      </c>
      <c r="DB10" s="129">
        <v>265</v>
      </c>
      <c r="DC10" s="104" t="s">
        <v>183</v>
      </c>
      <c r="DD10" s="77"/>
      <c r="DE10" s="56"/>
      <c r="DF10" s="36"/>
      <c r="DI10" s="41">
        <v>1.1499999999999999</v>
      </c>
      <c r="DJ10" s="17" t="s">
        <v>196</v>
      </c>
      <c r="DK10" s="153">
        <v>123.395</v>
      </c>
      <c r="DL10" s="41">
        <v>123.395</v>
      </c>
      <c r="DM10" s="41">
        <v>9999</v>
      </c>
      <c r="DP10" s="41">
        <v>14</v>
      </c>
      <c r="DQ10" s="227">
        <v>0</v>
      </c>
      <c r="DR10" s="227">
        <v>0</v>
      </c>
      <c r="DS10" s="228">
        <v>35.5</v>
      </c>
      <c r="DT10" s="227">
        <v>0</v>
      </c>
      <c r="DU10" s="227">
        <v>0</v>
      </c>
      <c r="DV10" s="227">
        <v>5</v>
      </c>
      <c r="DW10" s="227">
        <v>0</v>
      </c>
      <c r="DX10" s="227">
        <v>0</v>
      </c>
      <c r="DY10" s="227">
        <v>1</v>
      </c>
      <c r="DZ10" s="227">
        <v>0</v>
      </c>
      <c r="EA10" s="227">
        <v>6</v>
      </c>
      <c r="EB10" s="227">
        <v>0</v>
      </c>
      <c r="EC10" s="228">
        <v>25.2</v>
      </c>
      <c r="ED10" s="227">
        <v>0</v>
      </c>
      <c r="EE10" s="227">
        <v>0</v>
      </c>
      <c r="EF10" s="227">
        <v>4</v>
      </c>
      <c r="EG10" s="227">
        <v>0</v>
      </c>
      <c r="EH10" s="228">
        <v>46.6</v>
      </c>
      <c r="EI10" s="227">
        <v>0</v>
      </c>
      <c r="EK10" s="41">
        <v>14</v>
      </c>
      <c r="EL10" s="227">
        <v>0</v>
      </c>
      <c r="EM10" s="227">
        <v>0</v>
      </c>
      <c r="EN10" s="227">
        <v>35.5</v>
      </c>
      <c r="EO10" s="227">
        <v>35.5</v>
      </c>
      <c r="EP10" s="227">
        <v>35.5</v>
      </c>
      <c r="EQ10" s="227">
        <v>40.5</v>
      </c>
      <c r="ER10" s="227">
        <v>40.5</v>
      </c>
      <c r="ES10" s="227">
        <v>40.5</v>
      </c>
      <c r="ET10" s="227">
        <v>41.5</v>
      </c>
      <c r="EU10" s="227">
        <v>41.5</v>
      </c>
      <c r="EV10" s="227">
        <v>47.5</v>
      </c>
      <c r="EW10" s="227">
        <v>47.5</v>
      </c>
      <c r="EX10" s="227">
        <v>72.7</v>
      </c>
      <c r="EY10" s="227">
        <v>72.7</v>
      </c>
      <c r="EZ10" s="227">
        <v>72.7</v>
      </c>
      <c r="FA10" s="227">
        <v>76.7</v>
      </c>
      <c r="FB10" s="227">
        <v>76.7</v>
      </c>
      <c r="FC10" s="227">
        <v>123.3</v>
      </c>
      <c r="FD10" s="227">
        <v>123.3</v>
      </c>
    </row>
    <row r="11" spans="1:160" s="41" customFormat="1" ht="13.5" thickBot="1" x14ac:dyDescent="0.25">
      <c r="A11" s="131"/>
      <c r="B11" s="34">
        <v>3</v>
      </c>
      <c r="C11" s="10">
        <v>3</v>
      </c>
      <c r="D11" s="37" t="s">
        <v>92</v>
      </c>
      <c r="E11" s="37" t="s">
        <v>93</v>
      </c>
      <c r="F11" s="37"/>
      <c r="G11" s="43">
        <v>0.29375000000000001</v>
      </c>
      <c r="H11" s="47">
        <v>0.29375000000000001</v>
      </c>
      <c r="I11" s="58" t="s">
        <v>44</v>
      </c>
      <c r="J11" s="52">
        <v>0</v>
      </c>
      <c r="K11" s="43">
        <v>0.37708333333333299</v>
      </c>
      <c r="L11" s="47">
        <v>0.37708333333333299</v>
      </c>
      <c r="M11" s="42" t="s">
        <v>44</v>
      </c>
      <c r="N11" s="38">
        <v>0</v>
      </c>
      <c r="O11" s="73">
        <v>0.41875000000000001</v>
      </c>
      <c r="P11" s="42" t="s">
        <v>44</v>
      </c>
      <c r="Q11" s="38">
        <v>0</v>
      </c>
      <c r="R11" s="43">
        <v>0.42083333333333334</v>
      </c>
      <c r="S11" s="47">
        <v>0.42083333333333334</v>
      </c>
      <c r="T11" s="70">
        <v>36.9</v>
      </c>
      <c r="U11" s="71">
        <v>36.9</v>
      </c>
      <c r="V11" s="72"/>
      <c r="W11" s="115">
        <v>0.43958333333333333</v>
      </c>
      <c r="X11" s="42" t="s">
        <v>44</v>
      </c>
      <c r="Y11" s="38">
        <v>0</v>
      </c>
      <c r="Z11" s="49">
        <v>0.47430555555555554</v>
      </c>
      <c r="AA11" s="42" t="s">
        <v>44</v>
      </c>
      <c r="AB11" s="38">
        <v>0</v>
      </c>
      <c r="AC11" s="53">
        <v>0.47638888888888892</v>
      </c>
      <c r="AD11" s="61"/>
      <c r="AE11" s="55">
        <v>0.48048611111111111</v>
      </c>
      <c r="AF11" s="35">
        <v>4.0972222222221966E-3</v>
      </c>
      <c r="AG11" s="35">
        <v>2.430555555555298E-4</v>
      </c>
      <c r="AH11" s="44" t="s">
        <v>223</v>
      </c>
      <c r="AI11" s="45">
        <v>21</v>
      </c>
      <c r="AJ11" s="115">
        <v>0.49722222222222223</v>
      </c>
      <c r="AK11" s="42" t="s">
        <v>44</v>
      </c>
      <c r="AL11" s="38">
        <v>0</v>
      </c>
      <c r="AM11" s="73">
        <v>0.50763888888888886</v>
      </c>
      <c r="AN11" s="42" t="s">
        <v>44</v>
      </c>
      <c r="AO11" s="38">
        <v>0</v>
      </c>
      <c r="AP11" s="53">
        <v>0.50972222222222219</v>
      </c>
      <c r="AQ11" s="61"/>
      <c r="AR11" s="55">
        <v>0.51706018518518515</v>
      </c>
      <c r="AS11" s="35">
        <v>7.3379629629629628E-3</v>
      </c>
      <c r="AT11" s="35">
        <v>5.7870370370370367E-4</v>
      </c>
      <c r="AU11" s="44" t="s">
        <v>223</v>
      </c>
      <c r="AV11" s="45">
        <v>50</v>
      </c>
      <c r="AW11" s="49">
        <v>0.53749999999999998</v>
      </c>
      <c r="AX11" s="42" t="s">
        <v>44</v>
      </c>
      <c r="AY11" s="38">
        <v>0</v>
      </c>
      <c r="AZ11" s="49">
        <v>0.53958333333333297</v>
      </c>
      <c r="BA11" s="61"/>
      <c r="BB11" s="55">
        <v>0.54468749999999999</v>
      </c>
      <c r="BC11" s="35">
        <v>5.1041666666670205E-3</v>
      </c>
      <c r="BD11" s="35">
        <v>1.0416666666702035E-4</v>
      </c>
      <c r="BE11" s="44" t="s">
        <v>223</v>
      </c>
      <c r="BF11" s="45">
        <v>9</v>
      </c>
      <c r="BG11" s="308">
        <v>0.58472222222222181</v>
      </c>
      <c r="BH11" s="42" t="s">
        <v>44</v>
      </c>
      <c r="BI11" s="38">
        <v>0</v>
      </c>
      <c r="BJ11" s="43">
        <v>0.58472222222222225</v>
      </c>
      <c r="BK11" s="47">
        <v>0.5854166666666667</v>
      </c>
      <c r="BL11" s="70">
        <v>27.2</v>
      </c>
      <c r="BM11" s="71">
        <v>27.2</v>
      </c>
      <c r="BN11" s="72"/>
      <c r="BO11" s="117" t="s">
        <v>226</v>
      </c>
      <c r="BP11" s="121"/>
      <c r="BQ11" s="124" t="s">
        <v>225</v>
      </c>
      <c r="BR11" s="125"/>
      <c r="BS11" s="49">
        <v>0.66111111111111109</v>
      </c>
      <c r="BT11" s="42" t="s">
        <v>44</v>
      </c>
      <c r="BU11" s="38">
        <v>0</v>
      </c>
      <c r="BV11" s="49">
        <v>0.66319444444444398</v>
      </c>
      <c r="BW11" s="61"/>
      <c r="BX11" s="55">
        <v>0.66568287037037044</v>
      </c>
      <c r="BY11" s="35">
        <v>2.4884259259264629E-3</v>
      </c>
      <c r="BZ11" s="35">
        <v>3.4722222222759343E-5</v>
      </c>
      <c r="CA11" s="44" t="s">
        <v>223</v>
      </c>
      <c r="CB11" s="45">
        <v>3</v>
      </c>
      <c r="CC11" s="85">
        <v>0.66736111111111107</v>
      </c>
      <c r="CD11" s="86"/>
      <c r="CE11" s="87">
        <v>0</v>
      </c>
      <c r="CF11" s="88"/>
      <c r="CG11" s="85">
        <v>0.67569444444444438</v>
      </c>
      <c r="CH11" s="86"/>
      <c r="CI11" s="87">
        <v>0</v>
      </c>
      <c r="CJ11" s="88"/>
      <c r="CK11" s="43">
        <v>0.71875</v>
      </c>
      <c r="CL11" s="47">
        <v>0.71875</v>
      </c>
      <c r="CM11" s="70">
        <v>49.8</v>
      </c>
      <c r="CN11" s="71">
        <v>49.8</v>
      </c>
      <c r="CO11" s="72"/>
      <c r="CP11" s="91">
        <v>0.72013888888888899</v>
      </c>
      <c r="CQ11" s="95">
        <v>5.5555555555555601E-2</v>
      </c>
      <c r="CR11" s="42" t="s">
        <v>44</v>
      </c>
      <c r="CS11" s="38">
        <v>0</v>
      </c>
      <c r="CT11" s="64"/>
      <c r="CU11" s="39">
        <v>196.9</v>
      </c>
      <c r="CV11" s="46">
        <v>0</v>
      </c>
      <c r="CW11" s="40"/>
      <c r="CX11" s="63">
        <v>196.9</v>
      </c>
      <c r="CY11" s="43"/>
      <c r="CZ11" s="101" t="s">
        <v>190</v>
      </c>
      <c r="DA11" s="129" t="s">
        <v>177</v>
      </c>
      <c r="DB11" s="129">
        <v>140</v>
      </c>
      <c r="DC11" s="104" t="s">
        <v>181</v>
      </c>
      <c r="DD11" s="77"/>
      <c r="DE11" s="56"/>
      <c r="DF11" s="36"/>
      <c r="DI11" s="41">
        <v>1.0900000000000001</v>
      </c>
      <c r="DJ11" s="41" t="s">
        <v>196</v>
      </c>
      <c r="DK11" s="153">
        <v>124.151</v>
      </c>
      <c r="DL11" s="41">
        <v>124.151</v>
      </c>
      <c r="DM11" s="41">
        <v>9999</v>
      </c>
      <c r="DP11" s="41">
        <v>3</v>
      </c>
      <c r="DQ11" s="227">
        <v>0</v>
      </c>
      <c r="DR11" s="227">
        <v>0</v>
      </c>
      <c r="DS11" s="228">
        <v>36.9</v>
      </c>
      <c r="DT11" s="227">
        <v>0</v>
      </c>
      <c r="DU11" s="227">
        <v>0</v>
      </c>
      <c r="DV11" s="227">
        <v>21</v>
      </c>
      <c r="DW11" s="227">
        <v>0</v>
      </c>
      <c r="DX11" s="227">
        <v>0</v>
      </c>
      <c r="DY11" s="227">
        <v>50</v>
      </c>
      <c r="DZ11" s="227">
        <v>0</v>
      </c>
      <c r="EA11" s="227">
        <v>9</v>
      </c>
      <c r="EB11" s="227">
        <v>0</v>
      </c>
      <c r="EC11" s="228">
        <v>27.2</v>
      </c>
      <c r="ED11" s="227">
        <v>0</v>
      </c>
      <c r="EE11" s="227">
        <v>0</v>
      </c>
      <c r="EF11" s="227">
        <v>3</v>
      </c>
      <c r="EG11" s="227">
        <v>0</v>
      </c>
      <c r="EH11" s="228">
        <v>49.8</v>
      </c>
      <c r="EI11" s="227">
        <v>0</v>
      </c>
      <c r="EK11" s="41">
        <v>3</v>
      </c>
      <c r="EL11" s="227">
        <v>0</v>
      </c>
      <c r="EM11" s="227">
        <v>0</v>
      </c>
      <c r="EN11" s="227">
        <v>36.9</v>
      </c>
      <c r="EO11" s="227">
        <v>36.9</v>
      </c>
      <c r="EP11" s="227">
        <v>36.9</v>
      </c>
      <c r="EQ11" s="227">
        <v>57.9</v>
      </c>
      <c r="ER11" s="227">
        <v>57.9</v>
      </c>
      <c r="ES11" s="227">
        <v>57.9</v>
      </c>
      <c r="ET11" s="227">
        <v>107.9</v>
      </c>
      <c r="EU11" s="227">
        <v>107.9</v>
      </c>
      <c r="EV11" s="227">
        <v>116.9</v>
      </c>
      <c r="EW11" s="227">
        <v>116.9</v>
      </c>
      <c r="EX11" s="227">
        <v>144.1</v>
      </c>
      <c r="EY11" s="227">
        <v>144.1</v>
      </c>
      <c r="EZ11" s="227">
        <v>144.1</v>
      </c>
      <c r="FA11" s="227">
        <v>147.1</v>
      </c>
      <c r="FB11" s="227">
        <v>147.1</v>
      </c>
      <c r="FC11" s="227">
        <v>196.9</v>
      </c>
      <c r="FD11" s="227">
        <v>196.9</v>
      </c>
    </row>
    <row r="12" spans="1:160" s="41" customFormat="1" ht="13.5" thickBot="1" x14ac:dyDescent="0.25">
      <c r="A12" s="131"/>
      <c r="B12" s="34">
        <v>5</v>
      </c>
      <c r="C12" s="10">
        <v>5</v>
      </c>
      <c r="D12" s="37" t="s">
        <v>203</v>
      </c>
      <c r="E12" s="37" t="s">
        <v>31</v>
      </c>
      <c r="F12" s="37"/>
      <c r="G12" s="43">
        <v>0.29513888888888901</v>
      </c>
      <c r="H12" s="47">
        <v>0.2951388888888889</v>
      </c>
      <c r="I12" s="58" t="s">
        <v>44</v>
      </c>
      <c r="J12" s="52">
        <v>0</v>
      </c>
      <c r="K12" s="43">
        <v>0.37847222222222199</v>
      </c>
      <c r="L12" s="47">
        <v>0.37847222222222199</v>
      </c>
      <c r="M12" s="42" t="s">
        <v>44</v>
      </c>
      <c r="N12" s="38">
        <v>0</v>
      </c>
      <c r="O12" s="73">
        <v>0.4201388888888889</v>
      </c>
      <c r="P12" s="42" t="s">
        <v>44</v>
      </c>
      <c r="Q12" s="38">
        <v>0</v>
      </c>
      <c r="R12" s="43">
        <v>0.42222222222222222</v>
      </c>
      <c r="S12" s="47">
        <v>0.42222222222222222</v>
      </c>
      <c r="T12" s="70">
        <v>36.799999999999997</v>
      </c>
      <c r="U12" s="71">
        <v>36.799999999999997</v>
      </c>
      <c r="V12" s="72"/>
      <c r="W12" s="115">
        <v>0.44097222222222221</v>
      </c>
      <c r="X12" s="42" t="s">
        <v>44</v>
      </c>
      <c r="Y12" s="38">
        <v>0</v>
      </c>
      <c r="Z12" s="49">
        <v>0.47569444444444442</v>
      </c>
      <c r="AA12" s="42" t="s">
        <v>44</v>
      </c>
      <c r="AB12" s="38">
        <v>0</v>
      </c>
      <c r="AC12" s="53">
        <v>0.4777777777777778</v>
      </c>
      <c r="AD12" s="61"/>
      <c r="AE12" s="55">
        <v>0.48182870370370368</v>
      </c>
      <c r="AF12" s="35">
        <v>4.0509259259258745E-3</v>
      </c>
      <c r="AG12" s="35">
        <v>1.9675925925920776E-4</v>
      </c>
      <c r="AH12" s="44" t="s">
        <v>223</v>
      </c>
      <c r="AI12" s="45">
        <v>17</v>
      </c>
      <c r="AJ12" s="115">
        <v>0.49861111111111112</v>
      </c>
      <c r="AK12" s="42" t="s">
        <v>44</v>
      </c>
      <c r="AL12" s="38">
        <v>0</v>
      </c>
      <c r="AM12" s="73">
        <v>0.50902777777777775</v>
      </c>
      <c r="AN12" s="42" t="s">
        <v>44</v>
      </c>
      <c r="AO12" s="38">
        <v>0</v>
      </c>
      <c r="AP12" s="53">
        <v>0.51111111111111118</v>
      </c>
      <c r="AQ12" s="61"/>
      <c r="AR12" s="55">
        <v>0.51785879629629628</v>
      </c>
      <c r="AS12" s="35">
        <v>6.7476851851850927E-3</v>
      </c>
      <c r="AT12" s="35">
        <v>1.1574074074166378E-5</v>
      </c>
      <c r="AU12" s="44" t="s">
        <v>45</v>
      </c>
      <c r="AV12" s="45">
        <v>1</v>
      </c>
      <c r="AW12" s="49">
        <v>0.53888888888888886</v>
      </c>
      <c r="AX12" s="42" t="s">
        <v>44</v>
      </c>
      <c r="AY12" s="38">
        <v>0</v>
      </c>
      <c r="AZ12" s="49">
        <v>0.54097222222222197</v>
      </c>
      <c r="BA12" s="61"/>
      <c r="BB12" s="55">
        <v>0.54604166666666665</v>
      </c>
      <c r="BC12" s="35">
        <v>5.0694444444446818E-3</v>
      </c>
      <c r="BD12" s="35">
        <v>6.9444444444681681E-5</v>
      </c>
      <c r="BE12" s="44" t="s">
        <v>223</v>
      </c>
      <c r="BF12" s="45">
        <v>6</v>
      </c>
      <c r="BG12" s="308">
        <v>0.58611111111111081</v>
      </c>
      <c r="BH12" s="42" t="s">
        <v>44</v>
      </c>
      <c r="BI12" s="38">
        <v>0</v>
      </c>
      <c r="BJ12" s="43">
        <v>0.58611111111111114</v>
      </c>
      <c r="BK12" s="47">
        <v>0.58750000000000002</v>
      </c>
      <c r="BL12" s="70">
        <v>26.1</v>
      </c>
      <c r="BM12" s="71">
        <v>26.1</v>
      </c>
      <c r="BN12" s="72"/>
      <c r="BO12" s="117" t="s">
        <v>226</v>
      </c>
      <c r="BP12" s="121"/>
      <c r="BQ12" s="124" t="s">
        <v>225</v>
      </c>
      <c r="BR12" s="125"/>
      <c r="BS12" s="49">
        <v>0.66249999999999998</v>
      </c>
      <c r="BT12" s="42" t="s">
        <v>44</v>
      </c>
      <c r="BU12" s="38">
        <v>0</v>
      </c>
      <c r="BV12" s="49">
        <v>0.66458333333333297</v>
      </c>
      <c r="BW12" s="61"/>
      <c r="BX12" s="55">
        <v>0.66703703703703709</v>
      </c>
      <c r="BY12" s="35">
        <v>2.4537037037041243E-3</v>
      </c>
      <c r="BZ12" s="35">
        <v>4.2067044292437572E-16</v>
      </c>
      <c r="CA12" s="44" t="s">
        <v>44</v>
      </c>
      <c r="CB12" s="45">
        <v>0</v>
      </c>
      <c r="CC12" s="85">
        <v>0.66805555555555562</v>
      </c>
      <c r="CD12" s="86"/>
      <c r="CE12" s="87">
        <v>60</v>
      </c>
      <c r="CF12" s="88"/>
      <c r="CG12" s="85">
        <v>0.67638888888888893</v>
      </c>
      <c r="CH12" s="86"/>
      <c r="CI12" s="87">
        <v>0</v>
      </c>
      <c r="CJ12" s="88"/>
      <c r="CK12" s="43">
        <v>0.71944444444444444</v>
      </c>
      <c r="CL12" s="47">
        <v>0.71944444444444444</v>
      </c>
      <c r="CM12" s="70">
        <v>46.2</v>
      </c>
      <c r="CN12" s="71">
        <v>46.2</v>
      </c>
      <c r="CO12" s="72"/>
      <c r="CP12" s="91">
        <v>0.72152777777777777</v>
      </c>
      <c r="CQ12" s="95">
        <v>5.5555555555555601E-2</v>
      </c>
      <c r="CR12" s="42" t="s">
        <v>44</v>
      </c>
      <c r="CS12" s="38">
        <v>0</v>
      </c>
      <c r="CT12" s="64"/>
      <c r="CU12" s="39">
        <v>133.1</v>
      </c>
      <c r="CV12" s="46">
        <v>60</v>
      </c>
      <c r="CW12" s="40"/>
      <c r="CX12" s="63">
        <v>193.1</v>
      </c>
      <c r="CY12" s="43"/>
      <c r="CZ12" s="101" t="s">
        <v>191</v>
      </c>
      <c r="DA12" s="129" t="s">
        <v>176</v>
      </c>
      <c r="DB12" s="129">
        <v>230</v>
      </c>
      <c r="DC12" s="104" t="s">
        <v>182</v>
      </c>
      <c r="DD12" s="77"/>
      <c r="DE12" s="56"/>
      <c r="DF12" s="36"/>
      <c r="DI12" s="41">
        <v>1.1499999999999999</v>
      </c>
      <c r="DJ12" s="41" t="s">
        <v>196</v>
      </c>
      <c r="DK12" s="153">
        <v>125.465</v>
      </c>
      <c r="DL12" s="41">
        <v>125.465</v>
      </c>
      <c r="DM12" s="41">
        <v>9999</v>
      </c>
      <c r="DP12" s="41">
        <v>5</v>
      </c>
      <c r="DQ12" s="227">
        <v>0</v>
      </c>
      <c r="DR12" s="227">
        <v>0</v>
      </c>
      <c r="DS12" s="228">
        <v>36.799999999999997</v>
      </c>
      <c r="DT12" s="227">
        <v>0</v>
      </c>
      <c r="DU12" s="227">
        <v>0</v>
      </c>
      <c r="DV12" s="227">
        <v>17</v>
      </c>
      <c r="DW12" s="227">
        <v>0</v>
      </c>
      <c r="DX12" s="227">
        <v>0</v>
      </c>
      <c r="DY12" s="227">
        <v>1</v>
      </c>
      <c r="DZ12" s="227">
        <v>0</v>
      </c>
      <c r="EA12" s="227">
        <v>6</v>
      </c>
      <c r="EB12" s="227">
        <v>0</v>
      </c>
      <c r="EC12" s="228">
        <v>26.1</v>
      </c>
      <c r="ED12" s="227">
        <v>0</v>
      </c>
      <c r="EE12" s="227">
        <v>0</v>
      </c>
      <c r="EF12" s="227">
        <v>0</v>
      </c>
      <c r="EG12" s="227">
        <v>60</v>
      </c>
      <c r="EH12" s="228">
        <v>46.2</v>
      </c>
      <c r="EI12" s="227">
        <v>0</v>
      </c>
      <c r="EK12" s="41">
        <v>5</v>
      </c>
      <c r="EL12" s="227">
        <v>0</v>
      </c>
      <c r="EM12" s="227">
        <v>0</v>
      </c>
      <c r="EN12" s="227">
        <v>36.799999999999997</v>
      </c>
      <c r="EO12" s="227">
        <v>36.799999999999997</v>
      </c>
      <c r="EP12" s="227">
        <v>36.799999999999997</v>
      </c>
      <c r="EQ12" s="227">
        <v>53.8</v>
      </c>
      <c r="ER12" s="227">
        <v>53.8</v>
      </c>
      <c r="ES12" s="227">
        <v>53.8</v>
      </c>
      <c r="ET12" s="227">
        <v>54.8</v>
      </c>
      <c r="EU12" s="227">
        <v>54.8</v>
      </c>
      <c r="EV12" s="227">
        <v>60.8</v>
      </c>
      <c r="EW12" s="227">
        <v>60.8</v>
      </c>
      <c r="EX12" s="227">
        <v>86.9</v>
      </c>
      <c r="EY12" s="227">
        <v>86.9</v>
      </c>
      <c r="EZ12" s="227">
        <v>86.9</v>
      </c>
      <c r="FA12" s="227">
        <v>86.9</v>
      </c>
      <c r="FB12" s="227">
        <v>146.9</v>
      </c>
      <c r="FC12" s="227">
        <v>193.1</v>
      </c>
      <c r="FD12" s="227">
        <v>193.1</v>
      </c>
    </row>
    <row r="13" spans="1:160" ht="13.5" thickBot="1" x14ac:dyDescent="0.25">
      <c r="A13" s="132"/>
      <c r="B13" s="34">
        <v>13</v>
      </c>
      <c r="C13" s="10">
        <v>13</v>
      </c>
      <c r="D13" s="37" t="s">
        <v>104</v>
      </c>
      <c r="E13" s="37" t="s">
        <v>41</v>
      </c>
      <c r="F13" s="37"/>
      <c r="G13" s="43">
        <v>0.30069444444444399</v>
      </c>
      <c r="H13" s="47">
        <v>0.30069444444444443</v>
      </c>
      <c r="I13" s="58" t="s">
        <v>44</v>
      </c>
      <c r="J13" s="52">
        <v>0</v>
      </c>
      <c r="K13" s="43">
        <v>0.38402777777777702</v>
      </c>
      <c r="L13" s="47">
        <v>0.38402777777777403</v>
      </c>
      <c r="M13" s="42" t="s">
        <v>44</v>
      </c>
      <c r="N13" s="38">
        <v>0</v>
      </c>
      <c r="O13" s="73">
        <v>0.42569444444444443</v>
      </c>
      <c r="P13" s="42" t="s">
        <v>44</v>
      </c>
      <c r="Q13" s="38">
        <v>0</v>
      </c>
      <c r="R13" s="43">
        <v>0.4291666666666667</v>
      </c>
      <c r="S13" s="47">
        <v>0.4291666666666667</v>
      </c>
      <c r="T13" s="70">
        <v>39</v>
      </c>
      <c r="U13" s="71">
        <v>39</v>
      </c>
      <c r="V13" s="72"/>
      <c r="W13" s="115">
        <v>0.44652777777777775</v>
      </c>
      <c r="X13" s="42" t="s">
        <v>44</v>
      </c>
      <c r="Y13" s="38">
        <v>0</v>
      </c>
      <c r="Z13" s="49">
        <v>0.48125000000000001</v>
      </c>
      <c r="AA13" s="42" t="s">
        <v>44</v>
      </c>
      <c r="AB13" s="38">
        <v>0</v>
      </c>
      <c r="AC13" s="53">
        <v>0.48333333333333334</v>
      </c>
      <c r="AD13" s="61"/>
      <c r="AE13" s="55">
        <v>0.4871180555555556</v>
      </c>
      <c r="AF13" s="35">
        <v>3.7847222222222587E-3</v>
      </c>
      <c r="AG13" s="35">
        <v>6.9444444444408029E-5</v>
      </c>
      <c r="AH13" s="44" t="s">
        <v>45</v>
      </c>
      <c r="AI13" s="310">
        <v>6</v>
      </c>
      <c r="AJ13" s="115">
        <v>0.50416666666666665</v>
      </c>
      <c r="AK13" s="42" t="s">
        <v>44</v>
      </c>
      <c r="AL13" s="38">
        <v>0</v>
      </c>
      <c r="AM13" s="73">
        <v>0.51458333333333328</v>
      </c>
      <c r="AN13" s="42" t="s">
        <v>44</v>
      </c>
      <c r="AO13" s="38">
        <v>0</v>
      </c>
      <c r="AP13" s="53">
        <v>0.51666666666666672</v>
      </c>
      <c r="AQ13" s="61"/>
      <c r="AR13" s="55">
        <v>0.5272916666666666</v>
      </c>
      <c r="AS13" s="35">
        <v>1.0624999999999885E-2</v>
      </c>
      <c r="AT13" s="35">
        <v>3.8657407407406254E-3</v>
      </c>
      <c r="AU13" s="44" t="s">
        <v>223</v>
      </c>
      <c r="AV13" s="310">
        <v>334</v>
      </c>
      <c r="AW13" s="49">
        <v>0.5444444444444444</v>
      </c>
      <c r="AX13" s="42" t="s">
        <v>44</v>
      </c>
      <c r="AY13" s="38">
        <v>0</v>
      </c>
      <c r="AZ13" s="49">
        <v>0.54652777777777795</v>
      </c>
      <c r="BA13" s="61"/>
      <c r="BB13" s="314">
        <v>0.55143518518518519</v>
      </c>
      <c r="BC13" s="35">
        <v>4.9074074074072493E-3</v>
      </c>
      <c r="BD13" s="35">
        <v>9.259259259275076E-5</v>
      </c>
      <c r="BE13" s="44" t="s">
        <v>45</v>
      </c>
      <c r="BF13" s="310">
        <v>8</v>
      </c>
      <c r="BG13" s="308">
        <v>0.59166666666666679</v>
      </c>
      <c r="BH13" s="42" t="s">
        <v>44</v>
      </c>
      <c r="BI13" s="38">
        <v>0</v>
      </c>
      <c r="BJ13" s="43">
        <v>0.59236111111111112</v>
      </c>
      <c r="BK13" s="47">
        <v>0.59305555555555556</v>
      </c>
      <c r="BL13" s="70">
        <v>27.6</v>
      </c>
      <c r="BM13" s="71">
        <v>27.6</v>
      </c>
      <c r="BN13" s="72"/>
      <c r="BO13" s="117" t="s">
        <v>226</v>
      </c>
      <c r="BP13" s="121"/>
      <c r="BQ13" s="124" t="s">
        <v>225</v>
      </c>
      <c r="BR13" s="125"/>
      <c r="BS13" s="49">
        <v>0.66805555555555562</v>
      </c>
      <c r="BT13" s="42" t="s">
        <v>44</v>
      </c>
      <c r="BU13" s="38">
        <v>0</v>
      </c>
      <c r="BV13" s="49">
        <v>0.67083333333333295</v>
      </c>
      <c r="BW13" s="61"/>
      <c r="BX13" s="55">
        <v>0.67347222222222225</v>
      </c>
      <c r="BY13" s="35">
        <v>2.6388888888893014E-3</v>
      </c>
      <c r="BZ13" s="35">
        <v>1.851851851855978E-4</v>
      </c>
      <c r="CA13" s="44" t="s">
        <v>223</v>
      </c>
      <c r="CB13" s="310">
        <v>16</v>
      </c>
      <c r="CC13" s="85">
        <v>0.67569444444444438</v>
      </c>
      <c r="CD13" s="86"/>
      <c r="CE13" s="87">
        <v>0</v>
      </c>
      <c r="CF13" s="88"/>
      <c r="CG13" s="85">
        <v>0.68472222222222223</v>
      </c>
      <c r="CH13" s="86"/>
      <c r="CI13" s="87">
        <v>0</v>
      </c>
      <c r="CJ13" s="88"/>
      <c r="CK13" s="43">
        <v>0.73055555555555562</v>
      </c>
      <c r="CL13" s="47">
        <v>0.73055555555555562</v>
      </c>
      <c r="CM13" s="70">
        <v>48.6</v>
      </c>
      <c r="CN13" s="71">
        <v>48.6</v>
      </c>
      <c r="CO13" s="72"/>
      <c r="CP13" s="91">
        <v>0.7319444444444444</v>
      </c>
      <c r="CQ13" s="95">
        <v>5.5555555555555601E-2</v>
      </c>
      <c r="CR13" s="42" t="s">
        <v>44</v>
      </c>
      <c r="CS13" s="38">
        <v>0</v>
      </c>
      <c r="CT13" s="65"/>
      <c r="CU13" s="39">
        <v>479.2</v>
      </c>
      <c r="CV13" s="46">
        <v>0</v>
      </c>
      <c r="CW13" s="40"/>
      <c r="CX13" s="63">
        <v>479.2</v>
      </c>
      <c r="CY13" s="128"/>
      <c r="CZ13" s="101" t="s">
        <v>189</v>
      </c>
      <c r="DA13" s="129" t="s">
        <v>177</v>
      </c>
      <c r="DB13" s="129">
        <v>102</v>
      </c>
      <c r="DC13" s="104" t="s">
        <v>181</v>
      </c>
      <c r="DD13" s="77"/>
      <c r="DE13" s="56"/>
      <c r="DF13" s="36"/>
      <c r="DI13" s="41">
        <v>1.0900000000000001</v>
      </c>
      <c r="DJ13" s="17" t="s">
        <v>196</v>
      </c>
      <c r="DK13" s="153">
        <v>125.568</v>
      </c>
      <c r="DL13" s="41">
        <v>125.568</v>
      </c>
      <c r="DM13" s="41">
        <v>9999</v>
      </c>
      <c r="DP13" s="41">
        <v>13</v>
      </c>
      <c r="DQ13" s="227">
        <v>0</v>
      </c>
      <c r="DR13" s="227">
        <v>0</v>
      </c>
      <c r="DS13" s="228">
        <v>39</v>
      </c>
      <c r="DT13" s="227">
        <v>0</v>
      </c>
      <c r="DU13" s="227">
        <v>0</v>
      </c>
      <c r="DV13" s="227">
        <v>6</v>
      </c>
      <c r="DW13" s="227">
        <v>0</v>
      </c>
      <c r="DX13" s="227">
        <v>0</v>
      </c>
      <c r="DY13" s="227">
        <v>334</v>
      </c>
      <c r="DZ13" s="227">
        <v>0</v>
      </c>
      <c r="EA13" s="227">
        <v>8</v>
      </c>
      <c r="EB13" s="227">
        <v>0</v>
      </c>
      <c r="EC13" s="228">
        <v>27.6</v>
      </c>
      <c r="ED13" s="227">
        <v>0</v>
      </c>
      <c r="EE13" s="227">
        <v>0</v>
      </c>
      <c r="EF13" s="227">
        <v>16</v>
      </c>
      <c r="EG13" s="227">
        <v>0</v>
      </c>
      <c r="EH13" s="228">
        <v>48.6</v>
      </c>
      <c r="EI13" s="227">
        <v>0</v>
      </c>
      <c r="EK13" s="41">
        <v>13</v>
      </c>
      <c r="EL13" s="227">
        <v>0</v>
      </c>
      <c r="EM13" s="227">
        <v>0</v>
      </c>
      <c r="EN13" s="227">
        <v>39</v>
      </c>
      <c r="EO13" s="227">
        <v>39</v>
      </c>
      <c r="EP13" s="227">
        <v>39</v>
      </c>
      <c r="EQ13" s="227">
        <v>45</v>
      </c>
      <c r="ER13" s="227">
        <v>45</v>
      </c>
      <c r="ES13" s="227">
        <v>45</v>
      </c>
      <c r="ET13" s="227">
        <v>379</v>
      </c>
      <c r="EU13" s="227">
        <v>379</v>
      </c>
      <c r="EV13" s="227">
        <v>387</v>
      </c>
      <c r="EW13" s="227">
        <v>387</v>
      </c>
      <c r="EX13" s="227">
        <v>414.6</v>
      </c>
      <c r="EY13" s="227">
        <v>414.6</v>
      </c>
      <c r="EZ13" s="227">
        <v>414.6</v>
      </c>
      <c r="FA13" s="227">
        <v>430.6</v>
      </c>
      <c r="FB13" s="227">
        <v>430.6</v>
      </c>
      <c r="FC13" s="227">
        <v>479.2</v>
      </c>
      <c r="FD13" s="227">
        <v>479.2</v>
      </c>
    </row>
    <row r="14" spans="1:160" ht="13.5" thickBot="1" x14ac:dyDescent="0.25">
      <c r="A14" s="132"/>
      <c r="B14" s="34">
        <v>33</v>
      </c>
      <c r="C14" s="10">
        <v>33</v>
      </c>
      <c r="D14" s="37" t="s">
        <v>36</v>
      </c>
      <c r="E14" s="37" t="s">
        <v>37</v>
      </c>
      <c r="F14" s="37"/>
      <c r="G14" s="43">
        <v>0.31458333333333299</v>
      </c>
      <c r="H14" s="47">
        <v>0.31458333333333333</v>
      </c>
      <c r="I14" s="58" t="s">
        <v>44</v>
      </c>
      <c r="J14" s="52">
        <v>0</v>
      </c>
      <c r="K14" s="43">
        <v>0.39791666666666498</v>
      </c>
      <c r="L14" s="47">
        <v>0.39791666666665398</v>
      </c>
      <c r="M14" s="42" t="s">
        <v>44</v>
      </c>
      <c r="N14" s="38">
        <v>0</v>
      </c>
      <c r="O14" s="73">
        <v>0.43958333333333338</v>
      </c>
      <c r="P14" s="42" t="s">
        <v>44</v>
      </c>
      <c r="Q14" s="38">
        <v>0</v>
      </c>
      <c r="R14" s="43">
        <v>0.4458333333333333</v>
      </c>
      <c r="S14" s="47">
        <v>0.4458333333333333</v>
      </c>
      <c r="T14" s="70">
        <v>44.7</v>
      </c>
      <c r="U14" s="71">
        <v>44.7</v>
      </c>
      <c r="V14" s="72"/>
      <c r="W14" s="115">
        <v>0.4604166666666667</v>
      </c>
      <c r="X14" s="42" t="s">
        <v>44</v>
      </c>
      <c r="Y14" s="38">
        <v>0</v>
      </c>
      <c r="Z14" s="49">
        <v>0.49513888888888885</v>
      </c>
      <c r="AA14" s="42" t="s">
        <v>44</v>
      </c>
      <c r="AB14" s="38">
        <v>0</v>
      </c>
      <c r="AC14" s="53">
        <v>0.49722222222222223</v>
      </c>
      <c r="AD14" s="61"/>
      <c r="AE14" s="55">
        <v>0.50094907407407407</v>
      </c>
      <c r="AF14" s="35">
        <v>3.7268518518518423E-3</v>
      </c>
      <c r="AG14" s="35">
        <v>1.2731481481482445E-4</v>
      </c>
      <c r="AH14" s="44" t="s">
        <v>45</v>
      </c>
      <c r="AI14" s="45">
        <v>11</v>
      </c>
      <c r="AJ14" s="115">
        <v>0.5180555555555556</v>
      </c>
      <c r="AK14" s="42" t="s">
        <v>44</v>
      </c>
      <c r="AL14" s="38">
        <v>0</v>
      </c>
      <c r="AM14" s="73">
        <v>0.52847222222222223</v>
      </c>
      <c r="AN14" s="42" t="s">
        <v>44</v>
      </c>
      <c r="AO14" s="38">
        <v>0</v>
      </c>
      <c r="AP14" s="53">
        <v>0.53055555555555556</v>
      </c>
      <c r="AQ14" s="61"/>
      <c r="AR14" s="55">
        <v>0.53733796296296299</v>
      </c>
      <c r="AS14" s="35">
        <v>6.7824074074074314E-3</v>
      </c>
      <c r="AT14" s="35">
        <v>2.3148148148172294E-5</v>
      </c>
      <c r="AU14" s="44" t="s">
        <v>223</v>
      </c>
      <c r="AV14" s="45">
        <v>2</v>
      </c>
      <c r="AW14" s="49">
        <v>0.55833333333333335</v>
      </c>
      <c r="AX14" s="42" t="s">
        <v>44</v>
      </c>
      <c r="AY14" s="38">
        <v>0</v>
      </c>
      <c r="AZ14" s="49">
        <v>0.561805555555555</v>
      </c>
      <c r="BA14" s="61"/>
      <c r="BB14" s="55">
        <v>0.5665972222222222</v>
      </c>
      <c r="BC14" s="35">
        <v>4.7916666666671937E-3</v>
      </c>
      <c r="BD14" s="35">
        <v>2.0833333333280645E-4</v>
      </c>
      <c r="BE14" s="44" t="s">
        <v>45</v>
      </c>
      <c r="BF14" s="45">
        <v>18</v>
      </c>
      <c r="BG14" s="308">
        <v>0.60694444444444384</v>
      </c>
      <c r="BH14" s="42" t="s">
        <v>44</v>
      </c>
      <c r="BI14" s="38">
        <v>0</v>
      </c>
      <c r="BJ14" s="43">
        <v>0.6069444444444444</v>
      </c>
      <c r="BK14" s="47">
        <v>0.6166666666666667</v>
      </c>
      <c r="BL14" s="70">
        <v>27.9</v>
      </c>
      <c r="BM14" s="71">
        <v>27.9</v>
      </c>
      <c r="BN14" s="72"/>
      <c r="BO14" s="117" t="s">
        <v>226</v>
      </c>
      <c r="BP14" s="121"/>
      <c r="BQ14" s="124" t="s">
        <v>225</v>
      </c>
      <c r="BR14" s="125"/>
      <c r="BS14" s="49">
        <v>0.6958333333333333</v>
      </c>
      <c r="BT14" s="42" t="s">
        <v>223</v>
      </c>
      <c r="BU14" s="38">
        <v>240</v>
      </c>
      <c r="BV14" s="49">
        <v>0.69791666666666696</v>
      </c>
      <c r="BW14" s="61"/>
      <c r="BX14" s="55">
        <v>0.70072916666666663</v>
      </c>
      <c r="BY14" s="35">
        <v>2.8124999999996625E-3</v>
      </c>
      <c r="BZ14" s="35">
        <v>3.5879629629595889E-4</v>
      </c>
      <c r="CA14" s="44" t="s">
        <v>223</v>
      </c>
      <c r="CB14" s="45">
        <v>31</v>
      </c>
      <c r="CC14" s="85">
        <v>0.70208333333333339</v>
      </c>
      <c r="CD14" s="86"/>
      <c r="CE14" s="87">
        <v>0</v>
      </c>
      <c r="CF14" s="88"/>
      <c r="CG14" s="85">
        <v>0.7104166666666667</v>
      </c>
      <c r="CH14" s="86"/>
      <c r="CI14" s="87">
        <v>0</v>
      </c>
      <c r="CJ14" s="88"/>
      <c r="CK14" s="43">
        <v>0.7583333333333333</v>
      </c>
      <c r="CL14" s="47">
        <v>0.7583333333333333</v>
      </c>
      <c r="CM14" s="70">
        <v>48.6</v>
      </c>
      <c r="CN14" s="71">
        <v>48.6</v>
      </c>
      <c r="CO14" s="72"/>
      <c r="CP14" s="91">
        <v>0.7597222222222223</v>
      </c>
      <c r="CQ14" s="95">
        <v>5.5555555555555601E-2</v>
      </c>
      <c r="CR14" s="42" t="s">
        <v>44</v>
      </c>
      <c r="CS14" s="38">
        <v>0</v>
      </c>
      <c r="CT14" s="65"/>
      <c r="CU14" s="39">
        <v>183.2</v>
      </c>
      <c r="CV14" s="46">
        <v>240</v>
      </c>
      <c r="CW14" s="40"/>
      <c r="CX14" s="63">
        <v>423.2</v>
      </c>
      <c r="CY14" s="128"/>
      <c r="CZ14" s="101" t="s">
        <v>190</v>
      </c>
      <c r="DA14" s="129" t="s">
        <v>177</v>
      </c>
      <c r="DB14" s="129">
        <v>68</v>
      </c>
      <c r="DC14" s="104" t="s">
        <v>185</v>
      </c>
      <c r="DD14" s="77"/>
      <c r="DE14" s="56"/>
      <c r="DF14" s="36"/>
      <c r="DI14" s="41">
        <v>1.06</v>
      </c>
      <c r="DJ14" s="17" t="s">
        <v>196</v>
      </c>
      <c r="DK14" s="153">
        <v>128.47200000000001</v>
      </c>
      <c r="DL14" s="41">
        <v>128.47200000000001</v>
      </c>
      <c r="DM14" s="41">
        <v>9999</v>
      </c>
      <c r="DP14" s="41">
        <v>33</v>
      </c>
      <c r="DQ14" s="227">
        <v>0</v>
      </c>
      <c r="DR14" s="227">
        <v>0</v>
      </c>
      <c r="DS14" s="228">
        <v>44.7</v>
      </c>
      <c r="DT14" s="227">
        <v>0</v>
      </c>
      <c r="DU14" s="227">
        <v>0</v>
      </c>
      <c r="DV14" s="227">
        <v>11</v>
      </c>
      <c r="DW14" s="227">
        <v>0</v>
      </c>
      <c r="DX14" s="227">
        <v>0</v>
      </c>
      <c r="DY14" s="227">
        <v>2</v>
      </c>
      <c r="DZ14" s="227">
        <v>0</v>
      </c>
      <c r="EA14" s="227">
        <v>18</v>
      </c>
      <c r="EB14" s="227">
        <v>0</v>
      </c>
      <c r="EC14" s="228">
        <v>27.9</v>
      </c>
      <c r="ED14" s="227">
        <v>0</v>
      </c>
      <c r="EE14" s="227">
        <v>240</v>
      </c>
      <c r="EF14" s="227">
        <v>31</v>
      </c>
      <c r="EG14" s="227">
        <v>0</v>
      </c>
      <c r="EH14" s="228">
        <v>48.6</v>
      </c>
      <c r="EI14" s="227">
        <v>0</v>
      </c>
      <c r="EK14" s="41">
        <v>33</v>
      </c>
      <c r="EL14" s="227">
        <v>0</v>
      </c>
      <c r="EM14" s="227">
        <v>0</v>
      </c>
      <c r="EN14" s="227">
        <v>44.7</v>
      </c>
      <c r="EO14" s="227">
        <v>44.7</v>
      </c>
      <c r="EP14" s="227">
        <v>44.7</v>
      </c>
      <c r="EQ14" s="227">
        <v>55.7</v>
      </c>
      <c r="ER14" s="227">
        <v>55.7</v>
      </c>
      <c r="ES14" s="227">
        <v>55.7</v>
      </c>
      <c r="ET14" s="227">
        <v>57.7</v>
      </c>
      <c r="EU14" s="227">
        <v>57.7</v>
      </c>
      <c r="EV14" s="227">
        <v>75.7</v>
      </c>
      <c r="EW14" s="227">
        <v>75.7</v>
      </c>
      <c r="EX14" s="227">
        <v>103.6</v>
      </c>
      <c r="EY14" s="227">
        <v>103.6</v>
      </c>
      <c r="EZ14" s="227">
        <v>343.6</v>
      </c>
      <c r="FA14" s="227">
        <v>374.6</v>
      </c>
      <c r="FB14" s="227">
        <v>374.6</v>
      </c>
      <c r="FC14" s="227">
        <v>423.2</v>
      </c>
      <c r="FD14" s="227">
        <v>423.2</v>
      </c>
    </row>
    <row r="15" spans="1:160" ht="13.5" thickBot="1" x14ac:dyDescent="0.25">
      <c r="A15" s="132"/>
      <c r="B15" s="34">
        <v>43</v>
      </c>
      <c r="C15" s="10">
        <v>43</v>
      </c>
      <c r="D15" s="37" t="s">
        <v>60</v>
      </c>
      <c r="E15" s="37" t="s">
        <v>51</v>
      </c>
      <c r="F15" s="37"/>
      <c r="G15" s="43">
        <v>0.32152777777777802</v>
      </c>
      <c r="H15" s="47">
        <v>0.33819444444444446</v>
      </c>
      <c r="I15" s="58" t="s">
        <v>44</v>
      </c>
      <c r="J15" s="52">
        <v>0</v>
      </c>
      <c r="K15" s="43">
        <v>0.40486111111110901</v>
      </c>
      <c r="L15" s="47">
        <v>0.40486111111109402</v>
      </c>
      <c r="M15" s="42" t="s">
        <v>44</v>
      </c>
      <c r="N15" s="38">
        <v>0</v>
      </c>
      <c r="O15" s="73">
        <v>0.4465277777777778</v>
      </c>
      <c r="P15" s="42" t="s">
        <v>44</v>
      </c>
      <c r="Q15" s="38">
        <v>0</v>
      </c>
      <c r="R15" s="43">
        <v>0.4548611111111111</v>
      </c>
      <c r="S15" s="47">
        <v>0.4548611111111111</v>
      </c>
      <c r="T15" s="70">
        <v>43.2</v>
      </c>
      <c r="U15" s="71">
        <v>43.2</v>
      </c>
      <c r="V15" s="72"/>
      <c r="W15" s="115">
        <v>0.46736111111111112</v>
      </c>
      <c r="X15" s="42" t="s">
        <v>44</v>
      </c>
      <c r="Y15" s="38">
        <v>0</v>
      </c>
      <c r="Z15" s="49">
        <v>0.50208333333333333</v>
      </c>
      <c r="AA15" s="42" t="s">
        <v>44</v>
      </c>
      <c r="AB15" s="38">
        <v>0</v>
      </c>
      <c r="AC15" s="53">
        <v>0.50486111111111109</v>
      </c>
      <c r="AD15" s="61"/>
      <c r="AE15" s="55">
        <v>0.5088773148148148</v>
      </c>
      <c r="AF15" s="35">
        <v>4.0162037037037024E-3</v>
      </c>
      <c r="AG15" s="35">
        <v>1.6203703703703562E-4</v>
      </c>
      <c r="AH15" s="44" t="s">
        <v>223</v>
      </c>
      <c r="AI15" s="45">
        <v>14</v>
      </c>
      <c r="AJ15" s="115">
        <v>0.52569444444444446</v>
      </c>
      <c r="AK15" s="42" t="s">
        <v>44</v>
      </c>
      <c r="AL15" s="38">
        <v>0</v>
      </c>
      <c r="AM15" s="73">
        <v>0.53611111111111109</v>
      </c>
      <c r="AN15" s="42" t="s">
        <v>44</v>
      </c>
      <c r="AO15" s="38">
        <v>0</v>
      </c>
      <c r="AP15" s="53">
        <v>0.53888888888888886</v>
      </c>
      <c r="AQ15" s="61"/>
      <c r="AR15" s="55">
        <v>0.54547453703703697</v>
      </c>
      <c r="AS15" s="35">
        <v>6.5856481481481044E-3</v>
      </c>
      <c r="AT15" s="35">
        <v>1.7361111111115473E-4</v>
      </c>
      <c r="AU15" s="44" t="s">
        <v>45</v>
      </c>
      <c r="AV15" s="45">
        <v>15</v>
      </c>
      <c r="AW15" s="49">
        <v>0.56666666666666665</v>
      </c>
      <c r="AX15" s="42" t="s">
        <v>44</v>
      </c>
      <c r="AY15" s="38">
        <v>0</v>
      </c>
      <c r="AZ15" s="49">
        <v>0.56944444444444398</v>
      </c>
      <c r="BA15" s="61"/>
      <c r="BB15" s="55">
        <v>0.57453703703703707</v>
      </c>
      <c r="BC15" s="35">
        <v>5.0925925925930926E-3</v>
      </c>
      <c r="BD15" s="35">
        <v>9.25925925930925E-5</v>
      </c>
      <c r="BE15" s="44" t="s">
        <v>223</v>
      </c>
      <c r="BF15" s="45">
        <v>8</v>
      </c>
      <c r="BG15" s="308">
        <v>0.61458333333333282</v>
      </c>
      <c r="BH15" s="42" t="s">
        <v>44</v>
      </c>
      <c r="BI15" s="38">
        <v>0</v>
      </c>
      <c r="BJ15" s="43">
        <v>0.61805555555555558</v>
      </c>
      <c r="BK15" s="47">
        <v>0.62569444444444444</v>
      </c>
      <c r="BL15" s="70">
        <v>28.7</v>
      </c>
      <c r="BM15" s="71">
        <v>28.7</v>
      </c>
      <c r="BN15" s="72"/>
      <c r="BO15" s="117" t="s">
        <v>226</v>
      </c>
      <c r="BP15" s="121"/>
      <c r="BQ15" s="124" t="s">
        <v>225</v>
      </c>
      <c r="BR15" s="125"/>
      <c r="BS15" s="49">
        <v>0.69097222222222221</v>
      </c>
      <c r="BT15" s="42" t="s">
        <v>44</v>
      </c>
      <c r="BU15" s="38">
        <v>0</v>
      </c>
      <c r="BV15" s="49">
        <v>0.69305555555555498</v>
      </c>
      <c r="BW15" s="61"/>
      <c r="BX15" s="55">
        <v>0.69598379629629636</v>
      </c>
      <c r="BY15" s="35">
        <v>2.9282407407413835E-3</v>
      </c>
      <c r="BZ15" s="35">
        <v>4.7453703703767992E-4</v>
      </c>
      <c r="CA15" s="44" t="s">
        <v>223</v>
      </c>
      <c r="CB15" s="45">
        <v>41</v>
      </c>
      <c r="CC15" s="85">
        <v>0.69861111111111107</v>
      </c>
      <c r="CD15" s="86"/>
      <c r="CE15" s="87">
        <v>0</v>
      </c>
      <c r="CF15" s="88"/>
      <c r="CG15" s="85">
        <v>0.7055555555555556</v>
      </c>
      <c r="CH15" s="86"/>
      <c r="CI15" s="87">
        <v>0</v>
      </c>
      <c r="CJ15" s="88"/>
      <c r="CK15" s="43">
        <v>0.74513888888888891</v>
      </c>
      <c r="CL15" s="47">
        <v>0.74930555555555556</v>
      </c>
      <c r="CM15" s="70">
        <v>46.9</v>
      </c>
      <c r="CN15" s="71">
        <v>46.9</v>
      </c>
      <c r="CO15" s="72"/>
      <c r="CP15" s="91">
        <v>0.75208333333333333</v>
      </c>
      <c r="CQ15" s="95">
        <v>5.5555555555555601E-2</v>
      </c>
      <c r="CR15" s="42" t="s">
        <v>44</v>
      </c>
      <c r="CS15" s="38">
        <v>0</v>
      </c>
      <c r="CT15" s="65"/>
      <c r="CU15" s="39">
        <v>196.8</v>
      </c>
      <c r="CV15" s="46">
        <v>0</v>
      </c>
      <c r="CW15" s="40"/>
      <c r="CX15" s="63">
        <v>196.8</v>
      </c>
      <c r="CY15" s="128"/>
      <c r="CZ15" s="101" t="s">
        <v>191</v>
      </c>
      <c r="DA15" s="129" t="s">
        <v>177</v>
      </c>
      <c r="DB15" s="129">
        <v>140</v>
      </c>
      <c r="DC15" s="104" t="s">
        <v>183</v>
      </c>
      <c r="DD15" s="77"/>
      <c r="DE15" s="56"/>
      <c r="DF15" s="36"/>
      <c r="DI15" s="41">
        <v>1.0900000000000001</v>
      </c>
      <c r="DJ15" s="17" t="s">
        <v>196</v>
      </c>
      <c r="DK15" s="153">
        <v>129.49200000000002</v>
      </c>
      <c r="DL15" s="41">
        <v>129.49200000000002</v>
      </c>
      <c r="DM15" s="41">
        <v>9999</v>
      </c>
      <c r="DP15" s="41">
        <v>43</v>
      </c>
      <c r="DQ15" s="227">
        <v>0</v>
      </c>
      <c r="DR15" s="227">
        <v>0</v>
      </c>
      <c r="DS15" s="228">
        <v>43.2</v>
      </c>
      <c r="DT15" s="227">
        <v>0</v>
      </c>
      <c r="DU15" s="227">
        <v>0</v>
      </c>
      <c r="DV15" s="227">
        <v>14</v>
      </c>
      <c r="DW15" s="227">
        <v>0</v>
      </c>
      <c r="DX15" s="227">
        <v>0</v>
      </c>
      <c r="DY15" s="227">
        <v>15</v>
      </c>
      <c r="DZ15" s="227">
        <v>0</v>
      </c>
      <c r="EA15" s="227">
        <v>8</v>
      </c>
      <c r="EB15" s="227">
        <v>0</v>
      </c>
      <c r="EC15" s="228">
        <v>28.7</v>
      </c>
      <c r="ED15" s="227">
        <v>0</v>
      </c>
      <c r="EE15" s="227">
        <v>0</v>
      </c>
      <c r="EF15" s="227">
        <v>41</v>
      </c>
      <c r="EG15" s="227">
        <v>0</v>
      </c>
      <c r="EH15" s="228">
        <v>46.9</v>
      </c>
      <c r="EI15" s="227">
        <v>0</v>
      </c>
      <c r="EK15" s="41">
        <v>43</v>
      </c>
      <c r="EL15" s="227">
        <v>0</v>
      </c>
      <c r="EM15" s="227">
        <v>0</v>
      </c>
      <c r="EN15" s="227">
        <v>43.2</v>
      </c>
      <c r="EO15" s="227">
        <v>43.2</v>
      </c>
      <c r="EP15" s="227">
        <v>43.2</v>
      </c>
      <c r="EQ15" s="227">
        <v>57.2</v>
      </c>
      <c r="ER15" s="227">
        <v>57.2</v>
      </c>
      <c r="ES15" s="227">
        <v>57.2</v>
      </c>
      <c r="ET15" s="227">
        <v>72.2</v>
      </c>
      <c r="EU15" s="227">
        <v>72.2</v>
      </c>
      <c r="EV15" s="227">
        <v>80.2</v>
      </c>
      <c r="EW15" s="227">
        <v>80.2</v>
      </c>
      <c r="EX15" s="227">
        <v>108.9</v>
      </c>
      <c r="EY15" s="227">
        <v>108.9</v>
      </c>
      <c r="EZ15" s="227">
        <v>108.9</v>
      </c>
      <c r="FA15" s="227">
        <v>149.9</v>
      </c>
      <c r="FB15" s="227">
        <v>149.9</v>
      </c>
      <c r="FC15" s="227">
        <v>196.8</v>
      </c>
      <c r="FD15" s="227">
        <v>196.8</v>
      </c>
    </row>
    <row r="16" spans="1:160" s="41" customFormat="1" ht="13.5" thickBot="1" x14ac:dyDescent="0.25">
      <c r="A16" s="131"/>
      <c r="B16" s="34">
        <v>1</v>
      </c>
      <c r="C16" s="10">
        <v>1</v>
      </c>
      <c r="D16" s="37" t="s">
        <v>89</v>
      </c>
      <c r="E16" s="37" t="s">
        <v>30</v>
      </c>
      <c r="F16" s="37"/>
      <c r="G16" s="43">
        <v>0.29236111111111113</v>
      </c>
      <c r="H16" s="47">
        <v>0.29236111111111113</v>
      </c>
      <c r="I16" s="58" t="s">
        <v>44</v>
      </c>
      <c r="J16" s="52">
        <v>0</v>
      </c>
      <c r="K16" s="43">
        <v>0.3756944444444445</v>
      </c>
      <c r="L16" s="47">
        <v>0.3756944444444445</v>
      </c>
      <c r="M16" s="42" t="s">
        <v>44</v>
      </c>
      <c r="N16" s="38">
        <v>0</v>
      </c>
      <c r="O16" s="73">
        <v>0.41736111111111113</v>
      </c>
      <c r="P16" s="42" t="s">
        <v>44</v>
      </c>
      <c r="Q16" s="38">
        <v>0</v>
      </c>
      <c r="R16" s="43">
        <v>0.41805555555555557</v>
      </c>
      <c r="S16" s="47">
        <v>0.41875000000000001</v>
      </c>
      <c r="T16" s="70">
        <v>31.6</v>
      </c>
      <c r="U16" s="71">
        <v>31.6</v>
      </c>
      <c r="V16" s="72"/>
      <c r="W16" s="115">
        <v>0.43819444444444444</v>
      </c>
      <c r="X16" s="42" t="s">
        <v>44</v>
      </c>
      <c r="Y16" s="38">
        <v>0</v>
      </c>
      <c r="Z16" s="49">
        <v>0.47291666666666665</v>
      </c>
      <c r="AA16" s="42" t="s">
        <v>44</v>
      </c>
      <c r="AB16" s="38">
        <v>0</v>
      </c>
      <c r="AC16" s="53">
        <v>0.47500000000000003</v>
      </c>
      <c r="AD16" s="61"/>
      <c r="AE16" s="55">
        <v>0.47886574074074079</v>
      </c>
      <c r="AF16" s="35">
        <v>3.8657407407407529E-3</v>
      </c>
      <c r="AG16" s="35">
        <v>1.1574074074086147E-5</v>
      </c>
      <c r="AH16" s="44" t="s">
        <v>223</v>
      </c>
      <c r="AI16" s="45">
        <v>1</v>
      </c>
      <c r="AJ16" s="115">
        <v>0.49583333333333335</v>
      </c>
      <c r="AK16" s="42" t="s">
        <v>44</v>
      </c>
      <c r="AL16" s="38">
        <v>0</v>
      </c>
      <c r="AM16" s="73">
        <v>0.50624999999999998</v>
      </c>
      <c r="AN16" s="42" t="s">
        <v>44</v>
      </c>
      <c r="AO16" s="38">
        <v>0</v>
      </c>
      <c r="AP16" s="53">
        <v>0.5083333333333333</v>
      </c>
      <c r="AQ16" s="61"/>
      <c r="AR16" s="55">
        <v>0.51511574074074074</v>
      </c>
      <c r="AS16" s="35">
        <v>6.7824074074074314E-3</v>
      </c>
      <c r="AT16" s="35">
        <v>2.3148148148172294E-5</v>
      </c>
      <c r="AU16" s="44" t="s">
        <v>223</v>
      </c>
      <c r="AV16" s="45">
        <v>2</v>
      </c>
      <c r="AW16" s="49">
        <v>0.53611111111111109</v>
      </c>
      <c r="AX16" s="42" t="s">
        <v>44</v>
      </c>
      <c r="AY16" s="38">
        <v>0</v>
      </c>
      <c r="AZ16" s="49">
        <v>0.53819444444444442</v>
      </c>
      <c r="BA16" s="61"/>
      <c r="BB16" s="55">
        <v>0.54317129629629635</v>
      </c>
      <c r="BC16" s="35">
        <v>4.9768518518519267E-3</v>
      </c>
      <c r="BD16" s="35">
        <v>2.3148148148073415E-5</v>
      </c>
      <c r="BE16" s="44" t="s">
        <v>45</v>
      </c>
      <c r="BF16" s="45">
        <v>2</v>
      </c>
      <c r="BG16" s="308">
        <v>0.58333333333333326</v>
      </c>
      <c r="BH16" s="42" t="s">
        <v>44</v>
      </c>
      <c r="BI16" s="38">
        <v>0</v>
      </c>
      <c r="BJ16" s="43">
        <v>0.58333333333333337</v>
      </c>
      <c r="BK16" s="47">
        <v>0.58333333333333337</v>
      </c>
      <c r="BL16" s="70">
        <v>22.6</v>
      </c>
      <c r="BM16" s="71">
        <v>22.6</v>
      </c>
      <c r="BN16" s="72">
        <v>20</v>
      </c>
      <c r="BO16" s="117" t="s">
        <v>226</v>
      </c>
      <c r="BP16" s="121"/>
      <c r="BQ16" s="124" t="s">
        <v>225</v>
      </c>
      <c r="BR16" s="125"/>
      <c r="BS16" s="49">
        <v>0.65972222222222221</v>
      </c>
      <c r="BT16" s="42" t="s">
        <v>44</v>
      </c>
      <c r="BU16" s="38">
        <v>0</v>
      </c>
      <c r="BV16" s="49">
        <v>0.66180555555555554</v>
      </c>
      <c r="BW16" s="61"/>
      <c r="BX16" s="55">
        <v>0.66427083333333337</v>
      </c>
      <c r="BY16" s="35">
        <v>2.4652777777778301E-3</v>
      </c>
      <c r="BZ16" s="35">
        <v>1.1574074074126479E-5</v>
      </c>
      <c r="CA16" s="44" t="s">
        <v>223</v>
      </c>
      <c r="CB16" s="45">
        <v>1</v>
      </c>
      <c r="CC16" s="85">
        <v>0.66527777777777775</v>
      </c>
      <c r="CD16" s="86"/>
      <c r="CE16" s="87">
        <v>60</v>
      </c>
      <c r="CF16" s="88"/>
      <c r="CG16" s="85">
        <v>0.67291666666666661</v>
      </c>
      <c r="CH16" s="86"/>
      <c r="CI16" s="87">
        <v>60</v>
      </c>
      <c r="CJ16" s="88"/>
      <c r="CK16" s="43">
        <v>0.71111111111111114</v>
      </c>
      <c r="CL16" s="47">
        <v>0.71250000000000002</v>
      </c>
      <c r="CM16" s="70">
        <v>41.7</v>
      </c>
      <c r="CN16" s="71">
        <v>41.7</v>
      </c>
      <c r="CO16" s="72"/>
      <c r="CP16" s="91">
        <v>0.71458333333333324</v>
      </c>
      <c r="CQ16" s="95">
        <v>5.5555555555555552E-2</v>
      </c>
      <c r="CR16" s="42" t="s">
        <v>44</v>
      </c>
      <c r="CS16" s="38">
        <v>0</v>
      </c>
      <c r="CT16" s="64"/>
      <c r="CU16" s="39">
        <v>121.9</v>
      </c>
      <c r="CV16" s="46">
        <v>120</v>
      </c>
      <c r="CW16" s="40"/>
      <c r="CX16" s="63">
        <v>241.9</v>
      </c>
      <c r="CY16" s="43"/>
      <c r="CZ16" s="101" t="s">
        <v>189</v>
      </c>
      <c r="DA16" s="129" t="s">
        <v>176</v>
      </c>
      <c r="DB16" s="129">
        <v>295</v>
      </c>
      <c r="DC16" s="104" t="s">
        <v>180</v>
      </c>
      <c r="DD16" s="77"/>
      <c r="DE16" s="56"/>
      <c r="DF16" s="36"/>
      <c r="DI16" s="41">
        <v>1.1499999999999999</v>
      </c>
      <c r="DJ16" s="41" t="s">
        <v>196</v>
      </c>
      <c r="DK16" s="153">
        <v>130.285</v>
      </c>
      <c r="DL16" s="41">
        <v>130.285</v>
      </c>
      <c r="DM16" s="41">
        <v>9999</v>
      </c>
      <c r="DP16" s="41">
        <v>1</v>
      </c>
      <c r="DQ16" s="227">
        <v>0</v>
      </c>
      <c r="DR16" s="227">
        <v>0</v>
      </c>
      <c r="DS16" s="228">
        <v>31.6</v>
      </c>
      <c r="DT16" s="227">
        <v>0</v>
      </c>
      <c r="DU16" s="227">
        <v>0</v>
      </c>
      <c r="DV16" s="227">
        <v>1</v>
      </c>
      <c r="DW16" s="227">
        <v>0</v>
      </c>
      <c r="DX16" s="227">
        <v>0</v>
      </c>
      <c r="DY16" s="227">
        <v>2</v>
      </c>
      <c r="DZ16" s="227">
        <v>0</v>
      </c>
      <c r="EA16" s="227">
        <v>2</v>
      </c>
      <c r="EB16" s="227">
        <v>0</v>
      </c>
      <c r="EC16" s="228">
        <v>42.6</v>
      </c>
      <c r="ED16" s="227">
        <v>0</v>
      </c>
      <c r="EE16" s="227">
        <v>0</v>
      </c>
      <c r="EF16" s="227">
        <v>1</v>
      </c>
      <c r="EG16" s="227">
        <v>120</v>
      </c>
      <c r="EH16" s="228">
        <v>41.7</v>
      </c>
      <c r="EI16" s="227">
        <v>0</v>
      </c>
      <c r="EK16" s="41">
        <v>1</v>
      </c>
      <c r="EL16" s="227">
        <v>0</v>
      </c>
      <c r="EM16" s="227">
        <v>0</v>
      </c>
      <c r="EN16" s="227">
        <v>31.6</v>
      </c>
      <c r="EO16" s="227">
        <v>31.6</v>
      </c>
      <c r="EP16" s="227">
        <v>31.6</v>
      </c>
      <c r="EQ16" s="227">
        <v>32.6</v>
      </c>
      <c r="ER16" s="227">
        <v>32.6</v>
      </c>
      <c r="ES16" s="227">
        <v>32.6</v>
      </c>
      <c r="ET16" s="227">
        <v>34.6</v>
      </c>
      <c r="EU16" s="227">
        <v>34.6</v>
      </c>
      <c r="EV16" s="227">
        <v>36.6</v>
      </c>
      <c r="EW16" s="227">
        <v>36.6</v>
      </c>
      <c r="EX16" s="227">
        <v>79.2</v>
      </c>
      <c r="EY16" s="227">
        <v>79.2</v>
      </c>
      <c r="EZ16" s="227">
        <v>79.2</v>
      </c>
      <c r="FA16" s="227">
        <v>80.2</v>
      </c>
      <c r="FB16" s="227">
        <v>200.2</v>
      </c>
      <c r="FC16" s="227">
        <v>241.9</v>
      </c>
      <c r="FD16" s="227">
        <v>241.9</v>
      </c>
    </row>
    <row r="17" spans="1:160" s="41" customFormat="1" ht="13.5" thickBot="1" x14ac:dyDescent="0.25">
      <c r="A17" s="131"/>
      <c r="B17" s="34">
        <v>4</v>
      </c>
      <c r="C17" s="10">
        <v>4</v>
      </c>
      <c r="D17" s="37" t="s">
        <v>94</v>
      </c>
      <c r="E17" s="37" t="s">
        <v>95</v>
      </c>
      <c r="F17" s="37"/>
      <c r="G17" s="43">
        <v>0.29444444444444401</v>
      </c>
      <c r="H17" s="47">
        <v>0.29444444444444445</v>
      </c>
      <c r="I17" s="58" t="s">
        <v>44</v>
      </c>
      <c r="J17" s="52">
        <v>0</v>
      </c>
      <c r="K17" s="43">
        <v>0.37777777777777799</v>
      </c>
      <c r="L17" s="47">
        <v>0.37777777777777799</v>
      </c>
      <c r="M17" s="42" t="s">
        <v>44</v>
      </c>
      <c r="N17" s="38">
        <v>0</v>
      </c>
      <c r="O17" s="73">
        <v>0.41944444444444445</v>
      </c>
      <c r="P17" s="42" t="s">
        <v>44</v>
      </c>
      <c r="Q17" s="38">
        <v>0</v>
      </c>
      <c r="R17" s="43">
        <v>0.42152777777777778</v>
      </c>
      <c r="S17" s="47">
        <v>0.42152777777777778</v>
      </c>
      <c r="T17" s="70">
        <v>41.8</v>
      </c>
      <c r="U17" s="71">
        <v>41.8</v>
      </c>
      <c r="V17" s="72"/>
      <c r="W17" s="115">
        <v>0.44027777777777777</v>
      </c>
      <c r="X17" s="42" t="s">
        <v>44</v>
      </c>
      <c r="Y17" s="38">
        <v>0</v>
      </c>
      <c r="Z17" s="49">
        <v>0.47500000000000003</v>
      </c>
      <c r="AA17" s="42" t="s">
        <v>44</v>
      </c>
      <c r="AB17" s="38">
        <v>0</v>
      </c>
      <c r="AC17" s="53">
        <v>0.4770833333333333</v>
      </c>
      <c r="AD17" s="61"/>
      <c r="AE17" s="55">
        <v>0.48118055555555556</v>
      </c>
      <c r="AF17" s="35">
        <v>4.0972222222222521E-3</v>
      </c>
      <c r="AG17" s="35">
        <v>2.4305555555558531E-4</v>
      </c>
      <c r="AH17" s="44" t="s">
        <v>223</v>
      </c>
      <c r="AI17" s="45">
        <v>21</v>
      </c>
      <c r="AJ17" s="115">
        <v>0.49791666666666662</v>
      </c>
      <c r="AK17" s="42" t="s">
        <v>44</v>
      </c>
      <c r="AL17" s="38">
        <v>0</v>
      </c>
      <c r="AM17" s="73">
        <v>0.5083333333333333</v>
      </c>
      <c r="AN17" s="42" t="s">
        <v>44</v>
      </c>
      <c r="AO17" s="38">
        <v>0</v>
      </c>
      <c r="AP17" s="53">
        <v>0.51041666666666663</v>
      </c>
      <c r="AQ17" s="61"/>
      <c r="AR17" s="55">
        <v>0.51736111111111105</v>
      </c>
      <c r="AS17" s="35">
        <v>6.9444444444444198E-3</v>
      </c>
      <c r="AT17" s="35">
        <v>1.8518518518516065E-4</v>
      </c>
      <c r="AU17" s="44" t="s">
        <v>223</v>
      </c>
      <c r="AV17" s="45">
        <v>16</v>
      </c>
      <c r="AW17" s="49">
        <v>0.53819444444444442</v>
      </c>
      <c r="AX17" s="42" t="s">
        <v>44</v>
      </c>
      <c r="AY17" s="38">
        <v>0</v>
      </c>
      <c r="AZ17" s="49">
        <v>0.54027777777777797</v>
      </c>
      <c r="BA17" s="61"/>
      <c r="BB17" s="55">
        <v>0.5449074074074074</v>
      </c>
      <c r="BC17" s="35">
        <v>4.6296296296294281E-3</v>
      </c>
      <c r="BD17" s="35">
        <v>3.7037037037057196E-4</v>
      </c>
      <c r="BE17" s="44" t="s">
        <v>45</v>
      </c>
      <c r="BF17" s="45">
        <v>32</v>
      </c>
      <c r="BG17" s="308">
        <v>0.58541666666666681</v>
      </c>
      <c r="BH17" s="42" t="s">
        <v>44</v>
      </c>
      <c r="BI17" s="38">
        <v>0</v>
      </c>
      <c r="BJ17" s="43">
        <v>0.5854166666666667</v>
      </c>
      <c r="BK17" s="47">
        <v>0.58680555555555558</v>
      </c>
      <c r="BL17" s="70">
        <v>26.7</v>
      </c>
      <c r="BM17" s="71">
        <v>26.7</v>
      </c>
      <c r="BN17" s="72"/>
      <c r="BO17" s="117" t="s">
        <v>226</v>
      </c>
      <c r="BP17" s="121"/>
      <c r="BQ17" s="124" t="s">
        <v>225</v>
      </c>
      <c r="BR17" s="125"/>
      <c r="BS17" s="49">
        <v>0.66180555555555554</v>
      </c>
      <c r="BT17" s="42" t="s">
        <v>44</v>
      </c>
      <c r="BU17" s="38">
        <v>0</v>
      </c>
      <c r="BV17" s="49">
        <v>0.66388888888888897</v>
      </c>
      <c r="BW17" s="61"/>
      <c r="BX17" s="55">
        <v>0.66641203703703711</v>
      </c>
      <c r="BY17" s="35">
        <v>2.5231481481481355E-3</v>
      </c>
      <c r="BZ17" s="35">
        <v>6.9444444444431881E-5</v>
      </c>
      <c r="CA17" s="44" t="s">
        <v>223</v>
      </c>
      <c r="CB17" s="45">
        <v>6</v>
      </c>
      <c r="CC17" s="85">
        <v>0.66736111111111107</v>
      </c>
      <c r="CD17" s="86"/>
      <c r="CE17" s="87">
        <v>60</v>
      </c>
      <c r="CF17" s="88"/>
      <c r="CG17" s="85">
        <v>0.67569444444444438</v>
      </c>
      <c r="CH17" s="86"/>
      <c r="CI17" s="87">
        <v>0</v>
      </c>
      <c r="CJ17" s="88"/>
      <c r="CK17" s="43">
        <v>0.71666666666666667</v>
      </c>
      <c r="CL17" s="47">
        <v>0.71736111111111101</v>
      </c>
      <c r="CM17" s="70">
        <v>51.9</v>
      </c>
      <c r="CN17" s="71">
        <v>51.9</v>
      </c>
      <c r="CO17" s="72"/>
      <c r="CP17" s="91">
        <v>0.71875</v>
      </c>
      <c r="CQ17" s="95">
        <v>5.5555555555555601E-2</v>
      </c>
      <c r="CR17" s="42" t="s">
        <v>44</v>
      </c>
      <c r="CS17" s="38">
        <v>0</v>
      </c>
      <c r="CT17" s="64"/>
      <c r="CU17" s="39">
        <v>195.4</v>
      </c>
      <c r="CV17" s="46">
        <v>60</v>
      </c>
      <c r="CW17" s="40"/>
      <c r="CX17" s="63">
        <v>255.4</v>
      </c>
      <c r="CY17" s="43"/>
      <c r="CZ17" s="101" t="s">
        <v>189</v>
      </c>
      <c r="DA17" s="129" t="s">
        <v>177</v>
      </c>
      <c r="DB17" s="129">
        <v>140</v>
      </c>
      <c r="DC17" s="104" t="s">
        <v>180</v>
      </c>
      <c r="DD17" s="77"/>
      <c r="DE17" s="56"/>
      <c r="DF17" s="36"/>
      <c r="DI17" s="41">
        <v>1.0900000000000001</v>
      </c>
      <c r="DJ17" s="41" t="s">
        <v>196</v>
      </c>
      <c r="DK17" s="153">
        <v>131.23600000000002</v>
      </c>
      <c r="DL17" s="41">
        <v>131.23600000000002</v>
      </c>
      <c r="DM17" s="41">
        <v>9999</v>
      </c>
      <c r="DP17" s="41">
        <v>4</v>
      </c>
      <c r="DQ17" s="227">
        <v>0</v>
      </c>
      <c r="DR17" s="227">
        <v>0</v>
      </c>
      <c r="DS17" s="228">
        <v>41.8</v>
      </c>
      <c r="DT17" s="227">
        <v>0</v>
      </c>
      <c r="DU17" s="227">
        <v>0</v>
      </c>
      <c r="DV17" s="227">
        <v>21</v>
      </c>
      <c r="DW17" s="227">
        <v>0</v>
      </c>
      <c r="DX17" s="227">
        <v>0</v>
      </c>
      <c r="DY17" s="227">
        <v>16</v>
      </c>
      <c r="DZ17" s="227">
        <v>0</v>
      </c>
      <c r="EA17" s="227">
        <v>32</v>
      </c>
      <c r="EB17" s="227">
        <v>0</v>
      </c>
      <c r="EC17" s="228">
        <v>26.7</v>
      </c>
      <c r="ED17" s="227">
        <v>0</v>
      </c>
      <c r="EE17" s="227">
        <v>0</v>
      </c>
      <c r="EF17" s="227">
        <v>6</v>
      </c>
      <c r="EG17" s="227">
        <v>60</v>
      </c>
      <c r="EH17" s="228">
        <v>51.9</v>
      </c>
      <c r="EI17" s="227">
        <v>0</v>
      </c>
      <c r="EK17" s="41">
        <v>4</v>
      </c>
      <c r="EL17" s="227">
        <v>0</v>
      </c>
      <c r="EM17" s="227">
        <v>0</v>
      </c>
      <c r="EN17" s="227">
        <v>41.8</v>
      </c>
      <c r="EO17" s="227">
        <v>41.8</v>
      </c>
      <c r="EP17" s="227">
        <v>41.8</v>
      </c>
      <c r="EQ17" s="227">
        <v>62.8</v>
      </c>
      <c r="ER17" s="227">
        <v>62.8</v>
      </c>
      <c r="ES17" s="227">
        <v>62.8</v>
      </c>
      <c r="ET17" s="227">
        <v>78.8</v>
      </c>
      <c r="EU17" s="227">
        <v>78.8</v>
      </c>
      <c r="EV17" s="227">
        <v>110.8</v>
      </c>
      <c r="EW17" s="227">
        <v>110.8</v>
      </c>
      <c r="EX17" s="227">
        <v>137.5</v>
      </c>
      <c r="EY17" s="227">
        <v>137.5</v>
      </c>
      <c r="EZ17" s="227">
        <v>137.5</v>
      </c>
      <c r="FA17" s="227">
        <v>143.5</v>
      </c>
      <c r="FB17" s="227">
        <v>203.5</v>
      </c>
      <c r="FC17" s="227">
        <v>255.4</v>
      </c>
      <c r="FD17" s="227">
        <v>255.4</v>
      </c>
    </row>
    <row r="18" spans="1:160" ht="13.5" thickBot="1" x14ac:dyDescent="0.25">
      <c r="A18" s="132"/>
      <c r="B18" s="34">
        <v>15</v>
      </c>
      <c r="C18" s="10">
        <v>15</v>
      </c>
      <c r="D18" s="37" t="s">
        <v>106</v>
      </c>
      <c r="E18" s="37" t="s">
        <v>107</v>
      </c>
      <c r="F18" s="37"/>
      <c r="G18" s="43">
        <v>0.30208333333333298</v>
      </c>
      <c r="H18" s="47">
        <v>0.29791666666666666</v>
      </c>
      <c r="I18" s="58" t="s">
        <v>44</v>
      </c>
      <c r="J18" s="52">
        <v>0</v>
      </c>
      <c r="K18" s="43">
        <v>0.38541666666666602</v>
      </c>
      <c r="L18" s="47">
        <v>0.38541666666666202</v>
      </c>
      <c r="M18" s="42" t="s">
        <v>44</v>
      </c>
      <c r="N18" s="38">
        <v>0</v>
      </c>
      <c r="O18" s="73">
        <v>0.42708333333333331</v>
      </c>
      <c r="P18" s="42" t="s">
        <v>44</v>
      </c>
      <c r="Q18" s="38">
        <v>0</v>
      </c>
      <c r="R18" s="43">
        <v>0.43055555555555558</v>
      </c>
      <c r="S18" s="47">
        <v>0.43055555555555558</v>
      </c>
      <c r="T18" s="70">
        <v>41</v>
      </c>
      <c r="U18" s="71">
        <v>41</v>
      </c>
      <c r="V18" s="72"/>
      <c r="W18" s="115">
        <v>0.44791666666666663</v>
      </c>
      <c r="X18" s="42" t="s">
        <v>44</v>
      </c>
      <c r="Y18" s="38">
        <v>0</v>
      </c>
      <c r="Z18" s="49">
        <v>0.4826388888888889</v>
      </c>
      <c r="AA18" s="42" t="s">
        <v>44</v>
      </c>
      <c r="AB18" s="38">
        <v>0</v>
      </c>
      <c r="AC18" s="53">
        <v>0.48472222222222222</v>
      </c>
      <c r="AD18" s="61"/>
      <c r="AE18" s="55">
        <v>0.48827546296296293</v>
      </c>
      <c r="AF18" s="35">
        <v>3.5532407407407041E-3</v>
      </c>
      <c r="AG18" s="35">
        <v>3.009259259259627E-4</v>
      </c>
      <c r="AH18" s="44" t="s">
        <v>45</v>
      </c>
      <c r="AI18" s="45">
        <v>26</v>
      </c>
      <c r="AJ18" s="115">
        <v>0.50555555555555554</v>
      </c>
      <c r="AK18" s="42" t="s">
        <v>44</v>
      </c>
      <c r="AL18" s="38">
        <v>0</v>
      </c>
      <c r="AM18" s="73">
        <v>0.51597222222222217</v>
      </c>
      <c r="AN18" s="42" t="s">
        <v>44</v>
      </c>
      <c r="AO18" s="38">
        <v>0</v>
      </c>
      <c r="AP18" s="53">
        <v>0.5180555555555556</v>
      </c>
      <c r="AQ18" s="61"/>
      <c r="AR18" s="55">
        <v>0.52578703703703711</v>
      </c>
      <c r="AS18" s="35">
        <v>7.7314814814815058E-3</v>
      </c>
      <c r="AT18" s="35">
        <v>9.722222222222467E-4</v>
      </c>
      <c r="AU18" s="44" t="s">
        <v>223</v>
      </c>
      <c r="AV18" s="45">
        <v>84</v>
      </c>
      <c r="AW18" s="49">
        <v>0.54583333333333328</v>
      </c>
      <c r="AX18" s="42" t="s">
        <v>44</v>
      </c>
      <c r="AY18" s="38">
        <v>0</v>
      </c>
      <c r="AZ18" s="49">
        <v>0.54791666666666705</v>
      </c>
      <c r="BA18" s="61"/>
      <c r="BB18" s="55">
        <v>0.55341435185185184</v>
      </c>
      <c r="BC18" s="35">
        <v>5.4976851851847863E-3</v>
      </c>
      <c r="BD18" s="35">
        <v>4.9768518518478622E-4</v>
      </c>
      <c r="BE18" s="44" t="s">
        <v>223</v>
      </c>
      <c r="BF18" s="45">
        <v>43</v>
      </c>
      <c r="BG18" s="308">
        <v>0.59305555555555589</v>
      </c>
      <c r="BH18" s="42" t="s">
        <v>44</v>
      </c>
      <c r="BI18" s="38">
        <v>0</v>
      </c>
      <c r="BJ18" s="43">
        <v>0.59375</v>
      </c>
      <c r="BK18" s="47">
        <v>0.59444444444444444</v>
      </c>
      <c r="BL18" s="70">
        <v>29.4</v>
      </c>
      <c r="BM18" s="71">
        <v>29.4</v>
      </c>
      <c r="BN18" s="72"/>
      <c r="BO18" s="117" t="s">
        <v>226</v>
      </c>
      <c r="BP18" s="121"/>
      <c r="BQ18" s="124" t="s">
        <v>225</v>
      </c>
      <c r="BR18" s="125"/>
      <c r="BS18" s="49">
        <v>0.6694444444444444</v>
      </c>
      <c r="BT18" s="42" t="s">
        <v>44</v>
      </c>
      <c r="BU18" s="38">
        <v>0</v>
      </c>
      <c r="BV18" s="49">
        <v>0.67222222222222205</v>
      </c>
      <c r="BW18" s="61"/>
      <c r="BX18" s="55">
        <v>0.67550925925925931</v>
      </c>
      <c r="BY18" s="35">
        <v>3.2870370370372548E-3</v>
      </c>
      <c r="BZ18" s="35">
        <v>8.333333333335512E-4</v>
      </c>
      <c r="CA18" s="44" t="s">
        <v>223</v>
      </c>
      <c r="CB18" s="45">
        <v>72</v>
      </c>
      <c r="CC18" s="85">
        <v>0.67638888888888893</v>
      </c>
      <c r="CD18" s="86"/>
      <c r="CE18" s="87">
        <v>0</v>
      </c>
      <c r="CF18" s="88"/>
      <c r="CG18" s="85">
        <v>0.68402777777777779</v>
      </c>
      <c r="CH18" s="86"/>
      <c r="CI18" s="87">
        <v>0</v>
      </c>
      <c r="CJ18" s="88"/>
      <c r="CK18" s="43">
        <v>0.72638888888888886</v>
      </c>
      <c r="CL18" s="47">
        <v>0.72638888888888886</v>
      </c>
      <c r="CM18" s="70">
        <v>50.1</v>
      </c>
      <c r="CN18" s="71">
        <v>50.1</v>
      </c>
      <c r="CO18" s="72"/>
      <c r="CP18" s="91">
        <v>0.72777777777777775</v>
      </c>
      <c r="CQ18" s="95">
        <v>5.5555555555555601E-2</v>
      </c>
      <c r="CR18" s="42" t="s">
        <v>44</v>
      </c>
      <c r="CS18" s="38">
        <v>0</v>
      </c>
      <c r="CT18" s="65"/>
      <c r="CU18" s="39">
        <v>345.5</v>
      </c>
      <c r="CV18" s="46">
        <v>0</v>
      </c>
      <c r="CW18" s="40"/>
      <c r="CX18" s="63">
        <v>345.5</v>
      </c>
      <c r="CY18" s="128"/>
      <c r="CZ18" s="101" t="s">
        <v>190</v>
      </c>
      <c r="DA18" s="129" t="s">
        <v>177</v>
      </c>
      <c r="DB18" s="129">
        <v>105</v>
      </c>
      <c r="DC18" s="104"/>
      <c r="DD18" s="77"/>
      <c r="DE18" s="56"/>
      <c r="DF18" s="36"/>
      <c r="DI18" s="41">
        <v>1.0900000000000001</v>
      </c>
      <c r="DJ18" s="17" t="s">
        <v>196</v>
      </c>
      <c r="DK18" s="153">
        <v>131.345</v>
      </c>
      <c r="DL18" s="41">
        <v>131.345</v>
      </c>
      <c r="DM18" s="41">
        <v>9999</v>
      </c>
      <c r="DP18" s="41">
        <v>15</v>
      </c>
      <c r="DQ18" s="227">
        <v>0</v>
      </c>
      <c r="DR18" s="227">
        <v>0</v>
      </c>
      <c r="DS18" s="228">
        <v>41</v>
      </c>
      <c r="DT18" s="227">
        <v>0</v>
      </c>
      <c r="DU18" s="227">
        <v>0</v>
      </c>
      <c r="DV18" s="227">
        <v>26</v>
      </c>
      <c r="DW18" s="227">
        <v>0</v>
      </c>
      <c r="DX18" s="227">
        <v>0</v>
      </c>
      <c r="DY18" s="227">
        <v>84</v>
      </c>
      <c r="DZ18" s="227">
        <v>0</v>
      </c>
      <c r="EA18" s="227">
        <v>43</v>
      </c>
      <c r="EB18" s="227">
        <v>0</v>
      </c>
      <c r="EC18" s="228">
        <v>29.4</v>
      </c>
      <c r="ED18" s="227">
        <v>0</v>
      </c>
      <c r="EE18" s="227">
        <v>0</v>
      </c>
      <c r="EF18" s="227">
        <v>72</v>
      </c>
      <c r="EG18" s="227">
        <v>0</v>
      </c>
      <c r="EH18" s="228">
        <v>50.1</v>
      </c>
      <c r="EI18" s="227">
        <v>0</v>
      </c>
      <c r="EK18" s="41">
        <v>15</v>
      </c>
      <c r="EL18" s="227">
        <v>0</v>
      </c>
      <c r="EM18" s="227">
        <v>0</v>
      </c>
      <c r="EN18" s="227">
        <v>41</v>
      </c>
      <c r="EO18" s="227">
        <v>41</v>
      </c>
      <c r="EP18" s="227">
        <v>41</v>
      </c>
      <c r="EQ18" s="227">
        <v>67</v>
      </c>
      <c r="ER18" s="227">
        <v>67</v>
      </c>
      <c r="ES18" s="227">
        <v>67</v>
      </c>
      <c r="ET18" s="227">
        <v>151</v>
      </c>
      <c r="EU18" s="227">
        <v>151</v>
      </c>
      <c r="EV18" s="227">
        <v>194</v>
      </c>
      <c r="EW18" s="227">
        <v>194</v>
      </c>
      <c r="EX18" s="227">
        <v>223.4</v>
      </c>
      <c r="EY18" s="227">
        <v>223.4</v>
      </c>
      <c r="EZ18" s="227">
        <v>223.4</v>
      </c>
      <c r="FA18" s="227">
        <v>295.39999999999998</v>
      </c>
      <c r="FB18" s="227">
        <v>295.39999999999998</v>
      </c>
      <c r="FC18" s="227">
        <v>345.5</v>
      </c>
      <c r="FD18" s="227">
        <v>345.5</v>
      </c>
    </row>
    <row r="19" spans="1:160" s="41" customFormat="1" ht="13.5" collapsed="1" thickBot="1" x14ac:dyDescent="0.25">
      <c r="A19" s="131"/>
      <c r="B19" s="34">
        <v>12</v>
      </c>
      <c r="C19" s="10">
        <v>12</v>
      </c>
      <c r="D19" s="37" t="s">
        <v>102</v>
      </c>
      <c r="E19" s="37" t="s">
        <v>103</v>
      </c>
      <c r="F19" s="37"/>
      <c r="G19" s="43">
        <v>0.3</v>
      </c>
      <c r="H19" s="47">
        <v>0.3</v>
      </c>
      <c r="I19" s="58" t="s">
        <v>44</v>
      </c>
      <c r="J19" s="52">
        <v>0</v>
      </c>
      <c r="K19" s="43">
        <v>0.38333333333333303</v>
      </c>
      <c r="L19" s="47">
        <v>0.38333333333332997</v>
      </c>
      <c r="M19" s="42" t="s">
        <v>44</v>
      </c>
      <c r="N19" s="38">
        <v>0</v>
      </c>
      <c r="O19" s="73">
        <v>0.42499999999999999</v>
      </c>
      <c r="P19" s="42" t="s">
        <v>44</v>
      </c>
      <c r="Q19" s="38">
        <v>0</v>
      </c>
      <c r="R19" s="43">
        <v>0.42777777777777781</v>
      </c>
      <c r="S19" s="47">
        <v>0.42777777777777781</v>
      </c>
      <c r="T19" s="70">
        <v>44</v>
      </c>
      <c r="U19" s="71">
        <v>44</v>
      </c>
      <c r="V19" s="72"/>
      <c r="W19" s="115">
        <v>0.4458333333333333</v>
      </c>
      <c r="X19" s="42" t="s">
        <v>44</v>
      </c>
      <c r="Y19" s="38">
        <v>0</v>
      </c>
      <c r="Z19" s="49">
        <v>0.48055555555555557</v>
      </c>
      <c r="AA19" s="42" t="s">
        <v>44</v>
      </c>
      <c r="AB19" s="38">
        <v>0</v>
      </c>
      <c r="AC19" s="53">
        <v>0.4826388888888889</v>
      </c>
      <c r="AD19" s="61"/>
      <c r="AE19" s="55">
        <v>0.48674768518518513</v>
      </c>
      <c r="AF19" s="35">
        <v>4.1087962962962354E-3</v>
      </c>
      <c r="AG19" s="35">
        <v>2.5462962962956867E-4</v>
      </c>
      <c r="AH19" s="44" t="s">
        <v>223</v>
      </c>
      <c r="AI19" s="45">
        <v>22</v>
      </c>
      <c r="AJ19" s="115">
        <v>0.50347222222222221</v>
      </c>
      <c r="AK19" s="42" t="s">
        <v>44</v>
      </c>
      <c r="AL19" s="38">
        <v>0</v>
      </c>
      <c r="AM19" s="73">
        <v>0.51388888888888895</v>
      </c>
      <c r="AN19" s="42" t="s">
        <v>44</v>
      </c>
      <c r="AO19" s="38">
        <v>0</v>
      </c>
      <c r="AP19" s="53">
        <v>0.51597222222222217</v>
      </c>
      <c r="AQ19" s="61"/>
      <c r="AR19" s="55">
        <v>0.52298611111111104</v>
      </c>
      <c r="AS19" s="35">
        <v>7.0138888888888751E-3</v>
      </c>
      <c r="AT19" s="35">
        <v>2.5462962962961595E-4</v>
      </c>
      <c r="AU19" s="44" t="s">
        <v>223</v>
      </c>
      <c r="AV19" s="45">
        <v>22</v>
      </c>
      <c r="AW19" s="49">
        <v>0.54375000000000007</v>
      </c>
      <c r="AX19" s="42" t="s">
        <v>44</v>
      </c>
      <c r="AY19" s="38">
        <v>0</v>
      </c>
      <c r="AZ19" s="49">
        <v>0.54583333333333295</v>
      </c>
      <c r="BA19" s="61"/>
      <c r="BB19" s="55">
        <v>0.55104166666666665</v>
      </c>
      <c r="BC19" s="35">
        <v>5.2083333333337034E-3</v>
      </c>
      <c r="BD19" s="35">
        <v>2.083333333337033E-4</v>
      </c>
      <c r="BE19" s="44" t="s">
        <v>223</v>
      </c>
      <c r="BF19" s="45">
        <v>18</v>
      </c>
      <c r="BG19" s="308">
        <v>0.59097222222222179</v>
      </c>
      <c r="BH19" s="42" t="s">
        <v>44</v>
      </c>
      <c r="BI19" s="38">
        <v>0</v>
      </c>
      <c r="BJ19" s="43">
        <v>0.59097222222222223</v>
      </c>
      <c r="BK19" s="47">
        <v>0.59166666666666667</v>
      </c>
      <c r="BL19" s="70">
        <v>29.4</v>
      </c>
      <c r="BM19" s="71">
        <v>29.4</v>
      </c>
      <c r="BN19" s="72"/>
      <c r="BO19" s="117" t="s">
        <v>226</v>
      </c>
      <c r="BP19" s="121"/>
      <c r="BQ19" s="124" t="s">
        <v>225</v>
      </c>
      <c r="BR19" s="125"/>
      <c r="BS19" s="49">
        <v>0.66736111111111107</v>
      </c>
      <c r="BT19" s="42" t="s">
        <v>44</v>
      </c>
      <c r="BU19" s="38">
        <v>0</v>
      </c>
      <c r="BV19" s="49">
        <v>0.66944444444444395</v>
      </c>
      <c r="BW19" s="61"/>
      <c r="BX19" s="55">
        <v>0.67207175925925933</v>
      </c>
      <c r="BY19" s="35">
        <v>2.6273148148153735E-3</v>
      </c>
      <c r="BZ19" s="35">
        <v>1.7361111111166994E-4</v>
      </c>
      <c r="CA19" s="44" t="s">
        <v>223</v>
      </c>
      <c r="CB19" s="45">
        <v>15</v>
      </c>
      <c r="CC19" s="85">
        <v>0.67499999999999993</v>
      </c>
      <c r="CD19" s="86"/>
      <c r="CE19" s="87">
        <v>0</v>
      </c>
      <c r="CF19" s="88"/>
      <c r="CG19" s="85">
        <v>0.68194444444444446</v>
      </c>
      <c r="CH19" s="86"/>
      <c r="CI19" s="87">
        <v>0</v>
      </c>
      <c r="CJ19" s="88"/>
      <c r="CK19" s="43">
        <v>0.72569444444444453</v>
      </c>
      <c r="CL19" s="47">
        <v>0.72569444444444453</v>
      </c>
      <c r="CM19" s="70">
        <v>57</v>
      </c>
      <c r="CN19" s="71">
        <v>57</v>
      </c>
      <c r="CO19" s="72"/>
      <c r="CP19" s="91">
        <v>0.7270833333333333</v>
      </c>
      <c r="CQ19" s="95">
        <v>5.5555555555555601E-2</v>
      </c>
      <c r="CR19" s="42" t="s">
        <v>44</v>
      </c>
      <c r="CS19" s="38">
        <v>0</v>
      </c>
      <c r="CT19" s="64"/>
      <c r="CU19" s="39">
        <v>207.4</v>
      </c>
      <c r="CV19" s="46">
        <v>0</v>
      </c>
      <c r="CW19" s="40"/>
      <c r="CX19" s="63">
        <v>207.4</v>
      </c>
      <c r="CY19" s="43"/>
      <c r="CZ19" s="101" t="s">
        <v>189</v>
      </c>
      <c r="DA19" s="129" t="s">
        <v>177</v>
      </c>
      <c r="DB19" s="129">
        <v>77</v>
      </c>
      <c r="DC19" s="104" t="s">
        <v>182</v>
      </c>
      <c r="DD19" s="77"/>
      <c r="DE19" s="56"/>
      <c r="DF19" s="36"/>
      <c r="DI19" s="41">
        <v>1.06</v>
      </c>
      <c r="DJ19" s="41" t="s">
        <v>196</v>
      </c>
      <c r="DK19" s="153">
        <v>138.22400000000002</v>
      </c>
      <c r="DL19" s="41">
        <v>138.22400000000002</v>
      </c>
      <c r="DM19" s="41">
        <v>9999</v>
      </c>
      <c r="DP19" s="41">
        <v>12</v>
      </c>
      <c r="DQ19" s="227">
        <v>0</v>
      </c>
      <c r="DR19" s="227">
        <v>0</v>
      </c>
      <c r="DS19" s="228">
        <v>44</v>
      </c>
      <c r="DT19" s="227">
        <v>0</v>
      </c>
      <c r="DU19" s="227">
        <v>0</v>
      </c>
      <c r="DV19" s="227">
        <v>22</v>
      </c>
      <c r="DW19" s="227">
        <v>0</v>
      </c>
      <c r="DX19" s="227">
        <v>0</v>
      </c>
      <c r="DY19" s="227">
        <v>22</v>
      </c>
      <c r="DZ19" s="227">
        <v>0</v>
      </c>
      <c r="EA19" s="227">
        <v>18</v>
      </c>
      <c r="EB19" s="227">
        <v>0</v>
      </c>
      <c r="EC19" s="228">
        <v>29.4</v>
      </c>
      <c r="ED19" s="227">
        <v>0</v>
      </c>
      <c r="EE19" s="227">
        <v>0</v>
      </c>
      <c r="EF19" s="227">
        <v>15</v>
      </c>
      <c r="EG19" s="227">
        <v>0</v>
      </c>
      <c r="EH19" s="228">
        <v>57</v>
      </c>
      <c r="EI19" s="227">
        <v>0</v>
      </c>
      <c r="EK19" s="41">
        <v>12</v>
      </c>
      <c r="EL19" s="227">
        <v>0</v>
      </c>
      <c r="EM19" s="227">
        <v>0</v>
      </c>
      <c r="EN19" s="227">
        <v>44</v>
      </c>
      <c r="EO19" s="227">
        <v>44</v>
      </c>
      <c r="EP19" s="227">
        <v>44</v>
      </c>
      <c r="EQ19" s="227">
        <v>66</v>
      </c>
      <c r="ER19" s="227">
        <v>66</v>
      </c>
      <c r="ES19" s="227">
        <v>66</v>
      </c>
      <c r="ET19" s="227">
        <v>88</v>
      </c>
      <c r="EU19" s="227">
        <v>88</v>
      </c>
      <c r="EV19" s="227">
        <v>106</v>
      </c>
      <c r="EW19" s="227">
        <v>106</v>
      </c>
      <c r="EX19" s="227">
        <v>135.4</v>
      </c>
      <c r="EY19" s="227">
        <v>135.4</v>
      </c>
      <c r="EZ19" s="227">
        <v>135.4</v>
      </c>
      <c r="FA19" s="227">
        <v>150.4</v>
      </c>
      <c r="FB19" s="227">
        <v>150.4</v>
      </c>
      <c r="FC19" s="227">
        <v>207.4</v>
      </c>
      <c r="FD19" s="227">
        <v>207.4</v>
      </c>
    </row>
    <row r="20" spans="1:160" ht="13.5" thickBot="1" x14ac:dyDescent="0.25">
      <c r="A20" s="132"/>
      <c r="B20" s="34">
        <v>42</v>
      </c>
      <c r="C20" s="10">
        <v>42</v>
      </c>
      <c r="D20" s="37" t="s">
        <v>148</v>
      </c>
      <c r="E20" s="37" t="s">
        <v>149</v>
      </c>
      <c r="F20" s="37"/>
      <c r="G20" s="43">
        <v>0.32083333333333303</v>
      </c>
      <c r="H20" s="47">
        <v>0.32083333333333336</v>
      </c>
      <c r="I20" s="58" t="s">
        <v>44</v>
      </c>
      <c r="J20" s="52">
        <v>0</v>
      </c>
      <c r="K20" s="43">
        <v>0.40416666666666401</v>
      </c>
      <c r="L20" s="47">
        <v>0.40416666666665002</v>
      </c>
      <c r="M20" s="42" t="s">
        <v>44</v>
      </c>
      <c r="N20" s="38">
        <v>0</v>
      </c>
      <c r="O20" s="73">
        <v>0.4458333333333333</v>
      </c>
      <c r="P20" s="42" t="s">
        <v>44</v>
      </c>
      <c r="Q20" s="38">
        <v>0</v>
      </c>
      <c r="R20" s="43">
        <v>0.45416666666666666</v>
      </c>
      <c r="S20" s="47">
        <v>0.45416666666666666</v>
      </c>
      <c r="T20" s="70">
        <v>47.1</v>
      </c>
      <c r="U20" s="71">
        <v>47.1</v>
      </c>
      <c r="V20" s="72"/>
      <c r="W20" s="115">
        <v>0.46666666666666662</v>
      </c>
      <c r="X20" s="42" t="s">
        <v>44</v>
      </c>
      <c r="Y20" s="38">
        <v>0</v>
      </c>
      <c r="Z20" s="49">
        <v>0.50138888888888888</v>
      </c>
      <c r="AA20" s="42" t="s">
        <v>44</v>
      </c>
      <c r="AB20" s="38">
        <v>0</v>
      </c>
      <c r="AC20" s="53">
        <v>0.50416666666666665</v>
      </c>
      <c r="AD20" s="61"/>
      <c r="AE20" s="55">
        <v>0.50790509259259264</v>
      </c>
      <c r="AF20" s="35">
        <v>3.7384259259259922E-3</v>
      </c>
      <c r="AG20" s="35">
        <v>1.1574074074067455E-4</v>
      </c>
      <c r="AH20" s="44" t="s">
        <v>45</v>
      </c>
      <c r="AI20" s="45">
        <v>10</v>
      </c>
      <c r="AJ20" s="115">
        <v>0.52500000000000002</v>
      </c>
      <c r="AK20" s="42" t="s">
        <v>44</v>
      </c>
      <c r="AL20" s="38">
        <v>0</v>
      </c>
      <c r="AM20" s="73">
        <v>0.53541666666666665</v>
      </c>
      <c r="AN20" s="42" t="s">
        <v>44</v>
      </c>
      <c r="AO20" s="38">
        <v>0</v>
      </c>
      <c r="AP20" s="53">
        <v>0.53819444444444442</v>
      </c>
      <c r="AQ20" s="61"/>
      <c r="AR20" s="55">
        <v>0.5440625</v>
      </c>
      <c r="AS20" s="35">
        <v>5.8680555555555847E-3</v>
      </c>
      <c r="AT20" s="35">
        <v>8.9120370370367446E-4</v>
      </c>
      <c r="AU20" s="44" t="s">
        <v>45</v>
      </c>
      <c r="AV20" s="45">
        <v>77</v>
      </c>
      <c r="AW20" s="49">
        <v>0.56597222222222221</v>
      </c>
      <c r="AX20" s="42" t="s">
        <v>44</v>
      </c>
      <c r="AY20" s="38">
        <v>0</v>
      </c>
      <c r="AZ20" s="49">
        <v>0.56805555555555498</v>
      </c>
      <c r="BA20" s="61"/>
      <c r="BB20" s="55">
        <v>0.57324074074074072</v>
      </c>
      <c r="BC20" s="35">
        <v>5.1851851851857367E-3</v>
      </c>
      <c r="BD20" s="35">
        <v>1.8518518518573657E-4</v>
      </c>
      <c r="BE20" s="44" t="s">
        <v>223</v>
      </c>
      <c r="BF20" s="45">
        <v>16</v>
      </c>
      <c r="BG20" s="308">
        <v>0.61319444444444382</v>
      </c>
      <c r="BH20" s="42" t="s">
        <v>44</v>
      </c>
      <c r="BI20" s="38">
        <v>0</v>
      </c>
      <c r="BJ20" s="43">
        <v>0.61319444444444449</v>
      </c>
      <c r="BK20" s="47">
        <v>0.62291666666666667</v>
      </c>
      <c r="BL20" s="70">
        <v>26.6</v>
      </c>
      <c r="BM20" s="71">
        <v>26.6</v>
      </c>
      <c r="BN20" s="72"/>
      <c r="BO20" s="117" t="s">
        <v>226</v>
      </c>
      <c r="BP20" s="121"/>
      <c r="BQ20" s="124" t="s">
        <v>225</v>
      </c>
      <c r="BR20" s="125"/>
      <c r="BS20" s="49">
        <v>0.68958333333333333</v>
      </c>
      <c r="BT20" s="42" t="s">
        <v>44</v>
      </c>
      <c r="BU20" s="38">
        <v>0</v>
      </c>
      <c r="BV20" s="49">
        <v>0.69166666666666698</v>
      </c>
      <c r="BW20" s="61"/>
      <c r="BX20" s="55">
        <v>0.69467592592592586</v>
      </c>
      <c r="BY20" s="35">
        <v>3.0092592592588785E-3</v>
      </c>
      <c r="BZ20" s="35">
        <v>5.5555555555517489E-4</v>
      </c>
      <c r="CA20" s="44" t="s">
        <v>223</v>
      </c>
      <c r="CB20" s="45">
        <v>48</v>
      </c>
      <c r="CC20" s="85">
        <v>0.6958333333333333</v>
      </c>
      <c r="CD20" s="86"/>
      <c r="CE20" s="87">
        <v>0</v>
      </c>
      <c r="CF20" s="88"/>
      <c r="CG20" s="85">
        <v>0.70347222222222217</v>
      </c>
      <c r="CH20" s="86"/>
      <c r="CI20" s="87">
        <v>0</v>
      </c>
      <c r="CJ20" s="88"/>
      <c r="CK20" s="43">
        <v>0.74583333333333324</v>
      </c>
      <c r="CL20" s="47">
        <v>0.74791666666666667</v>
      </c>
      <c r="CM20" s="70">
        <v>53.2</v>
      </c>
      <c r="CN20" s="71">
        <v>53.2</v>
      </c>
      <c r="CO20" s="72"/>
      <c r="CP20" s="91">
        <v>0.75</v>
      </c>
      <c r="CQ20" s="95">
        <v>5.5555555555555601E-2</v>
      </c>
      <c r="CR20" s="42" t="s">
        <v>44</v>
      </c>
      <c r="CS20" s="38">
        <v>0</v>
      </c>
      <c r="CT20" s="65"/>
      <c r="CU20" s="39">
        <v>277.89999999999998</v>
      </c>
      <c r="CV20" s="46">
        <v>0</v>
      </c>
      <c r="CW20" s="40"/>
      <c r="CX20" s="63">
        <v>277.89999999999998</v>
      </c>
      <c r="CY20" s="128"/>
      <c r="CZ20" s="101" t="s">
        <v>189</v>
      </c>
      <c r="DA20" s="129" t="s">
        <v>177</v>
      </c>
      <c r="DB20" s="129">
        <v>102</v>
      </c>
      <c r="DC20" s="104"/>
      <c r="DD20" s="77"/>
      <c r="DE20" s="56"/>
      <c r="DF20" s="36"/>
      <c r="DI20" s="41">
        <v>1.0900000000000001</v>
      </c>
      <c r="DJ20" s="17" t="s">
        <v>196</v>
      </c>
      <c r="DK20" s="153">
        <v>138.32100000000003</v>
      </c>
      <c r="DL20" s="41">
        <v>138.32100000000003</v>
      </c>
      <c r="DM20" s="41">
        <v>9999</v>
      </c>
      <c r="DP20" s="41">
        <v>42</v>
      </c>
      <c r="DQ20" s="227">
        <v>0</v>
      </c>
      <c r="DR20" s="227">
        <v>0</v>
      </c>
      <c r="DS20" s="228">
        <v>47.1</v>
      </c>
      <c r="DT20" s="227">
        <v>0</v>
      </c>
      <c r="DU20" s="227">
        <v>0</v>
      </c>
      <c r="DV20" s="227">
        <v>10</v>
      </c>
      <c r="DW20" s="227">
        <v>0</v>
      </c>
      <c r="DX20" s="227">
        <v>0</v>
      </c>
      <c r="DY20" s="227">
        <v>77</v>
      </c>
      <c r="DZ20" s="227">
        <v>0</v>
      </c>
      <c r="EA20" s="227">
        <v>16</v>
      </c>
      <c r="EB20" s="227">
        <v>0</v>
      </c>
      <c r="EC20" s="228">
        <v>26.6</v>
      </c>
      <c r="ED20" s="227">
        <v>0</v>
      </c>
      <c r="EE20" s="227">
        <v>0</v>
      </c>
      <c r="EF20" s="227">
        <v>48</v>
      </c>
      <c r="EG20" s="227">
        <v>0</v>
      </c>
      <c r="EH20" s="228">
        <v>53.2</v>
      </c>
      <c r="EI20" s="227">
        <v>0</v>
      </c>
      <c r="EK20" s="41">
        <v>42</v>
      </c>
      <c r="EL20" s="227">
        <v>0</v>
      </c>
      <c r="EM20" s="227">
        <v>0</v>
      </c>
      <c r="EN20" s="227">
        <v>47.1</v>
      </c>
      <c r="EO20" s="227">
        <v>47.1</v>
      </c>
      <c r="EP20" s="227">
        <v>47.1</v>
      </c>
      <c r="EQ20" s="227">
        <v>57.1</v>
      </c>
      <c r="ER20" s="227">
        <v>57.1</v>
      </c>
      <c r="ES20" s="227">
        <v>57.1</v>
      </c>
      <c r="ET20" s="227">
        <v>134.1</v>
      </c>
      <c r="EU20" s="227">
        <v>134.1</v>
      </c>
      <c r="EV20" s="227">
        <v>150.1</v>
      </c>
      <c r="EW20" s="227">
        <v>150.1</v>
      </c>
      <c r="EX20" s="227">
        <v>176.7</v>
      </c>
      <c r="EY20" s="227">
        <v>176.7</v>
      </c>
      <c r="EZ20" s="227">
        <v>176.7</v>
      </c>
      <c r="FA20" s="227">
        <v>224.7</v>
      </c>
      <c r="FB20" s="227">
        <v>224.7</v>
      </c>
      <c r="FC20" s="227">
        <v>277.89999999999998</v>
      </c>
      <c r="FD20" s="227">
        <v>277.89999999999998</v>
      </c>
    </row>
    <row r="21" spans="1:160" ht="13.5" thickBot="1" x14ac:dyDescent="0.25">
      <c r="A21" s="132"/>
      <c r="B21" s="34">
        <v>51</v>
      </c>
      <c r="C21" s="10">
        <v>53</v>
      </c>
      <c r="D21" s="37" t="s">
        <v>159</v>
      </c>
      <c r="E21" s="37" t="s">
        <v>160</v>
      </c>
      <c r="F21" s="37"/>
      <c r="G21" s="43">
        <v>0.327083333333333</v>
      </c>
      <c r="H21" s="47">
        <v>0.32708333333333334</v>
      </c>
      <c r="I21" s="58" t="s">
        <v>44</v>
      </c>
      <c r="J21" s="52">
        <v>0</v>
      </c>
      <c r="K21" s="43">
        <v>0.41041666666666399</v>
      </c>
      <c r="L21" s="47">
        <v>0.410416666666646</v>
      </c>
      <c r="M21" s="42" t="s">
        <v>44</v>
      </c>
      <c r="N21" s="38">
        <v>0</v>
      </c>
      <c r="O21" s="73">
        <v>0.45208333333333334</v>
      </c>
      <c r="P21" s="42" t="s">
        <v>44</v>
      </c>
      <c r="Q21" s="38">
        <v>0</v>
      </c>
      <c r="R21" s="43">
        <v>0.46180555555555558</v>
      </c>
      <c r="S21" s="47">
        <v>0.46180555555555558</v>
      </c>
      <c r="T21" s="70">
        <v>42.6</v>
      </c>
      <c r="U21" s="71">
        <v>42.6</v>
      </c>
      <c r="V21" s="72"/>
      <c r="W21" s="115">
        <v>0.47291666666666665</v>
      </c>
      <c r="X21" s="42" t="s">
        <v>44</v>
      </c>
      <c r="Y21" s="38">
        <v>0</v>
      </c>
      <c r="Z21" s="49">
        <v>0.50694444444444442</v>
      </c>
      <c r="AA21" s="42" t="s">
        <v>45</v>
      </c>
      <c r="AB21" s="38">
        <v>60</v>
      </c>
      <c r="AC21" s="53">
        <v>0.51041666666666663</v>
      </c>
      <c r="AD21" s="61"/>
      <c r="AE21" s="55">
        <v>0.51491898148148152</v>
      </c>
      <c r="AF21" s="35">
        <v>4.5023148148148895E-3</v>
      </c>
      <c r="AG21" s="35">
        <v>6.4814814814822272E-4</v>
      </c>
      <c r="AH21" s="44" t="s">
        <v>223</v>
      </c>
      <c r="AI21" s="45">
        <v>56</v>
      </c>
      <c r="AJ21" s="115">
        <v>0.53125</v>
      </c>
      <c r="AK21" s="42" t="s">
        <v>44</v>
      </c>
      <c r="AL21" s="38">
        <v>0</v>
      </c>
      <c r="AM21" s="73">
        <v>0.54097222222222219</v>
      </c>
      <c r="AN21" s="42" t="s">
        <v>45</v>
      </c>
      <c r="AO21" s="38">
        <v>60</v>
      </c>
      <c r="AP21" s="53">
        <v>0.5444444444444444</v>
      </c>
      <c r="AQ21" s="61"/>
      <c r="AR21" s="55">
        <v>0.55096064814814816</v>
      </c>
      <c r="AS21" s="35">
        <v>6.5162037037037601E-3</v>
      </c>
      <c r="AT21" s="35">
        <v>2.4305555555549901E-4</v>
      </c>
      <c r="AU21" s="44" t="s">
        <v>45</v>
      </c>
      <c r="AV21" s="45">
        <v>21</v>
      </c>
      <c r="AW21" s="49">
        <v>0.57152777777777775</v>
      </c>
      <c r="AX21" s="42" t="s">
        <v>45</v>
      </c>
      <c r="AY21" s="38">
        <v>60</v>
      </c>
      <c r="AZ21" s="49">
        <v>0.57430555555555496</v>
      </c>
      <c r="BA21" s="61"/>
      <c r="BB21" s="55">
        <v>0.57964120370370364</v>
      </c>
      <c r="BC21" s="35">
        <v>5.3356481481486862E-3</v>
      </c>
      <c r="BD21" s="35">
        <v>3.3564814814868605E-4</v>
      </c>
      <c r="BE21" s="44" t="s">
        <v>223</v>
      </c>
      <c r="BF21" s="45">
        <v>29</v>
      </c>
      <c r="BG21" s="308">
        <v>0.6194444444444438</v>
      </c>
      <c r="BH21" s="42" t="s">
        <v>44</v>
      </c>
      <c r="BI21" s="38">
        <v>0</v>
      </c>
      <c r="BJ21" s="43">
        <v>0.62152777777777779</v>
      </c>
      <c r="BK21" s="47">
        <v>0.63194444444444442</v>
      </c>
      <c r="BL21" s="70">
        <v>29.5</v>
      </c>
      <c r="BM21" s="71">
        <v>29.5</v>
      </c>
      <c r="BN21" s="72"/>
      <c r="BO21" s="117" t="s">
        <v>224</v>
      </c>
      <c r="BP21" s="121">
        <v>300</v>
      </c>
      <c r="BQ21" s="124" t="s">
        <v>232</v>
      </c>
      <c r="BR21" s="125">
        <v>1800</v>
      </c>
      <c r="BS21" s="49">
        <v>0.72013888888888899</v>
      </c>
      <c r="BT21" s="42" t="s">
        <v>223</v>
      </c>
      <c r="BU21" s="38">
        <v>1200</v>
      </c>
      <c r="BV21" s="49">
        <v>0.72222222222222221</v>
      </c>
      <c r="BW21" s="61"/>
      <c r="BX21" s="55">
        <v>0.72528935185185184</v>
      </c>
      <c r="BY21" s="35">
        <v>3.067129629629628E-3</v>
      </c>
      <c r="BZ21" s="35">
        <v>6.1342592592592438E-4</v>
      </c>
      <c r="CA21" s="44" t="s">
        <v>223</v>
      </c>
      <c r="CB21" s="45">
        <v>53</v>
      </c>
      <c r="CC21" s="85">
        <v>0.72638888888888886</v>
      </c>
      <c r="CD21" s="86"/>
      <c r="CE21" s="87">
        <v>0</v>
      </c>
      <c r="CF21" s="88"/>
      <c r="CG21" s="85">
        <v>0.73333333333333339</v>
      </c>
      <c r="CH21" s="86"/>
      <c r="CI21" s="87">
        <v>60</v>
      </c>
      <c r="CJ21" s="88"/>
      <c r="CK21" s="43">
        <v>0.78749999999999998</v>
      </c>
      <c r="CL21" s="47">
        <v>0.78819444444444453</v>
      </c>
      <c r="CM21" s="70">
        <v>58.4</v>
      </c>
      <c r="CN21" s="71">
        <v>58.4</v>
      </c>
      <c r="CO21" s="72">
        <v>10</v>
      </c>
      <c r="CP21" s="91">
        <v>0.7895833333333333</v>
      </c>
      <c r="CQ21" s="95">
        <v>5.5555555555555601E-2</v>
      </c>
      <c r="CR21" s="42" t="s">
        <v>223</v>
      </c>
      <c r="CS21" s="38">
        <v>360</v>
      </c>
      <c r="CT21" s="65"/>
      <c r="CU21" s="39">
        <v>299.5</v>
      </c>
      <c r="CV21" s="46">
        <v>3900</v>
      </c>
      <c r="CW21" s="40"/>
      <c r="CX21" s="63">
        <v>4199.5</v>
      </c>
      <c r="CY21" s="128"/>
      <c r="CZ21" s="101" t="s">
        <v>191</v>
      </c>
      <c r="DA21" s="129" t="s">
        <v>178</v>
      </c>
      <c r="DB21" s="129">
        <v>71</v>
      </c>
      <c r="DC21" s="104" t="s">
        <v>188</v>
      </c>
      <c r="DD21" s="77"/>
      <c r="DE21" s="56"/>
      <c r="DF21" s="36"/>
      <c r="DI21" s="41">
        <v>1</v>
      </c>
      <c r="DJ21" s="17" t="s">
        <v>196</v>
      </c>
      <c r="DK21" s="153">
        <v>140.5</v>
      </c>
      <c r="DL21" s="41">
        <v>140.5</v>
      </c>
      <c r="DM21" s="41">
        <v>9999</v>
      </c>
      <c r="DP21" s="41">
        <v>53</v>
      </c>
      <c r="DQ21" s="227">
        <v>0</v>
      </c>
      <c r="DR21" s="227">
        <v>0</v>
      </c>
      <c r="DS21" s="228">
        <v>42.6</v>
      </c>
      <c r="DT21" s="227">
        <v>0</v>
      </c>
      <c r="DU21" s="227">
        <v>60</v>
      </c>
      <c r="DV21" s="227">
        <v>56</v>
      </c>
      <c r="DW21" s="227">
        <v>0</v>
      </c>
      <c r="DX21" s="227">
        <v>60</v>
      </c>
      <c r="DY21" s="227">
        <v>21</v>
      </c>
      <c r="DZ21" s="227">
        <v>60</v>
      </c>
      <c r="EA21" s="227">
        <v>29</v>
      </c>
      <c r="EB21" s="227">
        <v>0</v>
      </c>
      <c r="EC21" s="228">
        <v>29.5</v>
      </c>
      <c r="ED21" s="227">
        <v>2100</v>
      </c>
      <c r="EE21" s="227">
        <v>1200</v>
      </c>
      <c r="EF21" s="227">
        <v>53</v>
      </c>
      <c r="EG21" s="227">
        <v>60</v>
      </c>
      <c r="EH21" s="228">
        <v>68.400000000000006</v>
      </c>
      <c r="EI21" s="227">
        <v>360</v>
      </c>
      <c r="EK21" s="41">
        <v>53</v>
      </c>
      <c r="EL21" s="227">
        <v>0</v>
      </c>
      <c r="EM21" s="227">
        <v>0</v>
      </c>
      <c r="EN21" s="227">
        <v>42.6</v>
      </c>
      <c r="EO21" s="227">
        <v>42.6</v>
      </c>
      <c r="EP21" s="227">
        <v>102.6</v>
      </c>
      <c r="EQ21" s="227">
        <v>158.6</v>
      </c>
      <c r="ER21" s="227">
        <v>158.6</v>
      </c>
      <c r="ES21" s="227">
        <v>218.6</v>
      </c>
      <c r="ET21" s="227">
        <v>239.6</v>
      </c>
      <c r="EU21" s="227">
        <v>299.60000000000002</v>
      </c>
      <c r="EV21" s="227">
        <v>328.6</v>
      </c>
      <c r="EW21" s="227">
        <v>328.6</v>
      </c>
      <c r="EX21" s="227">
        <v>358.1</v>
      </c>
      <c r="EY21" s="227">
        <v>2458.1</v>
      </c>
      <c r="EZ21" s="227">
        <v>3658.1</v>
      </c>
      <c r="FA21" s="227">
        <v>3711.1</v>
      </c>
      <c r="FB21" s="227">
        <v>3771.1</v>
      </c>
      <c r="FC21" s="227">
        <v>3839.5</v>
      </c>
      <c r="FD21" s="227">
        <v>4199.5</v>
      </c>
    </row>
    <row r="22" spans="1:160" ht="13.5" thickBot="1" x14ac:dyDescent="0.25">
      <c r="A22" s="132"/>
      <c r="B22" s="34">
        <v>20</v>
      </c>
      <c r="C22" s="10">
        <v>20</v>
      </c>
      <c r="D22" s="37" t="s">
        <v>33</v>
      </c>
      <c r="E22" s="37" t="s">
        <v>114</v>
      </c>
      <c r="F22" s="37"/>
      <c r="G22" s="43">
        <v>0.30555555555555602</v>
      </c>
      <c r="H22" s="47">
        <v>0.30555555555555552</v>
      </c>
      <c r="I22" s="58" t="s">
        <v>44</v>
      </c>
      <c r="J22" s="52">
        <v>0</v>
      </c>
      <c r="K22" s="43">
        <v>0.38888888888888801</v>
      </c>
      <c r="L22" s="47">
        <v>0.38888888888888201</v>
      </c>
      <c r="M22" s="42" t="s">
        <v>44</v>
      </c>
      <c r="N22" s="38">
        <v>0</v>
      </c>
      <c r="O22" s="73">
        <v>0.43055555555555558</v>
      </c>
      <c r="P22" s="42" t="s">
        <v>44</v>
      </c>
      <c r="Q22" s="38">
        <v>0</v>
      </c>
      <c r="R22" s="43">
        <v>0.43472222222222223</v>
      </c>
      <c r="S22" s="47">
        <v>0.43472222222222223</v>
      </c>
      <c r="T22" s="70">
        <v>44.9</v>
      </c>
      <c r="U22" s="71">
        <v>44.9</v>
      </c>
      <c r="V22" s="72"/>
      <c r="W22" s="115">
        <v>0.4513888888888889</v>
      </c>
      <c r="X22" s="42" t="s">
        <v>44</v>
      </c>
      <c r="Y22" s="38">
        <v>0</v>
      </c>
      <c r="Z22" s="49">
        <v>0.4861111111111111</v>
      </c>
      <c r="AA22" s="42" t="s">
        <v>44</v>
      </c>
      <c r="AB22" s="38">
        <v>0</v>
      </c>
      <c r="AC22" s="53">
        <v>0.48819444444444443</v>
      </c>
      <c r="AD22" s="61"/>
      <c r="AE22" s="55">
        <v>0.4921875</v>
      </c>
      <c r="AF22" s="35">
        <v>3.9930555555555691E-3</v>
      </c>
      <c r="AG22" s="35">
        <v>1.3888888888890236E-4</v>
      </c>
      <c r="AH22" s="44" t="s">
        <v>223</v>
      </c>
      <c r="AI22" s="45">
        <v>12</v>
      </c>
      <c r="AJ22" s="115">
        <v>0.50902777777777775</v>
      </c>
      <c r="AK22" s="42" t="s">
        <v>44</v>
      </c>
      <c r="AL22" s="38">
        <v>0</v>
      </c>
      <c r="AM22" s="73">
        <v>0.51944444444444449</v>
      </c>
      <c r="AN22" s="42" t="s">
        <v>44</v>
      </c>
      <c r="AO22" s="38">
        <v>0</v>
      </c>
      <c r="AP22" s="53">
        <v>0.52152777777777781</v>
      </c>
      <c r="AQ22" s="61"/>
      <c r="AR22" s="55">
        <v>0.52846064814814808</v>
      </c>
      <c r="AS22" s="35">
        <v>6.9328703703702699E-3</v>
      </c>
      <c r="AT22" s="35">
        <v>1.7361111111101075E-4</v>
      </c>
      <c r="AU22" s="44" t="s">
        <v>223</v>
      </c>
      <c r="AV22" s="45">
        <v>15</v>
      </c>
      <c r="AW22" s="49">
        <v>0.5493055555555556</v>
      </c>
      <c r="AX22" s="42" t="s">
        <v>44</v>
      </c>
      <c r="AY22" s="38">
        <v>0</v>
      </c>
      <c r="AZ22" s="49">
        <v>0.55138888888888904</v>
      </c>
      <c r="BA22" s="61"/>
      <c r="BB22" s="55">
        <v>0.55615740740740738</v>
      </c>
      <c r="BC22" s="35">
        <v>4.7685185185183387E-3</v>
      </c>
      <c r="BD22" s="35">
        <v>2.3148148148166136E-4</v>
      </c>
      <c r="BE22" s="44" t="s">
        <v>45</v>
      </c>
      <c r="BF22" s="45">
        <v>20</v>
      </c>
      <c r="BG22" s="308">
        <v>0.59652777777777788</v>
      </c>
      <c r="BH22" s="42" t="s">
        <v>44</v>
      </c>
      <c r="BI22" s="38">
        <v>0</v>
      </c>
      <c r="BJ22" s="43">
        <v>0.59652777777777777</v>
      </c>
      <c r="BK22" s="47">
        <v>0.60069444444444442</v>
      </c>
      <c r="BL22" s="70">
        <v>32</v>
      </c>
      <c r="BM22" s="71">
        <v>32</v>
      </c>
      <c r="BN22" s="72"/>
      <c r="BO22" s="117" t="s">
        <v>224</v>
      </c>
      <c r="BP22" s="121">
        <v>300</v>
      </c>
      <c r="BQ22" s="124" t="s">
        <v>225</v>
      </c>
      <c r="BR22" s="125"/>
      <c r="BS22" s="49">
        <v>0.67291666666666661</v>
      </c>
      <c r="BT22" s="42" t="s">
        <v>44</v>
      </c>
      <c r="BU22" s="38">
        <v>0</v>
      </c>
      <c r="BV22" s="49">
        <v>0.67500000000000004</v>
      </c>
      <c r="BW22" s="61"/>
      <c r="BX22" s="55">
        <v>0.67813657407407402</v>
      </c>
      <c r="BY22" s="35">
        <v>3.1365740740739723E-3</v>
      </c>
      <c r="BZ22" s="35">
        <v>6.8287037037026866E-4</v>
      </c>
      <c r="CA22" s="44" t="s">
        <v>223</v>
      </c>
      <c r="CB22" s="45">
        <v>59</v>
      </c>
      <c r="CC22" s="85">
        <v>0.6791666666666667</v>
      </c>
      <c r="CD22" s="86"/>
      <c r="CE22" s="87">
        <v>0</v>
      </c>
      <c r="CF22" s="88"/>
      <c r="CG22" s="85">
        <v>0.6875</v>
      </c>
      <c r="CH22" s="86"/>
      <c r="CI22" s="87">
        <v>0</v>
      </c>
      <c r="CJ22" s="88"/>
      <c r="CK22" s="43">
        <v>0.73333333333333339</v>
      </c>
      <c r="CL22" s="47">
        <v>0.73333333333333339</v>
      </c>
      <c r="CM22" s="70">
        <v>57.7</v>
      </c>
      <c r="CN22" s="71">
        <v>57.7</v>
      </c>
      <c r="CO22" s="72"/>
      <c r="CP22" s="91">
        <v>0.73749999999999993</v>
      </c>
      <c r="CQ22" s="95">
        <v>5.5555555555555601E-2</v>
      </c>
      <c r="CR22" s="42" t="s">
        <v>44</v>
      </c>
      <c r="CS22" s="38">
        <v>0</v>
      </c>
      <c r="CT22" s="74"/>
      <c r="CU22" s="39">
        <v>240.6</v>
      </c>
      <c r="CV22" s="46">
        <v>300</v>
      </c>
      <c r="CW22" s="40"/>
      <c r="CX22" s="63">
        <v>540.6</v>
      </c>
      <c r="CY22" s="132"/>
      <c r="CZ22" s="101" t="s">
        <v>189</v>
      </c>
      <c r="DA22" s="129" t="s">
        <v>177</v>
      </c>
      <c r="DB22" s="129">
        <v>71</v>
      </c>
      <c r="DC22" s="104"/>
      <c r="DD22" s="77"/>
      <c r="DE22" s="56"/>
      <c r="DF22" s="36"/>
      <c r="DI22" s="41">
        <v>1.06</v>
      </c>
      <c r="DJ22" s="17" t="s">
        <v>196</v>
      </c>
      <c r="DK22" s="153">
        <v>142.67600000000004</v>
      </c>
      <c r="DL22" s="41">
        <v>142.67600000000004</v>
      </c>
      <c r="DM22" s="41">
        <v>9999</v>
      </c>
      <c r="DP22" s="41">
        <v>20</v>
      </c>
      <c r="DQ22" s="227">
        <v>0</v>
      </c>
      <c r="DR22" s="227">
        <v>0</v>
      </c>
      <c r="DS22" s="228">
        <v>44.9</v>
      </c>
      <c r="DT22" s="227">
        <v>0</v>
      </c>
      <c r="DU22" s="227">
        <v>0</v>
      </c>
      <c r="DV22" s="227">
        <v>12</v>
      </c>
      <c r="DW22" s="227">
        <v>0</v>
      </c>
      <c r="DX22" s="227">
        <v>0</v>
      </c>
      <c r="DY22" s="227">
        <v>15</v>
      </c>
      <c r="DZ22" s="227">
        <v>0</v>
      </c>
      <c r="EA22" s="227">
        <v>20</v>
      </c>
      <c r="EB22" s="227">
        <v>0</v>
      </c>
      <c r="EC22" s="228">
        <v>32</v>
      </c>
      <c r="ED22" s="227">
        <v>300</v>
      </c>
      <c r="EE22" s="227">
        <v>0</v>
      </c>
      <c r="EF22" s="227">
        <v>59</v>
      </c>
      <c r="EG22" s="227">
        <v>0</v>
      </c>
      <c r="EH22" s="228">
        <v>57.7</v>
      </c>
      <c r="EI22" s="227">
        <v>0</v>
      </c>
      <c r="EK22" s="41">
        <v>20</v>
      </c>
      <c r="EL22" s="227">
        <v>0</v>
      </c>
      <c r="EM22" s="227">
        <v>0</v>
      </c>
      <c r="EN22" s="227">
        <v>44.9</v>
      </c>
      <c r="EO22" s="227">
        <v>44.9</v>
      </c>
      <c r="EP22" s="227">
        <v>44.9</v>
      </c>
      <c r="EQ22" s="227">
        <v>56.9</v>
      </c>
      <c r="ER22" s="227">
        <v>56.9</v>
      </c>
      <c r="ES22" s="227">
        <v>56.9</v>
      </c>
      <c r="ET22" s="227">
        <v>71.900000000000006</v>
      </c>
      <c r="EU22" s="227">
        <v>71.900000000000006</v>
      </c>
      <c r="EV22" s="227">
        <v>91.9</v>
      </c>
      <c r="EW22" s="227">
        <v>91.9</v>
      </c>
      <c r="EX22" s="227">
        <v>123.9</v>
      </c>
      <c r="EY22" s="227">
        <v>423.9</v>
      </c>
      <c r="EZ22" s="227">
        <v>423.9</v>
      </c>
      <c r="FA22" s="227">
        <v>482.9</v>
      </c>
      <c r="FB22" s="227">
        <v>482.9</v>
      </c>
      <c r="FC22" s="227">
        <v>540.6</v>
      </c>
      <c r="FD22" s="227">
        <v>540.6</v>
      </c>
    </row>
    <row r="23" spans="1:160" ht="13.5" thickBot="1" x14ac:dyDescent="0.25">
      <c r="A23" s="132"/>
      <c r="B23" s="34">
        <v>54</v>
      </c>
      <c r="C23" s="10">
        <v>56</v>
      </c>
      <c r="D23" s="37" t="s">
        <v>164</v>
      </c>
      <c r="E23" s="37" t="s">
        <v>165</v>
      </c>
      <c r="F23" s="37"/>
      <c r="G23" s="43">
        <v>0.329166666666666</v>
      </c>
      <c r="H23" s="47">
        <v>0.32916666666666666</v>
      </c>
      <c r="I23" s="58" t="s">
        <v>44</v>
      </c>
      <c r="J23" s="52">
        <v>0</v>
      </c>
      <c r="K23" s="43">
        <v>0.41249999999999698</v>
      </c>
      <c r="L23" s="47">
        <v>0.412499999999978</v>
      </c>
      <c r="M23" s="42" t="s">
        <v>44</v>
      </c>
      <c r="N23" s="38">
        <v>0</v>
      </c>
      <c r="O23" s="73">
        <v>0.45416666666666666</v>
      </c>
      <c r="P23" s="42" t="s">
        <v>44</v>
      </c>
      <c r="Q23" s="38">
        <v>0</v>
      </c>
      <c r="R23" s="43">
        <v>0.49722222222222223</v>
      </c>
      <c r="S23" s="47">
        <v>0.46388888888888885</v>
      </c>
      <c r="T23" s="70">
        <v>46.2</v>
      </c>
      <c r="U23" s="71">
        <v>46.2</v>
      </c>
      <c r="V23" s="72"/>
      <c r="W23" s="115">
        <v>0.47499999999999998</v>
      </c>
      <c r="X23" s="42" t="s">
        <v>44</v>
      </c>
      <c r="Y23" s="38">
        <v>0</v>
      </c>
      <c r="Z23" s="49">
        <v>0.50902777777777775</v>
      </c>
      <c r="AA23" s="42" t="s">
        <v>45</v>
      </c>
      <c r="AB23" s="38">
        <v>60</v>
      </c>
      <c r="AC23" s="53">
        <v>0.51250000000000007</v>
      </c>
      <c r="AD23" s="61"/>
      <c r="AE23" s="55">
        <v>0.51657407407407407</v>
      </c>
      <c r="AF23" s="35">
        <v>4.0740740740740078E-3</v>
      </c>
      <c r="AG23" s="35">
        <v>2.1990740740734102E-4</v>
      </c>
      <c r="AH23" s="44" t="s">
        <v>223</v>
      </c>
      <c r="AI23" s="45">
        <v>19</v>
      </c>
      <c r="AJ23" s="115">
        <v>0.53333333333333344</v>
      </c>
      <c r="AK23" s="42" t="s">
        <v>44</v>
      </c>
      <c r="AL23" s="38">
        <v>0</v>
      </c>
      <c r="AM23" s="73">
        <v>0.54375000000000007</v>
      </c>
      <c r="AN23" s="42" t="s">
        <v>44</v>
      </c>
      <c r="AO23" s="38">
        <v>0</v>
      </c>
      <c r="AP23" s="53">
        <v>0.54652777777777783</v>
      </c>
      <c r="AQ23" s="61"/>
      <c r="AR23" s="55">
        <v>0.55324074074074081</v>
      </c>
      <c r="AS23" s="35">
        <v>6.7129629629629761E-3</v>
      </c>
      <c r="AT23" s="35">
        <v>4.6296296296283006E-5</v>
      </c>
      <c r="AU23" s="44" t="s">
        <v>45</v>
      </c>
      <c r="AV23" s="45">
        <v>4</v>
      </c>
      <c r="AW23" s="49">
        <v>0.57430555555555551</v>
      </c>
      <c r="AX23" s="42" t="s">
        <v>44</v>
      </c>
      <c r="AY23" s="38">
        <v>0</v>
      </c>
      <c r="AZ23" s="49">
        <v>0.57638888888888895</v>
      </c>
      <c r="BA23" s="61"/>
      <c r="BB23" s="55">
        <v>0.58177083333333335</v>
      </c>
      <c r="BC23" s="35">
        <v>5.3819444444443976E-3</v>
      </c>
      <c r="BD23" s="35">
        <v>3.8194444444439746E-4</v>
      </c>
      <c r="BE23" s="44" t="s">
        <v>223</v>
      </c>
      <c r="BF23" s="45">
        <v>33</v>
      </c>
      <c r="BG23" s="308">
        <v>0.62152777777777779</v>
      </c>
      <c r="BH23" s="42" t="s">
        <v>44</v>
      </c>
      <c r="BI23" s="38">
        <v>0</v>
      </c>
      <c r="BJ23" s="43">
        <v>0.62152777777777779</v>
      </c>
      <c r="BK23" s="47">
        <v>0.63611111111111118</v>
      </c>
      <c r="BL23" s="70">
        <v>30.7</v>
      </c>
      <c r="BM23" s="71">
        <v>30.7</v>
      </c>
      <c r="BN23" s="72"/>
      <c r="BO23" s="117" t="s">
        <v>226</v>
      </c>
      <c r="BP23" s="121"/>
      <c r="BQ23" s="124" t="s">
        <v>225</v>
      </c>
      <c r="BR23" s="125"/>
      <c r="BS23" s="49">
        <v>0.71736111111111101</v>
      </c>
      <c r="BT23" s="42" t="s">
        <v>223</v>
      </c>
      <c r="BU23" s="38">
        <v>420</v>
      </c>
      <c r="BV23" s="49">
        <v>0.72083333333333399</v>
      </c>
      <c r="BW23" s="61"/>
      <c r="BX23" s="55">
        <v>0.7247569444444445</v>
      </c>
      <c r="BY23" s="35">
        <v>3.9236111111105032E-3</v>
      </c>
      <c r="BZ23" s="35">
        <v>1.4699074074067996E-3</v>
      </c>
      <c r="CA23" s="44" t="s">
        <v>223</v>
      </c>
      <c r="CB23" s="45">
        <v>127</v>
      </c>
      <c r="CC23" s="85">
        <v>0.72569444444444453</v>
      </c>
      <c r="CD23" s="86"/>
      <c r="CE23" s="87">
        <v>0</v>
      </c>
      <c r="CF23" s="88"/>
      <c r="CG23" s="85">
        <v>0.73541666666666661</v>
      </c>
      <c r="CH23" s="86"/>
      <c r="CI23" s="87">
        <v>0</v>
      </c>
      <c r="CJ23" s="88"/>
      <c r="CK23" s="43">
        <v>0.78541666666666676</v>
      </c>
      <c r="CL23" s="47">
        <v>0.78611111111111109</v>
      </c>
      <c r="CM23" s="70">
        <v>58.9</v>
      </c>
      <c r="CN23" s="71">
        <v>58.9</v>
      </c>
      <c r="CO23" s="72"/>
      <c r="CP23" s="91">
        <v>0.78749999999999998</v>
      </c>
      <c r="CQ23" s="95">
        <v>5.5555555555555601E-2</v>
      </c>
      <c r="CR23" s="42" t="s">
        <v>223</v>
      </c>
      <c r="CS23" s="38">
        <v>300</v>
      </c>
      <c r="CT23" s="65"/>
      <c r="CU23" s="39">
        <v>318.8</v>
      </c>
      <c r="CV23" s="46">
        <v>780</v>
      </c>
      <c r="CW23" s="40"/>
      <c r="CX23" s="63">
        <v>1098.8</v>
      </c>
      <c r="CZ23" s="101" t="s">
        <v>191</v>
      </c>
      <c r="DA23" s="129" t="s">
        <v>177</v>
      </c>
      <c r="DB23" s="129">
        <v>89</v>
      </c>
      <c r="DC23" s="104" t="s">
        <v>187</v>
      </c>
      <c r="DD23" s="77"/>
      <c r="DE23" s="56"/>
      <c r="DF23" s="36"/>
      <c r="DI23" s="41">
        <v>1.06</v>
      </c>
      <c r="DJ23" s="17" t="s">
        <v>196</v>
      </c>
      <c r="DK23" s="153">
        <v>143.94800000000001</v>
      </c>
      <c r="DL23" s="41">
        <v>143.94800000000001</v>
      </c>
      <c r="DM23" s="41">
        <v>9999</v>
      </c>
      <c r="DP23" s="41">
        <v>56</v>
      </c>
      <c r="DQ23" s="227">
        <v>0</v>
      </c>
      <c r="DR23" s="227">
        <v>0</v>
      </c>
      <c r="DS23" s="228">
        <v>46.2</v>
      </c>
      <c r="DT23" s="227">
        <v>0</v>
      </c>
      <c r="DU23" s="227">
        <v>60</v>
      </c>
      <c r="DV23" s="227">
        <v>19</v>
      </c>
      <c r="DW23" s="227">
        <v>0</v>
      </c>
      <c r="DX23" s="227">
        <v>0</v>
      </c>
      <c r="DY23" s="227">
        <v>4</v>
      </c>
      <c r="DZ23" s="227">
        <v>0</v>
      </c>
      <c r="EA23" s="227">
        <v>33</v>
      </c>
      <c r="EB23" s="227">
        <v>0</v>
      </c>
      <c r="EC23" s="228">
        <v>30.7</v>
      </c>
      <c r="ED23" s="227">
        <v>0</v>
      </c>
      <c r="EE23" s="227">
        <v>420</v>
      </c>
      <c r="EF23" s="227">
        <v>127</v>
      </c>
      <c r="EG23" s="227">
        <v>0</v>
      </c>
      <c r="EH23" s="228">
        <v>58.9</v>
      </c>
      <c r="EI23" s="227">
        <v>300</v>
      </c>
      <c r="EK23" s="41">
        <v>56</v>
      </c>
      <c r="EL23" s="227">
        <v>0</v>
      </c>
      <c r="EM23" s="227">
        <v>0</v>
      </c>
      <c r="EN23" s="227">
        <v>46.2</v>
      </c>
      <c r="EO23" s="227">
        <v>46.2</v>
      </c>
      <c r="EP23" s="227">
        <v>106.2</v>
      </c>
      <c r="EQ23" s="227">
        <v>125.2</v>
      </c>
      <c r="ER23" s="227">
        <v>125.2</v>
      </c>
      <c r="ES23" s="227">
        <v>125.2</v>
      </c>
      <c r="ET23" s="227">
        <v>129.19999999999999</v>
      </c>
      <c r="EU23" s="227">
        <v>129.19999999999999</v>
      </c>
      <c r="EV23" s="227">
        <v>162.19999999999999</v>
      </c>
      <c r="EW23" s="227">
        <v>162.19999999999999</v>
      </c>
      <c r="EX23" s="227">
        <v>192.9</v>
      </c>
      <c r="EY23" s="227">
        <v>192.9</v>
      </c>
      <c r="EZ23" s="227">
        <v>612.9</v>
      </c>
      <c r="FA23" s="227">
        <v>739.9</v>
      </c>
      <c r="FB23" s="227">
        <v>739.9</v>
      </c>
      <c r="FC23" s="227">
        <v>798.8</v>
      </c>
      <c r="FD23" s="227">
        <v>1098.8</v>
      </c>
    </row>
    <row r="24" spans="1:160" ht="13.5" thickBot="1" x14ac:dyDescent="0.25">
      <c r="A24" s="132"/>
      <c r="B24" s="34">
        <v>28</v>
      </c>
      <c r="C24" s="10">
        <v>28</v>
      </c>
      <c r="D24" s="37" t="s">
        <v>129</v>
      </c>
      <c r="E24" s="37" t="s">
        <v>130</v>
      </c>
      <c r="F24" s="37"/>
      <c r="G24" s="43">
        <v>0.31111111111111101</v>
      </c>
      <c r="H24" s="47">
        <v>0.30069444444444443</v>
      </c>
      <c r="I24" s="58" t="s">
        <v>44</v>
      </c>
      <c r="J24" s="52">
        <v>0</v>
      </c>
      <c r="K24" s="43">
        <v>0.39444444444444299</v>
      </c>
      <c r="L24" s="47">
        <v>0.39444444444443399</v>
      </c>
      <c r="M24" s="42" t="s">
        <v>44</v>
      </c>
      <c r="N24" s="38">
        <v>0</v>
      </c>
      <c r="O24" s="73">
        <v>0.43611111111111112</v>
      </c>
      <c r="P24" s="42" t="s">
        <v>44</v>
      </c>
      <c r="Q24" s="38">
        <v>0</v>
      </c>
      <c r="R24" s="43">
        <v>0.44166666666666665</v>
      </c>
      <c r="S24" s="47">
        <v>0.44166666666666665</v>
      </c>
      <c r="T24" s="70">
        <v>45.3</v>
      </c>
      <c r="U24" s="71">
        <v>45.3</v>
      </c>
      <c r="V24" s="72"/>
      <c r="W24" s="115">
        <v>0.45694444444444443</v>
      </c>
      <c r="X24" s="42" t="s">
        <v>44</v>
      </c>
      <c r="Y24" s="38">
        <v>0</v>
      </c>
      <c r="Z24" s="49">
        <v>0.4916666666666667</v>
      </c>
      <c r="AA24" s="42" t="s">
        <v>44</v>
      </c>
      <c r="AB24" s="38">
        <v>0</v>
      </c>
      <c r="AC24" s="53">
        <v>0.49374999999999997</v>
      </c>
      <c r="AD24" s="61"/>
      <c r="AE24" s="55">
        <v>0.49734953703703705</v>
      </c>
      <c r="AF24" s="35">
        <v>3.5995370370370816E-3</v>
      </c>
      <c r="AG24" s="35">
        <v>2.5462962962958515E-4</v>
      </c>
      <c r="AH24" s="44" t="s">
        <v>45</v>
      </c>
      <c r="AI24" s="45">
        <v>22</v>
      </c>
      <c r="AJ24" s="115">
        <v>0.51458333333333328</v>
      </c>
      <c r="AK24" s="42" t="s">
        <v>44</v>
      </c>
      <c r="AL24" s="38">
        <v>0</v>
      </c>
      <c r="AM24" s="73">
        <v>0.52430555555555558</v>
      </c>
      <c r="AN24" s="42" t="s">
        <v>45</v>
      </c>
      <c r="AO24" s="38">
        <v>60</v>
      </c>
      <c r="AP24" s="53">
        <v>0.52777777777777779</v>
      </c>
      <c r="AQ24" s="61"/>
      <c r="AR24" s="55">
        <v>0.53440972222222227</v>
      </c>
      <c r="AS24" s="35">
        <v>6.6319444444444819E-3</v>
      </c>
      <c r="AT24" s="35">
        <v>1.2731481481477718E-4</v>
      </c>
      <c r="AU24" s="44" t="s">
        <v>45</v>
      </c>
      <c r="AV24" s="45">
        <v>11</v>
      </c>
      <c r="AW24" s="49">
        <v>0.55555555555555558</v>
      </c>
      <c r="AX24" s="42" t="s">
        <v>44</v>
      </c>
      <c r="AY24" s="38">
        <v>0</v>
      </c>
      <c r="AZ24" s="49">
        <v>0.55833333333333302</v>
      </c>
      <c r="BA24" s="61"/>
      <c r="BB24" s="55">
        <v>0.56550925925925932</v>
      </c>
      <c r="BC24" s="35">
        <v>7.1759259259263075E-3</v>
      </c>
      <c r="BD24" s="35">
        <v>2.1759259259263074E-3</v>
      </c>
      <c r="BE24" s="44" t="s">
        <v>223</v>
      </c>
      <c r="BF24" s="45">
        <v>188</v>
      </c>
      <c r="BG24" s="308">
        <v>0.60347222222222185</v>
      </c>
      <c r="BH24" s="42" t="s">
        <v>44</v>
      </c>
      <c r="BI24" s="38">
        <v>0</v>
      </c>
      <c r="BJ24" s="43">
        <v>0.60347222222222219</v>
      </c>
      <c r="BK24" s="47">
        <v>0.6118055555555556</v>
      </c>
      <c r="BL24" s="70">
        <v>31</v>
      </c>
      <c r="BM24" s="71">
        <v>31</v>
      </c>
      <c r="BN24" s="72"/>
      <c r="BO24" s="117" t="s">
        <v>226</v>
      </c>
      <c r="BP24" s="121"/>
      <c r="BQ24" s="124" t="s">
        <v>225</v>
      </c>
      <c r="BR24" s="125"/>
      <c r="BS24" s="49">
        <v>0.67986111111111114</v>
      </c>
      <c r="BT24" s="42" t="s">
        <v>44</v>
      </c>
      <c r="BU24" s="38">
        <v>0</v>
      </c>
      <c r="BV24" s="49">
        <v>0.68263888888888902</v>
      </c>
      <c r="BW24" s="61"/>
      <c r="BX24" s="55">
        <v>0.6855902777777777</v>
      </c>
      <c r="BY24" s="35">
        <v>2.9513888888886841E-3</v>
      </c>
      <c r="BZ24" s="35">
        <v>4.9768518518498051E-4</v>
      </c>
      <c r="CA24" s="44" t="s">
        <v>223</v>
      </c>
      <c r="CB24" s="45">
        <v>43</v>
      </c>
      <c r="CC24" s="85">
        <v>0.6875</v>
      </c>
      <c r="CD24" s="86"/>
      <c r="CE24" s="87">
        <v>0</v>
      </c>
      <c r="CF24" s="88"/>
      <c r="CG24" s="85">
        <v>0.69513888888888886</v>
      </c>
      <c r="CH24" s="86"/>
      <c r="CI24" s="87">
        <v>0</v>
      </c>
      <c r="CJ24" s="88"/>
      <c r="CK24" s="43">
        <v>0.7416666666666667</v>
      </c>
      <c r="CL24" s="47">
        <v>0.74513888888888891</v>
      </c>
      <c r="CM24" s="70">
        <v>52.9</v>
      </c>
      <c r="CN24" s="71">
        <v>52.9</v>
      </c>
      <c r="CO24" s="72"/>
      <c r="CP24" s="91">
        <v>0.74652777777777779</v>
      </c>
      <c r="CQ24" s="95">
        <v>5.5555555555555601E-2</v>
      </c>
      <c r="CR24" s="42" t="s">
        <v>44</v>
      </c>
      <c r="CS24" s="38">
        <v>0</v>
      </c>
      <c r="CU24" s="39">
        <v>393.2</v>
      </c>
      <c r="CV24" s="46">
        <v>60</v>
      </c>
      <c r="CW24" s="40"/>
      <c r="CX24" s="63">
        <v>453.2</v>
      </c>
      <c r="CZ24" s="101" t="s">
        <v>189</v>
      </c>
      <c r="DA24" s="129" t="s">
        <v>176</v>
      </c>
      <c r="DB24" s="129">
        <v>79</v>
      </c>
      <c r="DC24" s="104" t="s">
        <v>182</v>
      </c>
      <c r="DD24" s="77"/>
      <c r="DE24" s="56"/>
      <c r="DF24" s="36"/>
      <c r="DI24" s="41">
        <v>1.1200000000000001</v>
      </c>
      <c r="DJ24" s="17" t="s">
        <v>196</v>
      </c>
      <c r="DK24" s="153">
        <v>144.70400000000001</v>
      </c>
      <c r="DL24" s="41">
        <v>144.70400000000001</v>
      </c>
      <c r="DM24" s="41">
        <v>9999</v>
      </c>
      <c r="DP24" s="41">
        <v>28</v>
      </c>
      <c r="DQ24" s="227">
        <v>0</v>
      </c>
      <c r="DR24" s="227">
        <v>0</v>
      </c>
      <c r="DS24" s="228">
        <v>45.3</v>
      </c>
      <c r="DT24" s="227">
        <v>0</v>
      </c>
      <c r="DU24" s="227">
        <v>0</v>
      </c>
      <c r="DV24" s="227">
        <v>22</v>
      </c>
      <c r="DW24" s="227">
        <v>0</v>
      </c>
      <c r="DX24" s="227">
        <v>60</v>
      </c>
      <c r="DY24" s="227">
        <v>11</v>
      </c>
      <c r="DZ24" s="227">
        <v>0</v>
      </c>
      <c r="EA24" s="227">
        <v>188</v>
      </c>
      <c r="EB24" s="227">
        <v>0</v>
      </c>
      <c r="EC24" s="228">
        <v>31</v>
      </c>
      <c r="ED24" s="227">
        <v>0</v>
      </c>
      <c r="EE24" s="227">
        <v>0</v>
      </c>
      <c r="EF24" s="227">
        <v>43</v>
      </c>
      <c r="EG24" s="227">
        <v>0</v>
      </c>
      <c r="EH24" s="228">
        <v>52.9</v>
      </c>
      <c r="EI24" s="227">
        <v>0</v>
      </c>
      <c r="EK24" s="41">
        <v>28</v>
      </c>
      <c r="EL24" s="227">
        <v>0</v>
      </c>
      <c r="EM24" s="227">
        <v>0</v>
      </c>
      <c r="EN24" s="227">
        <v>45.3</v>
      </c>
      <c r="EO24" s="227">
        <v>45.3</v>
      </c>
      <c r="EP24" s="227">
        <v>45.3</v>
      </c>
      <c r="EQ24" s="227">
        <v>67.3</v>
      </c>
      <c r="ER24" s="227">
        <v>67.3</v>
      </c>
      <c r="ES24" s="227">
        <v>127.3</v>
      </c>
      <c r="ET24" s="227">
        <v>138.30000000000001</v>
      </c>
      <c r="EU24" s="227">
        <v>138.30000000000001</v>
      </c>
      <c r="EV24" s="227">
        <v>326.3</v>
      </c>
      <c r="EW24" s="227">
        <v>326.3</v>
      </c>
      <c r="EX24" s="227">
        <v>357.3</v>
      </c>
      <c r="EY24" s="227">
        <v>357.3</v>
      </c>
      <c r="EZ24" s="227">
        <v>357.3</v>
      </c>
      <c r="FA24" s="227">
        <v>400.3</v>
      </c>
      <c r="FB24" s="227">
        <v>400.3</v>
      </c>
      <c r="FC24" s="227">
        <v>453.2</v>
      </c>
      <c r="FD24" s="227">
        <v>453.2</v>
      </c>
    </row>
    <row r="25" spans="1:160" s="41" customFormat="1" ht="13.5" collapsed="1" thickBot="1" x14ac:dyDescent="0.25">
      <c r="A25" s="131"/>
      <c r="B25" s="34">
        <v>10</v>
      </c>
      <c r="C25" s="10">
        <v>10</v>
      </c>
      <c r="D25" s="37" t="s">
        <v>70</v>
      </c>
      <c r="E25" s="37" t="s">
        <v>55</v>
      </c>
      <c r="F25" s="37"/>
      <c r="G25" s="43">
        <v>0.29861111111111099</v>
      </c>
      <c r="H25" s="47">
        <v>0.2986111111111111</v>
      </c>
      <c r="I25" s="58" t="s">
        <v>44</v>
      </c>
      <c r="J25" s="52">
        <v>0</v>
      </c>
      <c r="K25" s="43">
        <v>0.38194444444444398</v>
      </c>
      <c r="L25" s="47">
        <v>0.38194444444444198</v>
      </c>
      <c r="M25" s="42" t="s">
        <v>44</v>
      </c>
      <c r="N25" s="38">
        <v>0</v>
      </c>
      <c r="O25" s="73">
        <v>0.4236111111111111</v>
      </c>
      <c r="P25" s="42" t="s">
        <v>44</v>
      </c>
      <c r="Q25" s="38">
        <v>0</v>
      </c>
      <c r="R25" s="43">
        <v>0.42638888888888887</v>
      </c>
      <c r="S25" s="47">
        <v>0.42638888888888887</v>
      </c>
      <c r="T25" s="70">
        <v>36.5</v>
      </c>
      <c r="U25" s="71">
        <v>36.5</v>
      </c>
      <c r="V25" s="72">
        <v>30</v>
      </c>
      <c r="W25" s="115">
        <v>0.44444444444444442</v>
      </c>
      <c r="X25" s="42" t="s">
        <v>44</v>
      </c>
      <c r="Y25" s="38">
        <v>0</v>
      </c>
      <c r="Z25" s="49">
        <v>0.47916666666666669</v>
      </c>
      <c r="AA25" s="42" t="s">
        <v>44</v>
      </c>
      <c r="AB25" s="38">
        <v>0</v>
      </c>
      <c r="AC25" s="53">
        <v>0.48125000000000001</v>
      </c>
      <c r="AD25" s="61"/>
      <c r="AE25" s="55">
        <v>0.48515046296296299</v>
      </c>
      <c r="AF25" s="35">
        <v>3.9004629629629806E-3</v>
      </c>
      <c r="AG25" s="35">
        <v>4.6296296296313797E-5</v>
      </c>
      <c r="AH25" s="44" t="s">
        <v>223</v>
      </c>
      <c r="AI25" s="45">
        <v>4</v>
      </c>
      <c r="AJ25" s="115">
        <v>0.50208333333333333</v>
      </c>
      <c r="AK25" s="42" t="s">
        <v>44</v>
      </c>
      <c r="AL25" s="38">
        <v>0</v>
      </c>
      <c r="AM25" s="73">
        <v>0.51250000000000007</v>
      </c>
      <c r="AN25" s="42" t="s">
        <v>44</v>
      </c>
      <c r="AO25" s="38">
        <v>0</v>
      </c>
      <c r="AP25" s="53">
        <v>0.51458333333333328</v>
      </c>
      <c r="AQ25" s="61"/>
      <c r="AR25" s="55">
        <v>0.52209490740740738</v>
      </c>
      <c r="AS25" s="35">
        <v>7.511574074074101E-3</v>
      </c>
      <c r="AT25" s="35">
        <v>7.5231481481484192E-4</v>
      </c>
      <c r="AU25" s="44" t="s">
        <v>223</v>
      </c>
      <c r="AV25" s="45">
        <v>65</v>
      </c>
      <c r="AW25" s="49">
        <v>0.54236111111111118</v>
      </c>
      <c r="AX25" s="42" t="s">
        <v>44</v>
      </c>
      <c r="AY25" s="38">
        <v>0</v>
      </c>
      <c r="AZ25" s="49">
        <v>0.54444444444444395</v>
      </c>
      <c r="BA25" s="61"/>
      <c r="BB25" s="55">
        <v>0.54953703703703705</v>
      </c>
      <c r="BC25" s="35">
        <v>5.0925925925930926E-3</v>
      </c>
      <c r="BD25" s="35">
        <v>9.25925925930925E-5</v>
      </c>
      <c r="BE25" s="44" t="s">
        <v>223</v>
      </c>
      <c r="BF25" s="45">
        <v>8</v>
      </c>
      <c r="BG25" s="308">
        <v>0.58958333333333279</v>
      </c>
      <c r="BH25" s="42" t="s">
        <v>44</v>
      </c>
      <c r="BI25" s="38">
        <v>0</v>
      </c>
      <c r="BJ25" s="43">
        <v>0.59027777777777779</v>
      </c>
      <c r="BK25" s="47">
        <v>0.59097222222222223</v>
      </c>
      <c r="BL25" s="70">
        <v>26.7</v>
      </c>
      <c r="BM25" s="71">
        <v>26.7</v>
      </c>
      <c r="BN25" s="72"/>
      <c r="BO25" s="117" t="s">
        <v>226</v>
      </c>
      <c r="BP25" s="121"/>
      <c r="BQ25" s="124" t="s">
        <v>225</v>
      </c>
      <c r="BR25" s="125"/>
      <c r="BS25" s="49">
        <v>0.66597222222222219</v>
      </c>
      <c r="BT25" s="42" t="s">
        <v>44</v>
      </c>
      <c r="BU25" s="38">
        <v>0</v>
      </c>
      <c r="BV25" s="49">
        <v>0.66805555555555596</v>
      </c>
      <c r="BW25" s="61"/>
      <c r="BX25" s="55">
        <v>0.67087962962962966</v>
      </c>
      <c r="BY25" s="35">
        <v>2.8240740740737014E-3</v>
      </c>
      <c r="BZ25" s="35">
        <v>3.7037037036999777E-4</v>
      </c>
      <c r="CA25" s="44" t="s">
        <v>223</v>
      </c>
      <c r="CB25" s="45">
        <v>32</v>
      </c>
      <c r="CC25" s="85">
        <v>0.67222222222222217</v>
      </c>
      <c r="CD25" s="86"/>
      <c r="CE25" s="87">
        <v>0</v>
      </c>
      <c r="CF25" s="88"/>
      <c r="CG25" s="85">
        <v>0.67986111111111114</v>
      </c>
      <c r="CH25" s="86"/>
      <c r="CI25" s="87">
        <v>0</v>
      </c>
      <c r="CJ25" s="88"/>
      <c r="CK25" s="43">
        <v>0.72638888888888886</v>
      </c>
      <c r="CL25" s="47">
        <v>0.7284722222222223</v>
      </c>
      <c r="CM25" s="70">
        <v>46.5</v>
      </c>
      <c r="CN25" s="71">
        <v>46.5</v>
      </c>
      <c r="CO25" s="72"/>
      <c r="CP25" s="91">
        <v>0.73055555555555562</v>
      </c>
      <c r="CQ25" s="95">
        <v>5.5555555555555601E-2</v>
      </c>
      <c r="CR25" s="42" t="s">
        <v>44</v>
      </c>
      <c r="CS25" s="38">
        <v>0</v>
      </c>
      <c r="CT25" s="284"/>
      <c r="CU25" s="39">
        <v>248.7</v>
      </c>
      <c r="CV25" s="46">
        <v>0</v>
      </c>
      <c r="CW25" s="40"/>
      <c r="CX25" s="63">
        <v>248.7</v>
      </c>
      <c r="CY25" s="284"/>
      <c r="CZ25" s="101" t="s">
        <v>191</v>
      </c>
      <c r="DA25" s="129" t="s">
        <v>177</v>
      </c>
      <c r="DB25" s="129">
        <v>89</v>
      </c>
      <c r="DC25" s="104" t="s">
        <v>182</v>
      </c>
      <c r="DD25" s="77"/>
      <c r="DE25" s="56"/>
      <c r="DF25" s="36"/>
      <c r="DI25" s="41">
        <v>1.06</v>
      </c>
      <c r="DJ25" s="41" t="s">
        <v>196</v>
      </c>
      <c r="DK25" s="153">
        <v>146.28200000000001</v>
      </c>
      <c r="DL25" s="41">
        <v>146.28200000000001</v>
      </c>
      <c r="DM25" s="41">
        <v>9999</v>
      </c>
      <c r="DP25" s="41">
        <v>10</v>
      </c>
      <c r="DQ25" s="227">
        <v>0</v>
      </c>
      <c r="DR25" s="227">
        <v>0</v>
      </c>
      <c r="DS25" s="228">
        <v>66.5</v>
      </c>
      <c r="DT25" s="227">
        <v>0</v>
      </c>
      <c r="DU25" s="227">
        <v>0</v>
      </c>
      <c r="DV25" s="227">
        <v>4</v>
      </c>
      <c r="DW25" s="227">
        <v>0</v>
      </c>
      <c r="DX25" s="227">
        <v>0</v>
      </c>
      <c r="DY25" s="227">
        <v>65</v>
      </c>
      <c r="DZ25" s="227">
        <v>0</v>
      </c>
      <c r="EA25" s="227">
        <v>8</v>
      </c>
      <c r="EB25" s="227">
        <v>0</v>
      </c>
      <c r="EC25" s="228">
        <v>26.7</v>
      </c>
      <c r="ED25" s="227">
        <v>0</v>
      </c>
      <c r="EE25" s="227">
        <v>0</v>
      </c>
      <c r="EF25" s="227">
        <v>32</v>
      </c>
      <c r="EG25" s="227">
        <v>0</v>
      </c>
      <c r="EH25" s="228">
        <v>46.5</v>
      </c>
      <c r="EI25" s="227">
        <v>0</v>
      </c>
      <c r="EK25" s="41">
        <v>10</v>
      </c>
      <c r="EL25" s="227">
        <v>0</v>
      </c>
      <c r="EM25" s="227">
        <v>0</v>
      </c>
      <c r="EN25" s="227">
        <v>66.5</v>
      </c>
      <c r="EO25" s="227">
        <v>66.5</v>
      </c>
      <c r="EP25" s="227">
        <v>66.5</v>
      </c>
      <c r="EQ25" s="227">
        <v>70.5</v>
      </c>
      <c r="ER25" s="227">
        <v>70.5</v>
      </c>
      <c r="ES25" s="227">
        <v>70.5</v>
      </c>
      <c r="ET25" s="227">
        <v>135.5</v>
      </c>
      <c r="EU25" s="227">
        <v>135.5</v>
      </c>
      <c r="EV25" s="227">
        <v>143.5</v>
      </c>
      <c r="EW25" s="227">
        <v>143.5</v>
      </c>
      <c r="EX25" s="227">
        <v>170.2</v>
      </c>
      <c r="EY25" s="227">
        <v>170.2</v>
      </c>
      <c r="EZ25" s="227">
        <v>170.2</v>
      </c>
      <c r="FA25" s="227">
        <v>202.2</v>
      </c>
      <c r="FB25" s="227">
        <v>202.2</v>
      </c>
      <c r="FC25" s="227">
        <v>248.7</v>
      </c>
      <c r="FD25" s="227">
        <v>248.7</v>
      </c>
    </row>
    <row r="26" spans="1:160" ht="13.5" thickBot="1" x14ac:dyDescent="0.25">
      <c r="A26" s="132"/>
      <c r="B26" s="34">
        <v>53</v>
      </c>
      <c r="C26" s="10">
        <v>55</v>
      </c>
      <c r="D26" s="37" t="s">
        <v>162</v>
      </c>
      <c r="E26" s="37" t="s">
        <v>163</v>
      </c>
      <c r="F26" s="37"/>
      <c r="G26" s="43">
        <v>0.328472222222222</v>
      </c>
      <c r="H26" s="47">
        <v>0.32847222222222222</v>
      </c>
      <c r="I26" s="58" t="s">
        <v>44</v>
      </c>
      <c r="J26" s="52">
        <v>0</v>
      </c>
      <c r="K26" s="43">
        <v>0.41180555555555298</v>
      </c>
      <c r="L26" s="47">
        <v>0.41111111111111115</v>
      </c>
      <c r="M26" s="42" t="s">
        <v>45</v>
      </c>
      <c r="N26" s="38">
        <v>60</v>
      </c>
      <c r="O26" s="73">
        <v>0.45347222222222222</v>
      </c>
      <c r="P26" s="42" t="s">
        <v>223</v>
      </c>
      <c r="Q26" s="38">
        <v>60</v>
      </c>
      <c r="R26" s="43">
        <v>0.46319444444444446</v>
      </c>
      <c r="S26" s="47">
        <v>0.46319444444444446</v>
      </c>
      <c r="T26" s="70">
        <v>46.8</v>
      </c>
      <c r="U26" s="71">
        <v>46.8</v>
      </c>
      <c r="V26" s="72"/>
      <c r="W26" s="115">
        <v>0.47430555555555554</v>
      </c>
      <c r="X26" s="42" t="s">
        <v>44</v>
      </c>
      <c r="Y26" s="38">
        <v>0</v>
      </c>
      <c r="Z26" s="49">
        <v>0.50902777777777775</v>
      </c>
      <c r="AA26" s="42" t="s">
        <v>44</v>
      </c>
      <c r="AB26" s="38">
        <v>0</v>
      </c>
      <c r="AC26" s="53">
        <v>0.51180555555555551</v>
      </c>
      <c r="AD26" s="61"/>
      <c r="AE26" s="55">
        <v>0.5163078703703704</v>
      </c>
      <c r="AF26" s="35">
        <v>4.5023148148148895E-3</v>
      </c>
      <c r="AG26" s="35">
        <v>6.4814814814822272E-4</v>
      </c>
      <c r="AH26" s="44" t="s">
        <v>223</v>
      </c>
      <c r="AI26" s="45">
        <v>56</v>
      </c>
      <c r="AJ26" s="115">
        <v>0.53263888888888888</v>
      </c>
      <c r="AK26" s="42" t="s">
        <v>44</v>
      </c>
      <c r="AL26" s="38">
        <v>0</v>
      </c>
      <c r="AM26" s="73">
        <v>0.54305555555555551</v>
      </c>
      <c r="AN26" s="42" t="s">
        <v>44</v>
      </c>
      <c r="AO26" s="38">
        <v>0</v>
      </c>
      <c r="AP26" s="53">
        <v>0.54583333333333328</v>
      </c>
      <c r="AQ26" s="61"/>
      <c r="AR26" s="55">
        <v>0.5529398148148148</v>
      </c>
      <c r="AS26" s="35">
        <v>7.1064814814815191E-3</v>
      </c>
      <c r="AT26" s="35">
        <v>3.4722222222226002E-4</v>
      </c>
      <c r="AU26" s="44" t="s">
        <v>223</v>
      </c>
      <c r="AV26" s="45">
        <v>30</v>
      </c>
      <c r="AW26" s="49">
        <v>0.57361111111111118</v>
      </c>
      <c r="AX26" s="42" t="s">
        <v>44</v>
      </c>
      <c r="AY26" s="38">
        <v>0</v>
      </c>
      <c r="AZ26" s="49">
        <v>0.57569444444444395</v>
      </c>
      <c r="BA26" s="61"/>
      <c r="BB26" s="55">
        <v>0.58124999999999993</v>
      </c>
      <c r="BC26" s="35">
        <v>5.5555555555559799E-3</v>
      </c>
      <c r="BD26" s="35">
        <v>5.555555555559798E-4</v>
      </c>
      <c r="BE26" s="44" t="s">
        <v>223</v>
      </c>
      <c r="BF26" s="45">
        <v>48</v>
      </c>
      <c r="BG26" s="308">
        <v>0.62083333333333279</v>
      </c>
      <c r="BH26" s="42" t="s">
        <v>44</v>
      </c>
      <c r="BI26" s="38">
        <v>0</v>
      </c>
      <c r="BJ26" s="43">
        <v>0.62083333333333335</v>
      </c>
      <c r="BK26" s="47">
        <v>0.63055555555555554</v>
      </c>
      <c r="BL26" s="70">
        <v>33.799999999999997</v>
      </c>
      <c r="BM26" s="71">
        <v>33.799999999999997</v>
      </c>
      <c r="BN26" s="72"/>
      <c r="BO26" s="117" t="s">
        <v>234</v>
      </c>
      <c r="BP26" s="121">
        <v>300</v>
      </c>
      <c r="BQ26" s="124" t="s">
        <v>225</v>
      </c>
      <c r="BR26" s="125"/>
      <c r="BS26" s="49">
        <v>0.70763888888888893</v>
      </c>
      <c r="BT26" s="42" t="s">
        <v>223</v>
      </c>
      <c r="BU26" s="38">
        <v>60</v>
      </c>
      <c r="BV26" s="49">
        <v>0.71111111111111103</v>
      </c>
      <c r="BW26" s="61"/>
      <c r="BX26" s="55">
        <v>0.71454861111111112</v>
      </c>
      <c r="BY26" s="35">
        <v>3.4375000000000933E-3</v>
      </c>
      <c r="BZ26" s="35">
        <v>9.8379629629638966E-4</v>
      </c>
      <c r="CA26" s="44" t="s">
        <v>223</v>
      </c>
      <c r="CB26" s="45">
        <v>85</v>
      </c>
      <c r="CC26" s="85">
        <v>0.71666666666666667</v>
      </c>
      <c r="CD26" s="86"/>
      <c r="CE26" s="87">
        <v>0</v>
      </c>
      <c r="CF26" s="88"/>
      <c r="CG26" s="85">
        <v>0.72569444444444453</v>
      </c>
      <c r="CH26" s="86"/>
      <c r="CI26" s="87">
        <v>0</v>
      </c>
      <c r="CJ26" s="88"/>
      <c r="CK26" s="43">
        <v>0.76736111111111116</v>
      </c>
      <c r="CL26" s="47">
        <v>0.76736111111111116</v>
      </c>
      <c r="CM26" s="70">
        <v>55.5</v>
      </c>
      <c r="CN26" s="71">
        <v>55.5</v>
      </c>
      <c r="CO26" s="72"/>
      <c r="CP26" s="91">
        <v>0.76944444444444438</v>
      </c>
      <c r="CQ26" s="95">
        <v>5.5555555555555601E-2</v>
      </c>
      <c r="CR26" s="42" t="s">
        <v>44</v>
      </c>
      <c r="CS26" s="38">
        <v>0</v>
      </c>
      <c r="CU26" s="39">
        <v>355.1</v>
      </c>
      <c r="CV26" s="46">
        <v>480</v>
      </c>
      <c r="CW26" s="40"/>
      <c r="CX26" s="63">
        <v>835.1</v>
      </c>
      <c r="CZ26" s="101" t="s">
        <v>191</v>
      </c>
      <c r="DA26" s="129" t="s">
        <v>177</v>
      </c>
      <c r="DB26" s="129">
        <v>109</v>
      </c>
      <c r="DC26" s="104" t="s">
        <v>184</v>
      </c>
      <c r="DD26" s="77"/>
      <c r="DE26" s="56"/>
      <c r="DF26" s="36"/>
      <c r="DI26" s="41">
        <v>1.0900000000000001</v>
      </c>
      <c r="DJ26" s="17" t="s">
        <v>196</v>
      </c>
      <c r="DK26" s="153">
        <v>148.34900000000002</v>
      </c>
      <c r="DL26" s="41">
        <v>148.34900000000002</v>
      </c>
      <c r="DM26" s="41">
        <v>9999</v>
      </c>
      <c r="DP26" s="41">
        <v>55</v>
      </c>
      <c r="DQ26" s="227">
        <v>60</v>
      </c>
      <c r="DR26" s="227">
        <v>60</v>
      </c>
      <c r="DS26" s="228">
        <v>46.8</v>
      </c>
      <c r="DT26" s="227">
        <v>0</v>
      </c>
      <c r="DU26" s="227">
        <v>0</v>
      </c>
      <c r="DV26" s="227">
        <v>56</v>
      </c>
      <c r="DW26" s="227">
        <v>0</v>
      </c>
      <c r="DX26" s="227">
        <v>0</v>
      </c>
      <c r="DY26" s="227">
        <v>30</v>
      </c>
      <c r="DZ26" s="227">
        <v>0</v>
      </c>
      <c r="EA26" s="227">
        <v>48</v>
      </c>
      <c r="EB26" s="227">
        <v>0</v>
      </c>
      <c r="EC26" s="228">
        <v>33.799999999999997</v>
      </c>
      <c r="ED26" s="227">
        <v>300</v>
      </c>
      <c r="EE26" s="227">
        <v>60</v>
      </c>
      <c r="EF26" s="227">
        <v>85</v>
      </c>
      <c r="EG26" s="227">
        <v>0</v>
      </c>
      <c r="EH26" s="228">
        <v>55.5</v>
      </c>
      <c r="EI26" s="227">
        <v>0</v>
      </c>
      <c r="EK26" s="41">
        <v>55</v>
      </c>
      <c r="EL26" s="227">
        <v>60</v>
      </c>
      <c r="EM26" s="227">
        <v>120</v>
      </c>
      <c r="EN26" s="227">
        <v>166.8</v>
      </c>
      <c r="EO26" s="227">
        <v>166.8</v>
      </c>
      <c r="EP26" s="227">
        <v>166.8</v>
      </c>
      <c r="EQ26" s="227">
        <v>222.8</v>
      </c>
      <c r="ER26" s="227">
        <v>222.8</v>
      </c>
      <c r="ES26" s="227">
        <v>222.8</v>
      </c>
      <c r="ET26" s="227">
        <v>252.8</v>
      </c>
      <c r="EU26" s="227">
        <v>252.8</v>
      </c>
      <c r="EV26" s="227">
        <v>300.8</v>
      </c>
      <c r="EW26" s="227">
        <v>300.8</v>
      </c>
      <c r="EX26" s="227">
        <v>334.6</v>
      </c>
      <c r="EY26" s="227">
        <v>634.6</v>
      </c>
      <c r="EZ26" s="227">
        <v>694.6</v>
      </c>
      <c r="FA26" s="227">
        <v>779.6</v>
      </c>
      <c r="FB26" s="227">
        <v>779.6</v>
      </c>
      <c r="FC26" s="227">
        <v>835.1</v>
      </c>
      <c r="FD26" s="227">
        <v>835.1</v>
      </c>
    </row>
    <row r="27" spans="1:160" s="41" customFormat="1" ht="13.5" thickBot="1" x14ac:dyDescent="0.25">
      <c r="A27" s="132"/>
      <c r="B27" s="34">
        <v>7</v>
      </c>
      <c r="C27" s="10">
        <v>7</v>
      </c>
      <c r="D27" s="37" t="s">
        <v>34</v>
      </c>
      <c r="E27" s="37" t="s">
        <v>96</v>
      </c>
      <c r="F27" s="37"/>
      <c r="G27" s="43">
        <v>0.296527777777778</v>
      </c>
      <c r="H27" s="47">
        <v>0.29652777777777778</v>
      </c>
      <c r="I27" s="58" t="s">
        <v>44</v>
      </c>
      <c r="J27" s="52">
        <v>0</v>
      </c>
      <c r="K27" s="43">
        <v>0.37986111111111098</v>
      </c>
      <c r="L27" s="47">
        <v>0.37986111111110998</v>
      </c>
      <c r="M27" s="42" t="s">
        <v>44</v>
      </c>
      <c r="N27" s="38">
        <v>0</v>
      </c>
      <c r="O27" s="73">
        <v>0.42152777777777778</v>
      </c>
      <c r="P27" s="42" t="s">
        <v>44</v>
      </c>
      <c r="Q27" s="38">
        <v>0</v>
      </c>
      <c r="R27" s="43">
        <v>0.42430555555555555</v>
      </c>
      <c r="S27" s="47">
        <v>0.42430555555555555</v>
      </c>
      <c r="T27" s="70">
        <v>38</v>
      </c>
      <c r="U27" s="71">
        <v>38</v>
      </c>
      <c r="V27" s="72"/>
      <c r="W27" s="115">
        <v>0.44236111111111109</v>
      </c>
      <c r="X27" s="42" t="s">
        <v>44</v>
      </c>
      <c r="Y27" s="38">
        <v>0</v>
      </c>
      <c r="Z27" s="49">
        <v>0.4770833333333333</v>
      </c>
      <c r="AA27" s="42" t="s">
        <v>44</v>
      </c>
      <c r="AB27" s="38">
        <v>0</v>
      </c>
      <c r="AC27" s="53">
        <v>0.47916666666666669</v>
      </c>
      <c r="AD27" s="61"/>
      <c r="AE27" s="55">
        <v>0.48293981481481479</v>
      </c>
      <c r="AF27" s="35">
        <v>3.7731481481481088E-3</v>
      </c>
      <c r="AG27" s="35">
        <v>8.1018518518557927E-5</v>
      </c>
      <c r="AH27" s="44" t="s">
        <v>45</v>
      </c>
      <c r="AI27" s="310">
        <v>7</v>
      </c>
      <c r="AJ27" s="115">
        <v>0.5</v>
      </c>
      <c r="AK27" s="42" t="s">
        <v>44</v>
      </c>
      <c r="AL27" s="38">
        <v>0</v>
      </c>
      <c r="AM27" s="73">
        <v>0.51041666666666663</v>
      </c>
      <c r="AN27" s="42" t="s">
        <v>44</v>
      </c>
      <c r="AO27" s="38">
        <v>0</v>
      </c>
      <c r="AP27" s="53">
        <v>0.51250000000000007</v>
      </c>
      <c r="AQ27" s="61"/>
      <c r="AR27" s="55">
        <v>0.51922453703703708</v>
      </c>
      <c r="AS27" s="35">
        <v>6.724537037037015E-3</v>
      </c>
      <c r="AT27" s="35">
        <v>3.472222222224413E-5</v>
      </c>
      <c r="AU27" s="44" t="s">
        <v>45</v>
      </c>
      <c r="AV27" s="310">
        <v>3</v>
      </c>
      <c r="AW27" s="49">
        <v>0.54027777777777775</v>
      </c>
      <c r="AX27" s="42" t="s">
        <v>44</v>
      </c>
      <c r="AY27" s="38">
        <v>0</v>
      </c>
      <c r="AZ27" s="49">
        <v>0.54236111111111096</v>
      </c>
      <c r="BA27" s="61"/>
      <c r="BB27" s="314">
        <v>0.54699074074074072</v>
      </c>
      <c r="BC27" s="35">
        <v>4.6296296296297612E-3</v>
      </c>
      <c r="BD27" s="35">
        <v>3.7037037037023889E-4</v>
      </c>
      <c r="BE27" s="44" t="s">
        <v>45</v>
      </c>
      <c r="BF27" s="310">
        <v>32</v>
      </c>
      <c r="BG27" s="308">
        <v>0.58750000000000002</v>
      </c>
      <c r="BH27" s="42" t="s">
        <v>44</v>
      </c>
      <c r="BI27" s="38">
        <v>0</v>
      </c>
      <c r="BJ27" s="43">
        <v>0.58888888888888891</v>
      </c>
      <c r="BK27" s="47">
        <v>0.58888888888888891</v>
      </c>
      <c r="BL27" s="70">
        <v>26.9</v>
      </c>
      <c r="BM27" s="71">
        <v>26.9</v>
      </c>
      <c r="BN27" s="72"/>
      <c r="BO27" s="117" t="s">
        <v>226</v>
      </c>
      <c r="BP27" s="121"/>
      <c r="BQ27" s="124" t="s">
        <v>225</v>
      </c>
      <c r="BR27" s="125"/>
      <c r="BS27" s="49">
        <v>0.66388888888888886</v>
      </c>
      <c r="BT27" s="42" t="s">
        <v>44</v>
      </c>
      <c r="BU27" s="38">
        <v>0</v>
      </c>
      <c r="BV27" s="49">
        <v>0.66597222222222197</v>
      </c>
      <c r="BW27" s="61"/>
      <c r="BX27" s="55">
        <v>0.66840277777777779</v>
      </c>
      <c r="BY27" s="35">
        <v>2.4305555555558245E-3</v>
      </c>
      <c r="BZ27" s="35">
        <v>2.3148148147879126E-5</v>
      </c>
      <c r="CA27" s="44" t="s">
        <v>45</v>
      </c>
      <c r="CB27" s="310">
        <v>2</v>
      </c>
      <c r="CC27" s="85">
        <v>0.6694444444444444</v>
      </c>
      <c r="CD27" s="86"/>
      <c r="CE27" s="87">
        <v>60</v>
      </c>
      <c r="CF27" s="88"/>
      <c r="CG27" s="85">
        <v>0.67847222222222225</v>
      </c>
      <c r="CH27" s="86"/>
      <c r="CI27" s="87">
        <v>0</v>
      </c>
      <c r="CJ27" s="88"/>
      <c r="CK27" s="43">
        <v>0.72083333333333333</v>
      </c>
      <c r="CL27" s="47">
        <v>0.72083333333333333</v>
      </c>
      <c r="CM27" s="70">
        <v>51.5</v>
      </c>
      <c r="CN27" s="71">
        <v>51.5</v>
      </c>
      <c r="CO27" s="72">
        <v>30</v>
      </c>
      <c r="CP27" s="91">
        <v>0.72361111111111109</v>
      </c>
      <c r="CQ27" s="95">
        <v>5.5555555555555601E-2</v>
      </c>
      <c r="CR27" s="42" t="s">
        <v>44</v>
      </c>
      <c r="CS27" s="38">
        <v>0</v>
      </c>
      <c r="CT27" s="284"/>
      <c r="CU27" s="39">
        <v>190.4</v>
      </c>
      <c r="CV27" s="46">
        <v>60</v>
      </c>
      <c r="CW27" s="40"/>
      <c r="CX27" s="63">
        <v>250.4</v>
      </c>
      <c r="CY27" s="284"/>
      <c r="CZ27" s="101" t="s">
        <v>189</v>
      </c>
      <c r="DA27" s="129" t="s">
        <v>177</v>
      </c>
      <c r="DB27" s="129">
        <v>71</v>
      </c>
      <c r="DC27" s="104" t="s">
        <v>180</v>
      </c>
      <c r="DD27" s="77"/>
      <c r="DE27" s="56"/>
      <c r="DF27" s="36"/>
      <c r="DI27" s="41">
        <v>1.06</v>
      </c>
      <c r="DJ27" s="41" t="s">
        <v>196</v>
      </c>
      <c r="DK27" s="153">
        <v>153.38400000000001</v>
      </c>
      <c r="DL27" s="41">
        <v>153.38400000000001</v>
      </c>
      <c r="DM27" s="41">
        <v>9999</v>
      </c>
      <c r="DP27" s="41">
        <v>7</v>
      </c>
      <c r="DQ27" s="227">
        <v>0</v>
      </c>
      <c r="DR27" s="227">
        <v>0</v>
      </c>
      <c r="DS27" s="228">
        <v>38</v>
      </c>
      <c r="DT27" s="227">
        <v>0</v>
      </c>
      <c r="DU27" s="227">
        <v>0</v>
      </c>
      <c r="DV27" s="227">
        <v>7</v>
      </c>
      <c r="DW27" s="227">
        <v>0</v>
      </c>
      <c r="DX27" s="227">
        <v>0</v>
      </c>
      <c r="DY27" s="227">
        <v>3</v>
      </c>
      <c r="DZ27" s="227">
        <v>0</v>
      </c>
      <c r="EA27" s="227">
        <v>32</v>
      </c>
      <c r="EB27" s="227">
        <v>0</v>
      </c>
      <c r="EC27" s="228">
        <v>26.9</v>
      </c>
      <c r="ED27" s="227">
        <v>0</v>
      </c>
      <c r="EE27" s="227">
        <v>0</v>
      </c>
      <c r="EF27" s="227">
        <v>2</v>
      </c>
      <c r="EG27" s="227">
        <v>60</v>
      </c>
      <c r="EH27" s="228">
        <v>81.5</v>
      </c>
      <c r="EI27" s="227">
        <v>0</v>
      </c>
      <c r="EK27" s="41">
        <v>7</v>
      </c>
      <c r="EL27" s="227">
        <v>0</v>
      </c>
      <c r="EM27" s="227">
        <v>0</v>
      </c>
      <c r="EN27" s="227">
        <v>38</v>
      </c>
      <c r="EO27" s="227">
        <v>38</v>
      </c>
      <c r="EP27" s="227">
        <v>38</v>
      </c>
      <c r="EQ27" s="227">
        <v>45</v>
      </c>
      <c r="ER27" s="227">
        <v>45</v>
      </c>
      <c r="ES27" s="227">
        <v>45</v>
      </c>
      <c r="ET27" s="227">
        <v>48</v>
      </c>
      <c r="EU27" s="227">
        <v>48</v>
      </c>
      <c r="EV27" s="227">
        <v>80</v>
      </c>
      <c r="EW27" s="227">
        <v>80</v>
      </c>
      <c r="EX27" s="227">
        <v>106.9</v>
      </c>
      <c r="EY27" s="227">
        <v>106.9</v>
      </c>
      <c r="EZ27" s="227">
        <v>106.9</v>
      </c>
      <c r="FA27" s="227">
        <v>108.9</v>
      </c>
      <c r="FB27" s="227">
        <v>168.9</v>
      </c>
      <c r="FC27" s="227">
        <v>250.4</v>
      </c>
      <c r="FD27" s="227">
        <v>250.4</v>
      </c>
    </row>
    <row r="28" spans="1:160" ht="13.5" thickBot="1" x14ac:dyDescent="0.25">
      <c r="A28" s="132"/>
      <c r="B28" s="34">
        <v>48</v>
      </c>
      <c r="C28" s="10">
        <v>49</v>
      </c>
      <c r="D28" s="37" t="s">
        <v>153</v>
      </c>
      <c r="E28" s="37" t="s">
        <v>154</v>
      </c>
      <c r="F28" s="37"/>
      <c r="G28" s="43">
        <v>0.32500000000000001</v>
      </c>
      <c r="H28" s="47">
        <v>0.32500000000000001</v>
      </c>
      <c r="I28" s="58" t="s">
        <v>44</v>
      </c>
      <c r="J28" s="52">
        <v>0</v>
      </c>
      <c r="K28" s="43">
        <v>0.40833333333333099</v>
      </c>
      <c r="L28" s="47">
        <v>0.40833333333331401</v>
      </c>
      <c r="M28" s="42" t="s">
        <v>44</v>
      </c>
      <c r="N28" s="38">
        <v>0</v>
      </c>
      <c r="O28" s="73">
        <v>0.45</v>
      </c>
      <c r="P28" s="42" t="s">
        <v>44</v>
      </c>
      <c r="Q28" s="38">
        <v>0</v>
      </c>
      <c r="R28" s="43">
        <v>0.4597222222222222</v>
      </c>
      <c r="S28" s="47">
        <v>0.4597222222222222</v>
      </c>
      <c r="T28" s="70">
        <v>47.9</v>
      </c>
      <c r="U28" s="71">
        <v>47.9</v>
      </c>
      <c r="V28" s="72"/>
      <c r="W28" s="115">
        <v>0.47083333333333333</v>
      </c>
      <c r="X28" s="42" t="s">
        <v>44</v>
      </c>
      <c r="Y28" s="38">
        <v>0</v>
      </c>
      <c r="Z28" s="49">
        <v>0.50486111111111109</v>
      </c>
      <c r="AA28" s="42" t="s">
        <v>45</v>
      </c>
      <c r="AB28" s="38">
        <v>60</v>
      </c>
      <c r="AC28" s="53">
        <v>0.50902777777777775</v>
      </c>
      <c r="AD28" s="61"/>
      <c r="AE28" s="55">
        <v>0.51348379629629626</v>
      </c>
      <c r="AF28" s="35">
        <v>4.4560185185185119E-3</v>
      </c>
      <c r="AG28" s="35">
        <v>6.0185185185184517E-4</v>
      </c>
      <c r="AH28" s="44" t="s">
        <v>223</v>
      </c>
      <c r="AI28" s="45">
        <v>52</v>
      </c>
      <c r="AJ28" s="115">
        <v>0.52986111111111112</v>
      </c>
      <c r="AK28" s="42" t="s">
        <v>44</v>
      </c>
      <c r="AL28" s="38">
        <v>0</v>
      </c>
      <c r="AM28" s="73">
        <v>0.54027777777777775</v>
      </c>
      <c r="AN28" s="42" t="s">
        <v>44</v>
      </c>
      <c r="AO28" s="38">
        <v>0</v>
      </c>
      <c r="AP28" s="53">
        <v>0.54305555555555551</v>
      </c>
      <c r="AQ28" s="61"/>
      <c r="AR28" s="55">
        <v>0.54982638888888891</v>
      </c>
      <c r="AS28" s="35">
        <v>6.7708333333333925E-3</v>
      </c>
      <c r="AT28" s="35">
        <v>1.1574074074133418E-5</v>
      </c>
      <c r="AU28" s="44" t="s">
        <v>223</v>
      </c>
      <c r="AV28" s="45">
        <v>1</v>
      </c>
      <c r="AW28" s="49">
        <v>0.56944444444444442</v>
      </c>
      <c r="AX28" s="42" t="s">
        <v>45</v>
      </c>
      <c r="AY28" s="38">
        <v>120</v>
      </c>
      <c r="AZ28" s="49">
        <v>0.57222222222222197</v>
      </c>
      <c r="BA28" s="61"/>
      <c r="BB28" s="55">
        <v>0.57771990740740742</v>
      </c>
      <c r="BC28" s="35">
        <v>5.4976851851854525E-3</v>
      </c>
      <c r="BD28" s="35">
        <v>4.9768518518545236E-4</v>
      </c>
      <c r="BE28" s="44" t="s">
        <v>223</v>
      </c>
      <c r="BF28" s="45">
        <v>43</v>
      </c>
      <c r="BG28" s="308">
        <v>0.61736111111111081</v>
      </c>
      <c r="BH28" s="42" t="s">
        <v>44</v>
      </c>
      <c r="BI28" s="38">
        <v>0</v>
      </c>
      <c r="BJ28" s="43">
        <v>0.61736111111111114</v>
      </c>
      <c r="BK28" s="47">
        <v>0.62916666666666665</v>
      </c>
      <c r="BL28" s="70">
        <v>32.6</v>
      </c>
      <c r="BM28" s="71">
        <v>32.6</v>
      </c>
      <c r="BN28" s="72"/>
      <c r="BO28" s="117" t="s">
        <v>226</v>
      </c>
      <c r="BP28" s="121"/>
      <c r="BQ28" s="124" t="s">
        <v>225</v>
      </c>
      <c r="BR28" s="125"/>
      <c r="BS28" s="49">
        <v>0.70763888888888893</v>
      </c>
      <c r="BT28" s="42" t="s">
        <v>223</v>
      </c>
      <c r="BU28" s="38">
        <v>180</v>
      </c>
      <c r="BV28" s="49">
        <v>0.70972222222222203</v>
      </c>
      <c r="BW28" s="61"/>
      <c r="BX28" s="55">
        <v>0.71421296296296299</v>
      </c>
      <c r="BY28" s="35">
        <v>4.4907407407409616E-3</v>
      </c>
      <c r="BZ28" s="35">
        <v>2.037037037037258E-3</v>
      </c>
      <c r="CA28" s="44" t="s">
        <v>223</v>
      </c>
      <c r="CB28" s="45">
        <v>176</v>
      </c>
      <c r="CC28" s="85">
        <v>0.71597222222222223</v>
      </c>
      <c r="CD28" s="86"/>
      <c r="CE28" s="87">
        <v>0</v>
      </c>
      <c r="CF28" s="88"/>
      <c r="CG28" s="85">
        <v>0.72430555555555554</v>
      </c>
      <c r="CH28" s="86"/>
      <c r="CI28" s="87">
        <v>0</v>
      </c>
      <c r="CJ28" s="88"/>
      <c r="CK28" s="43">
        <v>0.7729166666666667</v>
      </c>
      <c r="CL28" s="47">
        <v>0.77430555555555547</v>
      </c>
      <c r="CM28" s="70">
        <v>71.900000000000006</v>
      </c>
      <c r="CN28" s="71">
        <v>71.900000000000006</v>
      </c>
      <c r="CO28" s="72"/>
      <c r="CP28" s="91">
        <v>0.77569444444444446</v>
      </c>
      <c r="CQ28" s="95">
        <v>5.5555555555555601E-2</v>
      </c>
      <c r="CR28" s="42" t="s">
        <v>223</v>
      </c>
      <c r="CS28" s="38">
        <v>180</v>
      </c>
      <c r="CU28" s="39">
        <v>424.4</v>
      </c>
      <c r="CV28" s="46">
        <v>540</v>
      </c>
      <c r="CW28" s="40"/>
      <c r="CX28" s="63">
        <v>964.4</v>
      </c>
      <c r="CZ28" s="101" t="s">
        <v>191</v>
      </c>
      <c r="DA28" s="129" t="s">
        <v>178</v>
      </c>
      <c r="DB28" s="129">
        <v>136</v>
      </c>
      <c r="DC28" s="104" t="s">
        <v>188</v>
      </c>
      <c r="DD28" s="77"/>
      <c r="DE28" s="56"/>
      <c r="DF28" s="36"/>
      <c r="DI28" s="41">
        <v>1.03</v>
      </c>
      <c r="DJ28" s="17" t="s">
        <v>196</v>
      </c>
      <c r="DK28" s="153">
        <v>156.97200000000001</v>
      </c>
      <c r="DL28" s="41">
        <v>156.97200000000001</v>
      </c>
      <c r="DM28" s="41">
        <v>9999</v>
      </c>
      <c r="DP28" s="41">
        <v>49</v>
      </c>
      <c r="DQ28" s="227">
        <v>0</v>
      </c>
      <c r="DR28" s="227">
        <v>0</v>
      </c>
      <c r="DS28" s="228">
        <v>47.9</v>
      </c>
      <c r="DT28" s="227">
        <v>0</v>
      </c>
      <c r="DU28" s="227">
        <v>60</v>
      </c>
      <c r="DV28" s="227">
        <v>52</v>
      </c>
      <c r="DW28" s="227">
        <v>0</v>
      </c>
      <c r="DX28" s="227">
        <v>0</v>
      </c>
      <c r="DY28" s="227">
        <v>1</v>
      </c>
      <c r="DZ28" s="227">
        <v>120</v>
      </c>
      <c r="EA28" s="227">
        <v>43</v>
      </c>
      <c r="EB28" s="227">
        <v>0</v>
      </c>
      <c r="EC28" s="228">
        <v>32.6</v>
      </c>
      <c r="ED28" s="227">
        <v>0</v>
      </c>
      <c r="EE28" s="227">
        <v>180</v>
      </c>
      <c r="EF28" s="227">
        <v>176</v>
      </c>
      <c r="EG28" s="227">
        <v>0</v>
      </c>
      <c r="EH28" s="228">
        <v>71.900000000000006</v>
      </c>
      <c r="EI28" s="227">
        <v>180</v>
      </c>
      <c r="EK28" s="41">
        <v>49</v>
      </c>
      <c r="EL28" s="227">
        <v>0</v>
      </c>
      <c r="EM28" s="227">
        <v>0</v>
      </c>
      <c r="EN28" s="227">
        <v>47.9</v>
      </c>
      <c r="EO28" s="227">
        <v>47.9</v>
      </c>
      <c r="EP28" s="227">
        <v>107.9</v>
      </c>
      <c r="EQ28" s="227">
        <v>159.9</v>
      </c>
      <c r="ER28" s="227">
        <v>159.9</v>
      </c>
      <c r="ES28" s="227">
        <v>159.9</v>
      </c>
      <c r="ET28" s="227">
        <v>160.9</v>
      </c>
      <c r="EU28" s="227">
        <v>280.89999999999998</v>
      </c>
      <c r="EV28" s="227">
        <v>323.89999999999998</v>
      </c>
      <c r="EW28" s="227">
        <v>323.89999999999998</v>
      </c>
      <c r="EX28" s="227">
        <v>356.5</v>
      </c>
      <c r="EY28" s="227">
        <v>356.5</v>
      </c>
      <c r="EZ28" s="227">
        <v>536.5</v>
      </c>
      <c r="FA28" s="227">
        <v>712.5</v>
      </c>
      <c r="FB28" s="227">
        <v>712.5</v>
      </c>
      <c r="FC28" s="227">
        <v>784.4</v>
      </c>
      <c r="FD28" s="227">
        <v>964.4</v>
      </c>
    </row>
    <row r="29" spans="1:160" ht="13.5" thickBot="1" x14ac:dyDescent="0.25">
      <c r="A29" s="132"/>
      <c r="B29" s="34">
        <v>17</v>
      </c>
      <c r="C29" s="10">
        <v>17</v>
      </c>
      <c r="D29" s="37" t="s">
        <v>39</v>
      </c>
      <c r="E29" s="37" t="s">
        <v>40</v>
      </c>
      <c r="F29" s="37"/>
      <c r="G29" s="43">
        <v>0.30347222222222198</v>
      </c>
      <c r="H29" s="47">
        <v>0.3034722222222222</v>
      </c>
      <c r="I29" s="58" t="s">
        <v>44</v>
      </c>
      <c r="J29" s="52">
        <v>0</v>
      </c>
      <c r="K29" s="43">
        <v>0.38680555555555501</v>
      </c>
      <c r="L29" s="47">
        <v>0.38680555555555002</v>
      </c>
      <c r="M29" s="42" t="s">
        <v>44</v>
      </c>
      <c r="N29" s="38">
        <v>0</v>
      </c>
      <c r="O29" s="73">
        <v>0.4284722222222222</v>
      </c>
      <c r="P29" s="42" t="s">
        <v>44</v>
      </c>
      <c r="Q29" s="38">
        <v>0</v>
      </c>
      <c r="R29" s="43">
        <v>0.43263888888888885</v>
      </c>
      <c r="S29" s="47">
        <v>0.43263888888888885</v>
      </c>
      <c r="T29" s="70">
        <v>41.2</v>
      </c>
      <c r="U29" s="71">
        <v>41.2</v>
      </c>
      <c r="V29" s="72"/>
      <c r="W29" s="115">
        <v>0.44930555555555551</v>
      </c>
      <c r="X29" s="42" t="s">
        <v>44</v>
      </c>
      <c r="Y29" s="38">
        <v>0</v>
      </c>
      <c r="Z29" s="49">
        <v>0.48402777777777778</v>
      </c>
      <c r="AA29" s="42" t="s">
        <v>44</v>
      </c>
      <c r="AB29" s="38">
        <v>0</v>
      </c>
      <c r="AC29" s="53">
        <v>0.4861111111111111</v>
      </c>
      <c r="AD29" s="61"/>
      <c r="AE29" s="55">
        <v>0.48981481481481487</v>
      </c>
      <c r="AF29" s="35">
        <v>3.7037037037037646E-3</v>
      </c>
      <c r="AG29" s="35">
        <v>1.504629629629022E-4</v>
      </c>
      <c r="AH29" s="44" t="s">
        <v>45</v>
      </c>
      <c r="AI29" s="45">
        <v>13</v>
      </c>
      <c r="AJ29" s="115">
        <v>0.50694444444444442</v>
      </c>
      <c r="AK29" s="42" t="s">
        <v>44</v>
      </c>
      <c r="AL29" s="38">
        <v>0</v>
      </c>
      <c r="AM29" s="73">
        <v>0.51736111111111105</v>
      </c>
      <c r="AN29" s="42" t="s">
        <v>44</v>
      </c>
      <c r="AO29" s="38">
        <v>0</v>
      </c>
      <c r="AP29" s="53">
        <v>0.51944444444444449</v>
      </c>
      <c r="AQ29" s="61"/>
      <c r="AR29" s="55">
        <v>0.52679398148148149</v>
      </c>
      <c r="AS29" s="35">
        <v>7.3495370370370017E-3</v>
      </c>
      <c r="AT29" s="35">
        <v>5.9027777777774255E-4</v>
      </c>
      <c r="AU29" s="44" t="s">
        <v>223</v>
      </c>
      <c r="AV29" s="45">
        <v>51</v>
      </c>
      <c r="AW29" s="49">
        <v>0.54722222222222217</v>
      </c>
      <c r="AX29" s="42" t="s">
        <v>44</v>
      </c>
      <c r="AY29" s="38">
        <v>0</v>
      </c>
      <c r="AZ29" s="49">
        <v>0.54930555555555505</v>
      </c>
      <c r="BA29" s="61"/>
      <c r="BB29" s="55">
        <v>0.55457175925925928</v>
      </c>
      <c r="BC29" s="35">
        <v>5.2662037037042309E-3</v>
      </c>
      <c r="BD29" s="35">
        <v>2.6620370370423075E-4</v>
      </c>
      <c r="BE29" s="44" t="s">
        <v>223</v>
      </c>
      <c r="BF29" s="45">
        <v>23</v>
      </c>
      <c r="BG29" s="308">
        <v>0.59444444444444389</v>
      </c>
      <c r="BH29" s="42" t="s">
        <v>44</v>
      </c>
      <c r="BI29" s="38">
        <v>0</v>
      </c>
      <c r="BJ29" s="43">
        <v>0.59583333333333333</v>
      </c>
      <c r="BK29" s="47">
        <v>0.59652777777777777</v>
      </c>
      <c r="BL29" s="70">
        <v>29.6</v>
      </c>
      <c r="BM29" s="71">
        <v>29.6</v>
      </c>
      <c r="BN29" s="72"/>
      <c r="BO29" s="117" t="s">
        <v>226</v>
      </c>
      <c r="BP29" s="121"/>
      <c r="BQ29" s="124" t="s">
        <v>225</v>
      </c>
      <c r="BR29" s="125"/>
      <c r="BS29" s="49">
        <v>0.67083333333333339</v>
      </c>
      <c r="BT29" s="42" t="s">
        <v>44</v>
      </c>
      <c r="BU29" s="38">
        <v>0</v>
      </c>
      <c r="BV29" s="49">
        <v>0.67361111111111105</v>
      </c>
      <c r="BW29" s="61"/>
      <c r="BX29" s="55">
        <v>0.67679398148148151</v>
      </c>
      <c r="BY29" s="35">
        <v>3.1828703703704608E-3</v>
      </c>
      <c r="BZ29" s="35">
        <v>7.2916666666675723E-4</v>
      </c>
      <c r="CA29" s="44" t="s">
        <v>223</v>
      </c>
      <c r="CB29" s="45">
        <v>63</v>
      </c>
      <c r="CC29" s="85">
        <v>0.67847222222222225</v>
      </c>
      <c r="CD29" s="86"/>
      <c r="CE29" s="87">
        <v>0</v>
      </c>
      <c r="CF29" s="88"/>
      <c r="CG29" s="85">
        <v>0.68680555555555556</v>
      </c>
      <c r="CH29" s="86"/>
      <c r="CI29" s="87">
        <v>0</v>
      </c>
      <c r="CJ29" s="88"/>
      <c r="CK29" s="43">
        <v>0.73125000000000007</v>
      </c>
      <c r="CL29" s="47">
        <v>0.73125000000000007</v>
      </c>
      <c r="CM29" s="70">
        <v>50.2</v>
      </c>
      <c r="CN29" s="71">
        <v>50.2</v>
      </c>
      <c r="CO29" s="72">
        <v>30</v>
      </c>
      <c r="CP29" s="91">
        <v>0.73263888888888884</v>
      </c>
      <c r="CQ29" s="95">
        <v>5.5555555555555601E-2</v>
      </c>
      <c r="CR29" s="42" t="s">
        <v>44</v>
      </c>
      <c r="CS29" s="38">
        <v>0</v>
      </c>
      <c r="CU29" s="39">
        <v>301</v>
      </c>
      <c r="CV29" s="46">
        <v>0</v>
      </c>
      <c r="CW29" s="40"/>
      <c r="CX29" s="63">
        <v>301</v>
      </c>
      <c r="CZ29" s="101" t="s">
        <v>189</v>
      </c>
      <c r="DA29" s="129" t="s">
        <v>177</v>
      </c>
      <c r="DB29" s="129">
        <v>90</v>
      </c>
      <c r="DC29" s="104" t="s">
        <v>185</v>
      </c>
      <c r="DD29" s="77"/>
      <c r="DE29" s="56"/>
      <c r="DF29" s="36"/>
      <c r="DI29" s="41">
        <v>1.06</v>
      </c>
      <c r="DJ29" s="17" t="s">
        <v>196</v>
      </c>
      <c r="DK29" s="153">
        <v>158.26</v>
      </c>
      <c r="DL29" s="41">
        <v>158.26</v>
      </c>
      <c r="DM29" s="41">
        <v>9999</v>
      </c>
      <c r="DP29" s="41">
        <v>17</v>
      </c>
      <c r="DQ29" s="227">
        <v>0</v>
      </c>
      <c r="DR29" s="227">
        <v>0</v>
      </c>
      <c r="DS29" s="228">
        <v>41.2</v>
      </c>
      <c r="DT29" s="227">
        <v>0</v>
      </c>
      <c r="DU29" s="227">
        <v>0</v>
      </c>
      <c r="DV29" s="227">
        <v>13</v>
      </c>
      <c r="DW29" s="227">
        <v>0</v>
      </c>
      <c r="DX29" s="227">
        <v>0</v>
      </c>
      <c r="DY29" s="227">
        <v>51</v>
      </c>
      <c r="DZ29" s="227">
        <v>0</v>
      </c>
      <c r="EA29" s="227">
        <v>23</v>
      </c>
      <c r="EB29" s="227">
        <v>0</v>
      </c>
      <c r="EC29" s="228">
        <v>29.6</v>
      </c>
      <c r="ED29" s="227">
        <v>0</v>
      </c>
      <c r="EE29" s="227">
        <v>0</v>
      </c>
      <c r="EF29" s="227">
        <v>63</v>
      </c>
      <c r="EG29" s="227">
        <v>0</v>
      </c>
      <c r="EH29" s="228">
        <v>80.2</v>
      </c>
      <c r="EI29" s="227">
        <v>0</v>
      </c>
      <c r="EK29" s="41">
        <v>17</v>
      </c>
      <c r="EL29" s="227">
        <v>0</v>
      </c>
      <c r="EM29" s="227">
        <v>0</v>
      </c>
      <c r="EN29" s="227">
        <v>41.2</v>
      </c>
      <c r="EO29" s="227">
        <v>41.2</v>
      </c>
      <c r="EP29" s="227">
        <v>41.2</v>
      </c>
      <c r="EQ29" s="227">
        <v>54.2</v>
      </c>
      <c r="ER29" s="227">
        <v>54.2</v>
      </c>
      <c r="ES29" s="227">
        <v>54.2</v>
      </c>
      <c r="ET29" s="227">
        <v>105.2</v>
      </c>
      <c r="EU29" s="227">
        <v>105.2</v>
      </c>
      <c r="EV29" s="227">
        <v>128.19999999999999</v>
      </c>
      <c r="EW29" s="227">
        <v>128.19999999999999</v>
      </c>
      <c r="EX29" s="227">
        <v>157.80000000000001</v>
      </c>
      <c r="EY29" s="227">
        <v>157.80000000000001</v>
      </c>
      <c r="EZ29" s="227">
        <v>157.80000000000001</v>
      </c>
      <c r="FA29" s="227">
        <v>220.8</v>
      </c>
      <c r="FB29" s="227">
        <v>220.8</v>
      </c>
      <c r="FC29" s="227">
        <v>301</v>
      </c>
      <c r="FD29" s="227">
        <v>301</v>
      </c>
    </row>
    <row r="30" spans="1:160" ht="13.5" thickBot="1" x14ac:dyDescent="0.25">
      <c r="A30" s="132"/>
      <c r="B30" s="34">
        <v>25</v>
      </c>
      <c r="C30" s="10">
        <v>25</v>
      </c>
      <c r="D30" s="37" t="s">
        <v>123</v>
      </c>
      <c r="E30" s="37" t="s">
        <v>124</v>
      </c>
      <c r="F30" s="37"/>
      <c r="G30" s="43">
        <v>0.30902777777777801</v>
      </c>
      <c r="H30" s="47">
        <v>0.30902777777777779</v>
      </c>
      <c r="I30" s="58" t="s">
        <v>44</v>
      </c>
      <c r="J30" s="52">
        <v>0</v>
      </c>
      <c r="K30" s="43">
        <v>0.39236111111110999</v>
      </c>
      <c r="L30" s="47">
        <v>0.392361111111102</v>
      </c>
      <c r="M30" s="42" t="s">
        <v>44</v>
      </c>
      <c r="N30" s="38">
        <v>0</v>
      </c>
      <c r="O30" s="73">
        <v>0.43402777777777773</v>
      </c>
      <c r="P30" s="42" t="s">
        <v>44</v>
      </c>
      <c r="Q30" s="38">
        <v>0</v>
      </c>
      <c r="R30" s="43">
        <v>0.4375</v>
      </c>
      <c r="S30" s="47">
        <v>0.4375</v>
      </c>
      <c r="T30" s="70">
        <v>58.6</v>
      </c>
      <c r="U30" s="71">
        <v>58.6</v>
      </c>
      <c r="V30" s="72"/>
      <c r="W30" s="115">
        <v>0.45486111111111105</v>
      </c>
      <c r="X30" s="42" t="s">
        <v>44</v>
      </c>
      <c r="Y30" s="38">
        <v>0</v>
      </c>
      <c r="Z30" s="49">
        <v>0.48958333333333331</v>
      </c>
      <c r="AA30" s="42" t="s">
        <v>44</v>
      </c>
      <c r="AB30" s="38">
        <v>0</v>
      </c>
      <c r="AC30" s="53">
        <v>0.4916666666666667</v>
      </c>
      <c r="AD30" s="61"/>
      <c r="AE30" s="55">
        <v>0.49557870370370366</v>
      </c>
      <c r="AF30" s="35">
        <v>3.9120370370369639E-3</v>
      </c>
      <c r="AG30" s="35">
        <v>5.7870370370297162E-5</v>
      </c>
      <c r="AH30" s="44" t="s">
        <v>223</v>
      </c>
      <c r="AI30" s="45">
        <v>5</v>
      </c>
      <c r="AJ30" s="115">
        <v>0.51249999999999996</v>
      </c>
      <c r="AK30" s="42" t="s">
        <v>44</v>
      </c>
      <c r="AL30" s="38">
        <v>0</v>
      </c>
      <c r="AM30" s="73">
        <v>0.5229166666666667</v>
      </c>
      <c r="AN30" s="42" t="s">
        <v>44</v>
      </c>
      <c r="AO30" s="38">
        <v>0</v>
      </c>
      <c r="AP30" s="53">
        <v>0.52569444444444446</v>
      </c>
      <c r="AQ30" s="61"/>
      <c r="AR30" s="55">
        <v>0.53209490740740739</v>
      </c>
      <c r="AS30" s="35">
        <v>6.4004629629629273E-3</v>
      </c>
      <c r="AT30" s="35">
        <v>3.5879629629633186E-4</v>
      </c>
      <c r="AU30" s="44" t="s">
        <v>45</v>
      </c>
      <c r="AV30" s="45">
        <v>31</v>
      </c>
      <c r="AW30" s="49">
        <v>0.55347222222222225</v>
      </c>
      <c r="AX30" s="42" t="s">
        <v>44</v>
      </c>
      <c r="AY30" s="38">
        <v>0</v>
      </c>
      <c r="AZ30" s="49">
        <v>0.55625000000000002</v>
      </c>
      <c r="BA30" s="61"/>
      <c r="BB30" s="55">
        <v>0.56098379629629636</v>
      </c>
      <c r="BC30" s="35">
        <v>4.7337962962963331E-3</v>
      </c>
      <c r="BD30" s="35">
        <v>2.6620370370366696E-4</v>
      </c>
      <c r="BE30" s="44" t="s">
        <v>45</v>
      </c>
      <c r="BF30" s="45">
        <v>23</v>
      </c>
      <c r="BG30" s="308">
        <v>0.60138888888888886</v>
      </c>
      <c r="BH30" s="42" t="s">
        <v>44</v>
      </c>
      <c r="BI30" s="38">
        <v>0</v>
      </c>
      <c r="BJ30" s="43">
        <v>0.60138888888888886</v>
      </c>
      <c r="BK30" s="47">
        <v>0.60416666666666663</v>
      </c>
      <c r="BL30" s="70">
        <v>32</v>
      </c>
      <c r="BM30" s="71">
        <v>32</v>
      </c>
      <c r="BN30" s="72"/>
      <c r="BO30" s="117" t="s">
        <v>226</v>
      </c>
      <c r="BP30" s="121"/>
      <c r="BQ30" s="124" t="s">
        <v>225</v>
      </c>
      <c r="BR30" s="125"/>
      <c r="BS30" s="49">
        <v>0.6791666666666667</v>
      </c>
      <c r="BT30" s="42" t="s">
        <v>44</v>
      </c>
      <c r="BU30" s="38">
        <v>0</v>
      </c>
      <c r="BV30" s="49">
        <v>0.68194444444444402</v>
      </c>
      <c r="BW30" s="61"/>
      <c r="BX30" s="55">
        <v>0.68481481481481488</v>
      </c>
      <c r="BY30" s="35">
        <v>2.8703703703708561E-3</v>
      </c>
      <c r="BZ30" s="35">
        <v>4.1666666666715247E-4</v>
      </c>
      <c r="CA30" s="44" t="s">
        <v>223</v>
      </c>
      <c r="CB30" s="45">
        <v>36</v>
      </c>
      <c r="CC30" s="85">
        <v>0.68819444444444444</v>
      </c>
      <c r="CD30" s="86"/>
      <c r="CE30" s="87">
        <v>0</v>
      </c>
      <c r="CF30" s="88"/>
      <c r="CG30" s="85">
        <v>0.69444444444444453</v>
      </c>
      <c r="CH30" s="86"/>
      <c r="CI30" s="87">
        <v>0</v>
      </c>
      <c r="CJ30" s="88"/>
      <c r="CK30" s="43">
        <v>0.73958333333333337</v>
      </c>
      <c r="CL30" s="47">
        <v>0.73958333333333337</v>
      </c>
      <c r="CM30" s="70">
        <v>55.7</v>
      </c>
      <c r="CN30" s="71">
        <v>55.7</v>
      </c>
      <c r="CO30" s="72"/>
      <c r="CP30" s="91">
        <v>0.7416666666666667</v>
      </c>
      <c r="CQ30" s="95">
        <v>5.5555555555555601E-2</v>
      </c>
      <c r="CR30" s="42" t="s">
        <v>44</v>
      </c>
      <c r="CS30" s="38">
        <v>0</v>
      </c>
      <c r="CU30" s="39">
        <v>241.3</v>
      </c>
      <c r="CV30" s="46">
        <v>0</v>
      </c>
      <c r="CW30" s="40"/>
      <c r="CX30" s="63">
        <v>241.3</v>
      </c>
      <c r="CZ30" s="101" t="s">
        <v>189</v>
      </c>
      <c r="DA30" s="129" t="s">
        <v>177</v>
      </c>
      <c r="DB30" s="129">
        <v>152</v>
      </c>
      <c r="DC30" s="104"/>
      <c r="DD30" s="77"/>
      <c r="DE30" s="56"/>
      <c r="DF30" s="36"/>
      <c r="DI30" s="41">
        <v>1.0900000000000001</v>
      </c>
      <c r="DJ30" s="17" t="s">
        <v>196</v>
      </c>
      <c r="DK30" s="153">
        <v>159.46700000000001</v>
      </c>
      <c r="DL30" s="41">
        <v>159.46700000000001</v>
      </c>
      <c r="DM30" s="41">
        <v>9999</v>
      </c>
      <c r="DP30" s="41">
        <v>25</v>
      </c>
      <c r="DQ30" s="227">
        <v>0</v>
      </c>
      <c r="DR30" s="227">
        <v>0</v>
      </c>
      <c r="DS30" s="228">
        <v>58.6</v>
      </c>
      <c r="DT30" s="227">
        <v>0</v>
      </c>
      <c r="DU30" s="227">
        <v>0</v>
      </c>
      <c r="DV30" s="227">
        <v>5</v>
      </c>
      <c r="DW30" s="227">
        <v>0</v>
      </c>
      <c r="DX30" s="227">
        <v>0</v>
      </c>
      <c r="DY30" s="227">
        <v>31</v>
      </c>
      <c r="DZ30" s="227">
        <v>0</v>
      </c>
      <c r="EA30" s="227">
        <v>23</v>
      </c>
      <c r="EB30" s="227">
        <v>0</v>
      </c>
      <c r="EC30" s="228">
        <v>32</v>
      </c>
      <c r="ED30" s="227">
        <v>0</v>
      </c>
      <c r="EE30" s="227">
        <v>0</v>
      </c>
      <c r="EF30" s="227">
        <v>36</v>
      </c>
      <c r="EG30" s="227">
        <v>0</v>
      </c>
      <c r="EH30" s="228">
        <v>55.7</v>
      </c>
      <c r="EI30" s="227">
        <v>0</v>
      </c>
      <c r="EK30" s="41">
        <v>25</v>
      </c>
      <c r="EL30" s="227">
        <v>0</v>
      </c>
      <c r="EM30" s="227">
        <v>0</v>
      </c>
      <c r="EN30" s="227">
        <v>58.6</v>
      </c>
      <c r="EO30" s="227">
        <v>58.6</v>
      </c>
      <c r="EP30" s="227">
        <v>58.6</v>
      </c>
      <c r="EQ30" s="227">
        <v>63.6</v>
      </c>
      <c r="ER30" s="227">
        <v>63.6</v>
      </c>
      <c r="ES30" s="227">
        <v>63.6</v>
      </c>
      <c r="ET30" s="227">
        <v>94.6</v>
      </c>
      <c r="EU30" s="227">
        <v>94.6</v>
      </c>
      <c r="EV30" s="227">
        <v>117.6</v>
      </c>
      <c r="EW30" s="227">
        <v>117.6</v>
      </c>
      <c r="EX30" s="227">
        <v>149.6</v>
      </c>
      <c r="EY30" s="227">
        <v>149.6</v>
      </c>
      <c r="EZ30" s="227">
        <v>149.6</v>
      </c>
      <c r="FA30" s="227">
        <v>185.6</v>
      </c>
      <c r="FB30" s="227">
        <v>185.6</v>
      </c>
      <c r="FC30" s="227">
        <v>241.3</v>
      </c>
      <c r="FD30" s="227">
        <v>241.3</v>
      </c>
    </row>
    <row r="31" spans="1:160" ht="13.5" thickBot="1" x14ac:dyDescent="0.25">
      <c r="A31" s="132"/>
      <c r="B31" s="34">
        <v>52</v>
      </c>
      <c r="C31" s="10">
        <v>54</v>
      </c>
      <c r="D31" s="37" t="s">
        <v>174</v>
      </c>
      <c r="E31" s="37" t="s">
        <v>161</v>
      </c>
      <c r="F31" s="37"/>
      <c r="G31" s="43">
        <v>0.327777777777778</v>
      </c>
      <c r="H31" s="47">
        <v>0.32777777777777778</v>
      </c>
      <c r="I31" s="58" t="s">
        <v>44</v>
      </c>
      <c r="J31" s="52">
        <v>0</v>
      </c>
      <c r="K31" s="43">
        <v>0.41111111111110799</v>
      </c>
      <c r="L31" s="47">
        <v>0.41111111111109</v>
      </c>
      <c r="M31" s="42" t="s">
        <v>44</v>
      </c>
      <c r="N31" s="38">
        <v>0</v>
      </c>
      <c r="O31" s="73">
        <v>0.45277777777777778</v>
      </c>
      <c r="P31" s="42" t="s">
        <v>44</v>
      </c>
      <c r="Q31" s="38">
        <v>0</v>
      </c>
      <c r="R31" s="43">
        <v>0.46249999999999997</v>
      </c>
      <c r="S31" s="47">
        <v>0.46249999999999997</v>
      </c>
      <c r="T31" s="70">
        <v>49.6</v>
      </c>
      <c r="U31" s="71">
        <v>49.6</v>
      </c>
      <c r="V31" s="72"/>
      <c r="W31" s="115">
        <v>0.47361111111111109</v>
      </c>
      <c r="X31" s="42" t="s">
        <v>44</v>
      </c>
      <c r="Y31" s="38">
        <v>0</v>
      </c>
      <c r="Z31" s="49">
        <v>0.5083333333333333</v>
      </c>
      <c r="AA31" s="42" t="s">
        <v>44</v>
      </c>
      <c r="AB31" s="38">
        <v>0</v>
      </c>
      <c r="AC31" s="53">
        <v>0.51111111111111118</v>
      </c>
      <c r="AD31" s="61"/>
      <c r="AE31" s="55">
        <v>0.51545138888888886</v>
      </c>
      <c r="AF31" s="35">
        <v>4.3402777777776791E-3</v>
      </c>
      <c r="AG31" s="35">
        <v>4.8611111111101233E-4</v>
      </c>
      <c r="AH31" s="44" t="s">
        <v>223</v>
      </c>
      <c r="AI31" s="45">
        <v>42</v>
      </c>
      <c r="AJ31" s="115">
        <v>0.53194444444444455</v>
      </c>
      <c r="AK31" s="42" t="s">
        <v>44</v>
      </c>
      <c r="AL31" s="38">
        <v>0</v>
      </c>
      <c r="AM31" s="73">
        <v>0.54236111111111118</v>
      </c>
      <c r="AN31" s="42" t="s">
        <v>44</v>
      </c>
      <c r="AO31" s="38">
        <v>0</v>
      </c>
      <c r="AP31" s="53">
        <v>0.54513888888888895</v>
      </c>
      <c r="AQ31" s="61"/>
      <c r="AR31" s="55">
        <v>0.55230324074074078</v>
      </c>
      <c r="AS31" s="35">
        <v>7.1643518518518245E-3</v>
      </c>
      <c r="AT31" s="35">
        <v>4.0509259259256542E-4</v>
      </c>
      <c r="AU31" s="44" t="s">
        <v>223</v>
      </c>
      <c r="AV31" s="45">
        <v>35</v>
      </c>
      <c r="AW31" s="49">
        <v>0.57291666666666663</v>
      </c>
      <c r="AX31" s="42" t="s">
        <v>44</v>
      </c>
      <c r="AY31" s="38">
        <v>0</v>
      </c>
      <c r="AZ31" s="49">
        <v>0.57499999999999996</v>
      </c>
      <c r="BA31" s="61"/>
      <c r="BB31" s="55">
        <v>0.58099537037037041</v>
      </c>
      <c r="BC31" s="35">
        <v>5.9953703703704564E-3</v>
      </c>
      <c r="BD31" s="35">
        <v>9.9537037037045629E-4</v>
      </c>
      <c r="BE31" s="44" t="s">
        <v>223</v>
      </c>
      <c r="BF31" s="45">
        <v>86</v>
      </c>
      <c r="BG31" s="308">
        <v>0.6201388888888888</v>
      </c>
      <c r="BH31" s="42" t="s">
        <v>44</v>
      </c>
      <c r="BI31" s="38">
        <v>0</v>
      </c>
      <c r="BJ31" s="43">
        <v>0.62013888888888891</v>
      </c>
      <c r="BK31" s="47">
        <v>0.63263888888888886</v>
      </c>
      <c r="BL31" s="70">
        <v>29</v>
      </c>
      <c r="BM31" s="71">
        <v>29</v>
      </c>
      <c r="BN31" s="72"/>
      <c r="BO31" s="117" t="s">
        <v>233</v>
      </c>
      <c r="BP31" s="121">
        <v>1800</v>
      </c>
      <c r="BQ31" s="124" t="s">
        <v>225</v>
      </c>
      <c r="BR31" s="125"/>
      <c r="BS31" s="49">
        <v>0.71736111111111101</v>
      </c>
      <c r="BT31" s="42" t="s">
        <v>223</v>
      </c>
      <c r="BU31" s="38">
        <v>720</v>
      </c>
      <c r="BV31" s="49">
        <v>0.72013888888888899</v>
      </c>
      <c r="BW31" s="61"/>
      <c r="BX31" s="55">
        <v>0.72365740740740747</v>
      </c>
      <c r="BY31" s="35">
        <v>3.5185185185184764E-3</v>
      </c>
      <c r="BZ31" s="35">
        <v>1.0648148148147728E-3</v>
      </c>
      <c r="CA31" s="44" t="s">
        <v>223</v>
      </c>
      <c r="CB31" s="45">
        <v>92</v>
      </c>
      <c r="CC31" s="85">
        <v>0.72430555555555554</v>
      </c>
      <c r="CD31" s="86"/>
      <c r="CE31" s="87">
        <v>0</v>
      </c>
      <c r="CF31" s="88"/>
      <c r="CG31" s="85">
        <v>0.73263888888888884</v>
      </c>
      <c r="CH31" s="86"/>
      <c r="CI31" s="87">
        <v>0</v>
      </c>
      <c r="CJ31" s="88"/>
      <c r="CK31" s="43">
        <v>0.77916666666666667</v>
      </c>
      <c r="CL31" s="47">
        <v>0.77986111111111101</v>
      </c>
      <c r="CM31" s="70">
        <v>74</v>
      </c>
      <c r="CN31" s="71">
        <v>74</v>
      </c>
      <c r="CO31" s="72"/>
      <c r="CP31" s="91">
        <v>0.78263888888888899</v>
      </c>
      <c r="CQ31" s="95">
        <v>5.5555555555555601E-2</v>
      </c>
      <c r="CR31" s="42" t="s">
        <v>44</v>
      </c>
      <c r="CS31" s="38">
        <v>0</v>
      </c>
      <c r="CU31" s="39">
        <v>407.6</v>
      </c>
      <c r="CV31" s="46">
        <v>2520</v>
      </c>
      <c r="CW31" s="40"/>
      <c r="CX31" s="63">
        <v>2927.6</v>
      </c>
      <c r="CZ31" s="101" t="s">
        <v>191</v>
      </c>
      <c r="DA31" s="129" t="s">
        <v>177</v>
      </c>
      <c r="DB31" s="129">
        <v>80</v>
      </c>
      <c r="DC31" s="104" t="s">
        <v>181</v>
      </c>
      <c r="DD31" s="77"/>
      <c r="DE31" s="56"/>
      <c r="DF31" s="36"/>
      <c r="DI31" s="41">
        <v>1.06</v>
      </c>
      <c r="DJ31" s="17" t="s">
        <v>196</v>
      </c>
      <c r="DK31" s="153">
        <v>161.756</v>
      </c>
      <c r="DL31" s="41">
        <v>161.756</v>
      </c>
      <c r="DM31" s="41">
        <v>9999</v>
      </c>
      <c r="DP31" s="41">
        <v>54</v>
      </c>
      <c r="DQ31" s="227">
        <v>0</v>
      </c>
      <c r="DR31" s="227">
        <v>0</v>
      </c>
      <c r="DS31" s="228">
        <v>49.6</v>
      </c>
      <c r="DT31" s="227">
        <v>0</v>
      </c>
      <c r="DU31" s="227">
        <v>0</v>
      </c>
      <c r="DV31" s="227">
        <v>42</v>
      </c>
      <c r="DW31" s="227">
        <v>0</v>
      </c>
      <c r="DX31" s="227">
        <v>0</v>
      </c>
      <c r="DY31" s="227">
        <v>35</v>
      </c>
      <c r="DZ31" s="227">
        <v>0</v>
      </c>
      <c r="EA31" s="227">
        <v>86</v>
      </c>
      <c r="EB31" s="227">
        <v>0</v>
      </c>
      <c r="EC31" s="228">
        <v>29</v>
      </c>
      <c r="ED31" s="227">
        <v>1800</v>
      </c>
      <c r="EE31" s="227">
        <v>720</v>
      </c>
      <c r="EF31" s="227">
        <v>92</v>
      </c>
      <c r="EG31" s="227">
        <v>0</v>
      </c>
      <c r="EH31" s="228">
        <v>74</v>
      </c>
      <c r="EI31" s="227">
        <v>0</v>
      </c>
      <c r="EK31" s="41">
        <v>54</v>
      </c>
      <c r="EL31" s="227">
        <v>0</v>
      </c>
      <c r="EM31" s="227">
        <v>0</v>
      </c>
      <c r="EN31" s="227">
        <v>49.6</v>
      </c>
      <c r="EO31" s="227">
        <v>49.6</v>
      </c>
      <c r="EP31" s="227">
        <v>49.6</v>
      </c>
      <c r="EQ31" s="227">
        <v>91.6</v>
      </c>
      <c r="ER31" s="227">
        <v>91.6</v>
      </c>
      <c r="ES31" s="227">
        <v>91.6</v>
      </c>
      <c r="ET31" s="227">
        <v>126.6</v>
      </c>
      <c r="EU31" s="227">
        <v>126.6</v>
      </c>
      <c r="EV31" s="227">
        <v>212.6</v>
      </c>
      <c r="EW31" s="227">
        <v>212.6</v>
      </c>
      <c r="EX31" s="227">
        <v>241.6</v>
      </c>
      <c r="EY31" s="227">
        <v>2041.6</v>
      </c>
      <c r="EZ31" s="227">
        <v>2761.6</v>
      </c>
      <c r="FA31" s="227">
        <v>2853.6</v>
      </c>
      <c r="FB31" s="227">
        <v>2853.6</v>
      </c>
      <c r="FC31" s="227">
        <v>2927.6</v>
      </c>
      <c r="FD31" s="227">
        <v>2927.6</v>
      </c>
    </row>
    <row r="32" spans="1:160" ht="13.5" thickBot="1" x14ac:dyDescent="0.25">
      <c r="A32" s="132"/>
      <c r="B32" s="34">
        <v>31</v>
      </c>
      <c r="C32" s="10">
        <v>31</v>
      </c>
      <c r="D32" s="37" t="s">
        <v>135</v>
      </c>
      <c r="E32" s="37" t="s">
        <v>136</v>
      </c>
      <c r="F32" s="37"/>
      <c r="G32" s="43">
        <v>0.313194444444444</v>
      </c>
      <c r="H32" s="47">
        <v>0.31319444444444444</v>
      </c>
      <c r="I32" s="58" t="s">
        <v>44</v>
      </c>
      <c r="J32" s="52">
        <v>0</v>
      </c>
      <c r="K32" s="43">
        <v>0.39652777777777598</v>
      </c>
      <c r="L32" s="47">
        <v>0.39652777777776599</v>
      </c>
      <c r="M32" s="42" t="s">
        <v>44</v>
      </c>
      <c r="N32" s="38">
        <v>0</v>
      </c>
      <c r="O32" s="73">
        <v>0.4381944444444445</v>
      </c>
      <c r="P32" s="42" t="s">
        <v>44</v>
      </c>
      <c r="Q32" s="38">
        <v>0</v>
      </c>
      <c r="R32" s="43">
        <v>0.44444444444444442</v>
      </c>
      <c r="S32" s="47">
        <v>0.44444444444444442</v>
      </c>
      <c r="T32" s="70">
        <v>46.8</v>
      </c>
      <c r="U32" s="71">
        <v>46.8</v>
      </c>
      <c r="V32" s="72"/>
      <c r="W32" s="115">
        <v>0.45902777777777781</v>
      </c>
      <c r="X32" s="42" t="s">
        <v>44</v>
      </c>
      <c r="Y32" s="38">
        <v>0</v>
      </c>
      <c r="Z32" s="49">
        <v>0.49374999999999997</v>
      </c>
      <c r="AA32" s="42" t="s">
        <v>44</v>
      </c>
      <c r="AB32" s="38">
        <v>0</v>
      </c>
      <c r="AC32" s="53">
        <v>0.49583333333333335</v>
      </c>
      <c r="AD32" s="61"/>
      <c r="AE32" s="55">
        <v>0.49990740740740741</v>
      </c>
      <c r="AF32" s="35">
        <v>4.0740740740740633E-3</v>
      </c>
      <c r="AG32" s="35">
        <v>2.1990740740739654E-4</v>
      </c>
      <c r="AH32" s="44" t="s">
        <v>223</v>
      </c>
      <c r="AI32" s="45">
        <v>19</v>
      </c>
      <c r="AJ32" s="115">
        <v>0.51666666666666672</v>
      </c>
      <c r="AK32" s="42" t="s">
        <v>44</v>
      </c>
      <c r="AL32" s="38">
        <v>0</v>
      </c>
      <c r="AM32" s="73">
        <v>0.52500000000000002</v>
      </c>
      <c r="AN32" s="42" t="s">
        <v>45</v>
      </c>
      <c r="AO32" s="38">
        <v>180</v>
      </c>
      <c r="AP32" s="53">
        <v>0.52847222222222223</v>
      </c>
      <c r="AQ32" s="61"/>
      <c r="AR32" s="55">
        <v>0.53569444444444447</v>
      </c>
      <c r="AS32" s="35">
        <v>7.222222222222241E-3</v>
      </c>
      <c r="AT32" s="35">
        <v>4.6296296296298185E-4</v>
      </c>
      <c r="AU32" s="44" t="s">
        <v>223</v>
      </c>
      <c r="AV32" s="45">
        <v>40</v>
      </c>
      <c r="AW32" s="49">
        <v>0.55277777777777781</v>
      </c>
      <c r="AX32" s="42" t="s">
        <v>45</v>
      </c>
      <c r="AY32" s="38">
        <v>300</v>
      </c>
      <c r="AZ32" s="49">
        <v>0.55486111111111103</v>
      </c>
      <c r="BA32" s="61"/>
      <c r="BB32" s="55">
        <v>0.56019675925925927</v>
      </c>
      <c r="BC32" s="35">
        <v>5.3356481481482421E-3</v>
      </c>
      <c r="BD32" s="35">
        <v>3.3564814814824196E-4</v>
      </c>
      <c r="BE32" s="44" t="s">
        <v>223</v>
      </c>
      <c r="BF32" s="45">
        <v>29</v>
      </c>
      <c r="BG32" s="308">
        <v>0.6</v>
      </c>
      <c r="BH32" s="42" t="s">
        <v>44</v>
      </c>
      <c r="BI32" s="38">
        <v>0</v>
      </c>
      <c r="BJ32" s="43">
        <v>0.60416666666666663</v>
      </c>
      <c r="BK32" s="47">
        <v>0.60486111111111118</v>
      </c>
      <c r="BL32" s="70">
        <v>28.8</v>
      </c>
      <c r="BM32" s="71">
        <v>28.8</v>
      </c>
      <c r="BN32" s="72">
        <v>30</v>
      </c>
      <c r="BO32" s="117" t="s">
        <v>226</v>
      </c>
      <c r="BP32" s="121"/>
      <c r="BQ32" s="124" t="s">
        <v>225</v>
      </c>
      <c r="BR32" s="125"/>
      <c r="BS32" s="49">
        <v>0.67847222222222225</v>
      </c>
      <c r="BT32" s="42" t="s">
        <v>223</v>
      </c>
      <c r="BU32" s="38">
        <v>120</v>
      </c>
      <c r="BV32" s="49">
        <v>0.68125000000000002</v>
      </c>
      <c r="BW32" s="61"/>
      <c r="BX32" s="55">
        <v>0.68427083333333327</v>
      </c>
      <c r="BY32" s="35">
        <v>3.0208333333332504E-3</v>
      </c>
      <c r="BZ32" s="35">
        <v>5.6712962962954683E-4</v>
      </c>
      <c r="CA32" s="44" t="s">
        <v>223</v>
      </c>
      <c r="CB32" s="45">
        <v>49</v>
      </c>
      <c r="CC32" s="85">
        <v>0.68541666666666667</v>
      </c>
      <c r="CD32" s="86"/>
      <c r="CE32" s="87">
        <v>0</v>
      </c>
      <c r="CF32" s="88"/>
      <c r="CG32" s="85">
        <v>0.69374999999999998</v>
      </c>
      <c r="CH32" s="86"/>
      <c r="CI32" s="87">
        <v>0</v>
      </c>
      <c r="CJ32" s="88"/>
      <c r="CK32" s="43">
        <v>0.73611111111111116</v>
      </c>
      <c r="CL32" s="47">
        <v>0.73611111111111116</v>
      </c>
      <c r="CM32" s="70">
        <v>49.8</v>
      </c>
      <c r="CN32" s="71">
        <v>49.8</v>
      </c>
      <c r="CO32" s="72"/>
      <c r="CP32" s="91">
        <v>0.74097222222222225</v>
      </c>
      <c r="CQ32" s="95">
        <v>5.5555555555555601E-2</v>
      </c>
      <c r="CR32" s="42" t="s">
        <v>44</v>
      </c>
      <c r="CS32" s="38">
        <v>0</v>
      </c>
      <c r="CU32" s="39">
        <v>292.39999999999998</v>
      </c>
      <c r="CV32" s="46">
        <v>600</v>
      </c>
      <c r="CW32" s="40"/>
      <c r="CX32" s="63">
        <v>892.4</v>
      </c>
      <c r="CZ32" s="101" t="s">
        <v>190</v>
      </c>
      <c r="DA32" s="129" t="s">
        <v>177</v>
      </c>
      <c r="DB32" s="129">
        <v>98</v>
      </c>
      <c r="DC32" s="104" t="s">
        <v>180</v>
      </c>
      <c r="DD32" s="77"/>
      <c r="DE32" s="56"/>
      <c r="DF32" s="36"/>
      <c r="DI32" s="41">
        <v>1.06</v>
      </c>
      <c r="DJ32" s="17" t="s">
        <v>196</v>
      </c>
      <c r="DK32" s="153">
        <v>162.92400000000001</v>
      </c>
      <c r="DL32" s="41">
        <v>162.92400000000001</v>
      </c>
      <c r="DM32" s="41">
        <v>9999</v>
      </c>
      <c r="DP32" s="41">
        <v>31</v>
      </c>
      <c r="DQ32" s="227">
        <v>0</v>
      </c>
      <c r="DR32" s="227">
        <v>0</v>
      </c>
      <c r="DS32" s="228">
        <v>46.8</v>
      </c>
      <c r="DT32" s="227">
        <v>0</v>
      </c>
      <c r="DU32" s="227">
        <v>0</v>
      </c>
      <c r="DV32" s="227">
        <v>19</v>
      </c>
      <c r="DW32" s="227">
        <v>0</v>
      </c>
      <c r="DX32" s="227">
        <v>180</v>
      </c>
      <c r="DY32" s="227">
        <v>40</v>
      </c>
      <c r="DZ32" s="227">
        <v>300</v>
      </c>
      <c r="EA32" s="227">
        <v>29</v>
      </c>
      <c r="EB32" s="227">
        <v>0</v>
      </c>
      <c r="EC32" s="228">
        <v>58.8</v>
      </c>
      <c r="ED32" s="227">
        <v>0</v>
      </c>
      <c r="EE32" s="227">
        <v>120</v>
      </c>
      <c r="EF32" s="227">
        <v>49</v>
      </c>
      <c r="EG32" s="227">
        <v>0</v>
      </c>
      <c r="EH32" s="228">
        <v>49.8</v>
      </c>
      <c r="EI32" s="227">
        <v>0</v>
      </c>
      <c r="EK32" s="41">
        <v>31</v>
      </c>
      <c r="EL32" s="227">
        <v>0</v>
      </c>
      <c r="EM32" s="227">
        <v>0</v>
      </c>
      <c r="EN32" s="227">
        <v>46.8</v>
      </c>
      <c r="EO32" s="227">
        <v>46.8</v>
      </c>
      <c r="EP32" s="227">
        <v>46.8</v>
      </c>
      <c r="EQ32" s="227">
        <v>65.8</v>
      </c>
      <c r="ER32" s="227">
        <v>65.8</v>
      </c>
      <c r="ES32" s="227">
        <v>245.8</v>
      </c>
      <c r="ET32" s="227">
        <v>285.8</v>
      </c>
      <c r="EU32" s="227">
        <v>585.79999999999995</v>
      </c>
      <c r="EV32" s="227">
        <v>614.79999999999995</v>
      </c>
      <c r="EW32" s="227">
        <v>614.79999999999995</v>
      </c>
      <c r="EX32" s="227">
        <v>673.6</v>
      </c>
      <c r="EY32" s="227">
        <v>673.6</v>
      </c>
      <c r="EZ32" s="227">
        <v>793.6</v>
      </c>
      <c r="FA32" s="227">
        <v>842.6</v>
      </c>
      <c r="FB32" s="227">
        <v>842.6</v>
      </c>
      <c r="FC32" s="227">
        <v>892.4</v>
      </c>
      <c r="FD32" s="227">
        <v>892.4</v>
      </c>
    </row>
    <row r="33" spans="1:160" ht="13.5" thickBot="1" x14ac:dyDescent="0.25">
      <c r="A33" s="132"/>
      <c r="B33" s="34">
        <v>47</v>
      </c>
      <c r="C33" s="10">
        <v>47</v>
      </c>
      <c r="D33" s="37" t="s">
        <v>49</v>
      </c>
      <c r="E33" s="37" t="s">
        <v>57</v>
      </c>
      <c r="F33" s="37"/>
      <c r="G33" s="43">
        <v>0.32430555555555501</v>
      </c>
      <c r="H33" s="47">
        <v>0.32430555555555557</v>
      </c>
      <c r="I33" s="58" t="s">
        <v>44</v>
      </c>
      <c r="J33" s="52">
        <v>0</v>
      </c>
      <c r="K33" s="43">
        <v>0.407638888888886</v>
      </c>
      <c r="L33" s="47">
        <v>0.40763888888887001</v>
      </c>
      <c r="M33" s="42" t="s">
        <v>44</v>
      </c>
      <c r="N33" s="38">
        <v>0</v>
      </c>
      <c r="O33" s="73">
        <v>0.44930555555555557</v>
      </c>
      <c r="P33" s="42" t="s">
        <v>44</v>
      </c>
      <c r="Q33" s="38">
        <v>0</v>
      </c>
      <c r="R33" s="43">
        <v>0.45833333333333331</v>
      </c>
      <c r="S33" s="47">
        <v>0.45833333333333331</v>
      </c>
      <c r="T33" s="70">
        <v>46.7</v>
      </c>
      <c r="U33" s="71">
        <v>46.7</v>
      </c>
      <c r="V33" s="72"/>
      <c r="W33" s="115">
        <v>0.47013888888888888</v>
      </c>
      <c r="X33" s="42" t="s">
        <v>44</v>
      </c>
      <c r="Y33" s="38">
        <v>0</v>
      </c>
      <c r="Z33" s="49">
        <v>0.50486111111111109</v>
      </c>
      <c r="AA33" s="42" t="s">
        <v>44</v>
      </c>
      <c r="AB33" s="38">
        <v>0</v>
      </c>
      <c r="AC33" s="53">
        <v>0.5083333333333333</v>
      </c>
      <c r="AD33" s="61"/>
      <c r="AE33" s="55">
        <v>0.51221064814814821</v>
      </c>
      <c r="AF33" s="35">
        <v>3.8773148148149028E-3</v>
      </c>
      <c r="AG33" s="35">
        <v>2.3148148148236045E-5</v>
      </c>
      <c r="AH33" s="44" t="s">
        <v>223</v>
      </c>
      <c r="AI33" s="45">
        <v>2</v>
      </c>
      <c r="AJ33" s="115">
        <v>0.52916666666666667</v>
      </c>
      <c r="AK33" s="42" t="s">
        <v>44</v>
      </c>
      <c r="AL33" s="38">
        <v>0</v>
      </c>
      <c r="AM33" s="73">
        <v>0.5395833333333333</v>
      </c>
      <c r="AN33" s="42" t="s">
        <v>44</v>
      </c>
      <c r="AO33" s="38">
        <v>0</v>
      </c>
      <c r="AP33" s="53">
        <v>0.54236111111111118</v>
      </c>
      <c r="AQ33" s="61"/>
      <c r="AR33" s="55">
        <v>0.5491435185185185</v>
      </c>
      <c r="AS33" s="35">
        <v>6.7824074074073204E-3</v>
      </c>
      <c r="AT33" s="35">
        <v>2.3148148148061272E-5</v>
      </c>
      <c r="AU33" s="44" t="s">
        <v>223</v>
      </c>
      <c r="AV33" s="45">
        <v>2</v>
      </c>
      <c r="AW33" s="49">
        <v>0.57013888888888886</v>
      </c>
      <c r="AX33" s="42" t="s">
        <v>44</v>
      </c>
      <c r="AY33" s="38">
        <v>0</v>
      </c>
      <c r="AZ33" s="49">
        <v>0.57291666666666696</v>
      </c>
      <c r="BA33" s="61"/>
      <c r="BB33" s="55">
        <v>0.57840277777777771</v>
      </c>
      <c r="BC33" s="35">
        <v>5.4861111111107475E-3</v>
      </c>
      <c r="BD33" s="35">
        <v>4.8611111111074735E-4</v>
      </c>
      <c r="BE33" s="44" t="s">
        <v>223</v>
      </c>
      <c r="BF33" s="45">
        <v>42</v>
      </c>
      <c r="BG33" s="308">
        <v>0.6180555555555558</v>
      </c>
      <c r="BH33" s="42" t="s">
        <v>44</v>
      </c>
      <c r="BI33" s="38">
        <v>0</v>
      </c>
      <c r="BJ33" s="43">
        <v>0.61805555555555558</v>
      </c>
      <c r="BK33" s="47">
        <v>0.62847222222222221</v>
      </c>
      <c r="BL33" s="70">
        <v>28.3</v>
      </c>
      <c r="BM33" s="71">
        <v>28.3</v>
      </c>
      <c r="BN33" s="72"/>
      <c r="BO33" s="117" t="s">
        <v>226</v>
      </c>
      <c r="BP33" s="121"/>
      <c r="BQ33" s="124" t="s">
        <v>225</v>
      </c>
      <c r="BR33" s="125"/>
      <c r="BS33" s="49">
        <v>0.69444444444444453</v>
      </c>
      <c r="BT33" s="42" t="s">
        <v>44</v>
      </c>
      <c r="BU33" s="38">
        <v>0</v>
      </c>
      <c r="BV33" s="49">
        <v>0.69652777777777797</v>
      </c>
      <c r="BW33" s="61"/>
      <c r="BX33" s="55">
        <v>0.69969907407407417</v>
      </c>
      <c r="BY33" s="35">
        <v>3.1712962962961999E-3</v>
      </c>
      <c r="BZ33" s="35">
        <v>7.1759259259249631E-4</v>
      </c>
      <c r="CA33" s="44" t="s">
        <v>223</v>
      </c>
      <c r="CB33" s="45">
        <v>62</v>
      </c>
      <c r="CC33" s="85">
        <v>0.7006944444444444</v>
      </c>
      <c r="CD33" s="86"/>
      <c r="CE33" s="87">
        <v>0</v>
      </c>
      <c r="CF33" s="88"/>
      <c r="CG33" s="85">
        <v>0.70972222222222225</v>
      </c>
      <c r="CH33" s="86"/>
      <c r="CI33" s="87">
        <v>0</v>
      </c>
      <c r="CJ33" s="88"/>
      <c r="CK33" s="43">
        <v>0.75347222222222221</v>
      </c>
      <c r="CL33" s="47">
        <v>0.75347222222222221</v>
      </c>
      <c r="CM33" s="70">
        <v>52.3</v>
      </c>
      <c r="CN33" s="71">
        <v>52.3</v>
      </c>
      <c r="CO33" s="72">
        <v>30</v>
      </c>
      <c r="CP33" s="91">
        <v>0.75902777777777775</v>
      </c>
      <c r="CQ33" s="95">
        <v>5.5555555555555601E-2</v>
      </c>
      <c r="CR33" s="42" t="s">
        <v>44</v>
      </c>
      <c r="CS33" s="38">
        <v>0</v>
      </c>
      <c r="CU33" s="39">
        <v>265.3</v>
      </c>
      <c r="CV33" s="46">
        <v>0</v>
      </c>
      <c r="CW33" s="40"/>
      <c r="CX33" s="63">
        <v>265.3</v>
      </c>
      <c r="CZ33" s="101" t="s">
        <v>190</v>
      </c>
      <c r="DA33" s="129" t="s">
        <v>177</v>
      </c>
      <c r="DB33" s="129">
        <v>77</v>
      </c>
      <c r="DC33" s="104"/>
      <c r="DD33" s="77"/>
      <c r="DE33" s="56"/>
      <c r="DF33" s="36"/>
      <c r="DI33" s="41">
        <v>1.06</v>
      </c>
      <c r="DJ33" s="17" t="s">
        <v>196</v>
      </c>
      <c r="DK33" s="153">
        <v>164.93800000000002</v>
      </c>
      <c r="DL33" s="41">
        <v>164.93800000000002</v>
      </c>
      <c r="DM33" s="41">
        <v>9999</v>
      </c>
      <c r="DP33" s="41">
        <v>47</v>
      </c>
      <c r="DQ33" s="227">
        <v>0</v>
      </c>
      <c r="DR33" s="227">
        <v>0</v>
      </c>
      <c r="DS33" s="228">
        <v>46.7</v>
      </c>
      <c r="DT33" s="227">
        <v>0</v>
      </c>
      <c r="DU33" s="227">
        <v>0</v>
      </c>
      <c r="DV33" s="227">
        <v>2</v>
      </c>
      <c r="DW33" s="227">
        <v>0</v>
      </c>
      <c r="DX33" s="227">
        <v>0</v>
      </c>
      <c r="DY33" s="227">
        <v>2</v>
      </c>
      <c r="DZ33" s="227">
        <v>0</v>
      </c>
      <c r="EA33" s="227">
        <v>42</v>
      </c>
      <c r="EB33" s="227">
        <v>0</v>
      </c>
      <c r="EC33" s="228">
        <v>28.3</v>
      </c>
      <c r="ED33" s="227">
        <v>0</v>
      </c>
      <c r="EE33" s="227">
        <v>0</v>
      </c>
      <c r="EF33" s="227">
        <v>62</v>
      </c>
      <c r="EG33" s="227">
        <v>0</v>
      </c>
      <c r="EH33" s="228">
        <v>82.3</v>
      </c>
      <c r="EI33" s="227">
        <v>0</v>
      </c>
      <c r="EK33" s="41">
        <v>47</v>
      </c>
      <c r="EL33" s="227">
        <v>0</v>
      </c>
      <c r="EM33" s="227">
        <v>0</v>
      </c>
      <c r="EN33" s="227">
        <v>46.7</v>
      </c>
      <c r="EO33" s="227">
        <v>46.7</v>
      </c>
      <c r="EP33" s="227">
        <v>46.7</v>
      </c>
      <c r="EQ33" s="227">
        <v>48.7</v>
      </c>
      <c r="ER33" s="227">
        <v>48.7</v>
      </c>
      <c r="ES33" s="227">
        <v>48.7</v>
      </c>
      <c r="ET33" s="227">
        <v>50.7</v>
      </c>
      <c r="EU33" s="227">
        <v>50.7</v>
      </c>
      <c r="EV33" s="227">
        <v>92.7</v>
      </c>
      <c r="EW33" s="227">
        <v>92.7</v>
      </c>
      <c r="EX33" s="227">
        <v>121</v>
      </c>
      <c r="EY33" s="227">
        <v>121</v>
      </c>
      <c r="EZ33" s="227">
        <v>121</v>
      </c>
      <c r="FA33" s="227">
        <v>183</v>
      </c>
      <c r="FB33" s="227">
        <v>183</v>
      </c>
      <c r="FC33" s="227">
        <v>265.3</v>
      </c>
      <c r="FD33" s="227">
        <v>265.3</v>
      </c>
    </row>
    <row r="34" spans="1:160" ht="13.5" thickBot="1" x14ac:dyDescent="0.25">
      <c r="A34" s="132"/>
      <c r="B34" s="34">
        <v>41</v>
      </c>
      <c r="C34" s="10">
        <v>41</v>
      </c>
      <c r="D34" s="37" t="s">
        <v>146</v>
      </c>
      <c r="E34" s="37" t="s">
        <v>147</v>
      </c>
      <c r="F34" s="37"/>
      <c r="G34" s="43">
        <v>0.32013888888888897</v>
      </c>
      <c r="H34" s="47">
        <v>0.31875000000000003</v>
      </c>
      <c r="I34" s="58" t="s">
        <v>44</v>
      </c>
      <c r="J34" s="52">
        <v>0</v>
      </c>
      <c r="K34" s="43">
        <v>0.40347222222222001</v>
      </c>
      <c r="L34" s="47">
        <v>0.40347222222220602</v>
      </c>
      <c r="M34" s="42" t="s">
        <v>44</v>
      </c>
      <c r="N34" s="38">
        <v>0</v>
      </c>
      <c r="O34" s="73">
        <v>0.44513888888888892</v>
      </c>
      <c r="P34" s="42" t="s">
        <v>44</v>
      </c>
      <c r="Q34" s="38">
        <v>0</v>
      </c>
      <c r="R34" s="43">
        <v>0.45347222222222222</v>
      </c>
      <c r="S34" s="47">
        <v>0.45347222222222222</v>
      </c>
      <c r="T34" s="70">
        <v>41.2</v>
      </c>
      <c r="U34" s="71">
        <v>41.2</v>
      </c>
      <c r="V34" s="72">
        <v>30</v>
      </c>
      <c r="W34" s="115">
        <v>0.46597222222222223</v>
      </c>
      <c r="X34" s="42" t="s">
        <v>44</v>
      </c>
      <c r="Y34" s="38">
        <v>0</v>
      </c>
      <c r="Z34" s="49">
        <v>0.50069444444444444</v>
      </c>
      <c r="AA34" s="42" t="s">
        <v>44</v>
      </c>
      <c r="AB34" s="38">
        <v>0</v>
      </c>
      <c r="AC34" s="53">
        <v>0.50347222222222221</v>
      </c>
      <c r="AD34" s="61"/>
      <c r="AE34" s="55">
        <v>0.50777777777777777</v>
      </c>
      <c r="AF34" s="35">
        <v>4.3055555555555625E-3</v>
      </c>
      <c r="AG34" s="35">
        <v>4.513888888888957E-4</v>
      </c>
      <c r="AH34" s="44" t="s">
        <v>223</v>
      </c>
      <c r="AI34" s="45">
        <v>39</v>
      </c>
      <c r="AJ34" s="115">
        <v>0.52430555555555558</v>
      </c>
      <c r="AK34" s="42" t="s">
        <v>44</v>
      </c>
      <c r="AL34" s="38">
        <v>0</v>
      </c>
      <c r="AM34" s="73">
        <v>0.53402777777777777</v>
      </c>
      <c r="AN34" s="42" t="s">
        <v>45</v>
      </c>
      <c r="AO34" s="38">
        <v>60</v>
      </c>
      <c r="AP34" s="53">
        <v>0.53749999999999998</v>
      </c>
      <c r="AQ34" s="61"/>
      <c r="AR34" s="55">
        <v>0.54849537037037044</v>
      </c>
      <c r="AS34" s="35">
        <v>1.0995370370370461E-2</v>
      </c>
      <c r="AT34" s="35">
        <v>4.2361111111112017E-3</v>
      </c>
      <c r="AU34" s="44" t="s">
        <v>223</v>
      </c>
      <c r="AV34" s="45">
        <v>366</v>
      </c>
      <c r="AW34" s="49">
        <v>0.56527777777777777</v>
      </c>
      <c r="AX34" s="42" t="s">
        <v>44</v>
      </c>
      <c r="AY34" s="38">
        <v>0</v>
      </c>
      <c r="AZ34" s="49">
        <v>0.56736111111111098</v>
      </c>
      <c r="BA34" s="61"/>
      <c r="BB34" s="55">
        <v>0.57233796296296291</v>
      </c>
      <c r="BC34" s="35">
        <v>4.9768518518519267E-3</v>
      </c>
      <c r="BD34" s="35">
        <v>2.3148148148073415E-5</v>
      </c>
      <c r="BE34" s="44" t="s">
        <v>45</v>
      </c>
      <c r="BF34" s="45">
        <v>2</v>
      </c>
      <c r="BG34" s="308">
        <v>0.61250000000000004</v>
      </c>
      <c r="BH34" s="42" t="s">
        <v>44</v>
      </c>
      <c r="BI34" s="38">
        <v>0</v>
      </c>
      <c r="BJ34" s="43">
        <v>0.61249999999999993</v>
      </c>
      <c r="BK34" s="47">
        <v>0.62152777777777779</v>
      </c>
      <c r="BL34" s="70">
        <v>27.4</v>
      </c>
      <c r="BM34" s="71">
        <v>27.4</v>
      </c>
      <c r="BN34" s="72"/>
      <c r="BO34" s="117" t="s">
        <v>226</v>
      </c>
      <c r="BP34" s="121"/>
      <c r="BQ34" s="124" t="s">
        <v>225</v>
      </c>
      <c r="BR34" s="125"/>
      <c r="BS34" s="49">
        <v>0.69791666666666663</v>
      </c>
      <c r="BT34" s="42" t="s">
        <v>44</v>
      </c>
      <c r="BU34" s="38">
        <v>0</v>
      </c>
      <c r="BV34" s="49">
        <v>0.70069444444444395</v>
      </c>
      <c r="BW34" s="61"/>
      <c r="BX34" s="55">
        <v>0.70343750000000005</v>
      </c>
      <c r="BY34" s="35">
        <v>2.7430555555560954E-3</v>
      </c>
      <c r="BZ34" s="35">
        <v>2.8935185185239177E-4</v>
      </c>
      <c r="CA34" s="44" t="s">
        <v>223</v>
      </c>
      <c r="CB34" s="45">
        <v>25</v>
      </c>
      <c r="CC34" s="85">
        <v>0.70486111111111116</v>
      </c>
      <c r="CD34" s="86"/>
      <c r="CE34" s="87">
        <v>0</v>
      </c>
      <c r="CF34" s="88"/>
      <c r="CG34" s="85">
        <v>0.71388888888888891</v>
      </c>
      <c r="CH34" s="86"/>
      <c r="CI34" s="87">
        <v>0</v>
      </c>
      <c r="CJ34" s="88"/>
      <c r="CK34" s="43">
        <v>0.7597222222222223</v>
      </c>
      <c r="CL34" s="47">
        <v>0.76111111111111107</v>
      </c>
      <c r="CM34" s="70">
        <v>49</v>
      </c>
      <c r="CN34" s="71">
        <v>49</v>
      </c>
      <c r="CO34" s="72"/>
      <c r="CP34" s="91">
        <v>0.7631944444444444</v>
      </c>
      <c r="CQ34" s="95">
        <v>5.5555555555555601E-2</v>
      </c>
      <c r="CR34" s="42" t="s">
        <v>44</v>
      </c>
      <c r="CS34" s="38">
        <v>0</v>
      </c>
      <c r="CU34" s="39">
        <v>579.6</v>
      </c>
      <c r="CV34" s="46">
        <v>60</v>
      </c>
      <c r="CW34" s="40"/>
      <c r="CX34" s="63">
        <v>639.6</v>
      </c>
      <c r="CZ34" s="101" t="s">
        <v>190</v>
      </c>
      <c r="DA34" s="129" t="s">
        <v>176</v>
      </c>
      <c r="DB34" s="129">
        <v>160</v>
      </c>
      <c r="DC34" s="104"/>
      <c r="DD34" s="77"/>
      <c r="DE34" s="56"/>
      <c r="DF34" s="36"/>
      <c r="DI34" s="41">
        <v>1.1499999999999999</v>
      </c>
      <c r="DJ34" s="17" t="s">
        <v>196</v>
      </c>
      <c r="DK34" s="153">
        <v>165.24</v>
      </c>
      <c r="DL34" s="41">
        <v>165.24</v>
      </c>
      <c r="DM34" s="41">
        <v>9999</v>
      </c>
      <c r="DP34" s="41">
        <v>41</v>
      </c>
      <c r="DQ34" s="227">
        <v>0</v>
      </c>
      <c r="DR34" s="227">
        <v>0</v>
      </c>
      <c r="DS34" s="228">
        <v>71.2</v>
      </c>
      <c r="DT34" s="227">
        <v>0</v>
      </c>
      <c r="DU34" s="227">
        <v>0</v>
      </c>
      <c r="DV34" s="227">
        <v>39</v>
      </c>
      <c r="DW34" s="227">
        <v>0</v>
      </c>
      <c r="DX34" s="227">
        <v>60</v>
      </c>
      <c r="DY34" s="227">
        <v>366</v>
      </c>
      <c r="DZ34" s="227">
        <v>0</v>
      </c>
      <c r="EA34" s="227">
        <v>2</v>
      </c>
      <c r="EB34" s="227">
        <v>0</v>
      </c>
      <c r="EC34" s="228">
        <v>27.4</v>
      </c>
      <c r="ED34" s="227">
        <v>0</v>
      </c>
      <c r="EE34" s="227">
        <v>0</v>
      </c>
      <c r="EF34" s="227">
        <v>25</v>
      </c>
      <c r="EG34" s="227">
        <v>0</v>
      </c>
      <c r="EH34" s="228">
        <v>49</v>
      </c>
      <c r="EI34" s="227">
        <v>0</v>
      </c>
      <c r="EK34" s="41">
        <v>41</v>
      </c>
      <c r="EL34" s="227">
        <v>0</v>
      </c>
      <c r="EM34" s="227">
        <v>0</v>
      </c>
      <c r="EN34" s="227">
        <v>71.2</v>
      </c>
      <c r="EO34" s="227">
        <v>71.2</v>
      </c>
      <c r="EP34" s="227">
        <v>71.2</v>
      </c>
      <c r="EQ34" s="227">
        <v>110.2</v>
      </c>
      <c r="ER34" s="227">
        <v>110.2</v>
      </c>
      <c r="ES34" s="227">
        <v>170.2</v>
      </c>
      <c r="ET34" s="227">
        <v>536.20000000000005</v>
      </c>
      <c r="EU34" s="227">
        <v>536.20000000000005</v>
      </c>
      <c r="EV34" s="227">
        <v>538.20000000000005</v>
      </c>
      <c r="EW34" s="227">
        <v>538.20000000000005</v>
      </c>
      <c r="EX34" s="227">
        <v>565.6</v>
      </c>
      <c r="EY34" s="227">
        <v>565.6</v>
      </c>
      <c r="EZ34" s="227">
        <v>565.6</v>
      </c>
      <c r="FA34" s="227">
        <v>590.6</v>
      </c>
      <c r="FB34" s="227">
        <v>590.6</v>
      </c>
      <c r="FC34" s="227">
        <v>639.6</v>
      </c>
      <c r="FD34" s="227">
        <v>639.6</v>
      </c>
    </row>
    <row r="35" spans="1:160" ht="13.5" thickBot="1" x14ac:dyDescent="0.25">
      <c r="A35" s="132"/>
      <c r="B35" s="34">
        <v>24</v>
      </c>
      <c r="C35" s="10">
        <v>24</v>
      </c>
      <c r="D35" s="37" t="s">
        <v>121</v>
      </c>
      <c r="E35" s="37" t="s">
        <v>122</v>
      </c>
      <c r="F35" s="37"/>
      <c r="G35" s="43">
        <v>0.30833333333333302</v>
      </c>
      <c r="H35" s="47">
        <v>0.30833333333333335</v>
      </c>
      <c r="I35" s="58" t="s">
        <v>44</v>
      </c>
      <c r="J35" s="52">
        <v>0</v>
      </c>
      <c r="K35" s="43">
        <v>0.391666666666665</v>
      </c>
      <c r="L35" s="47">
        <v>0.391666666666658</v>
      </c>
      <c r="M35" s="42" t="s">
        <v>44</v>
      </c>
      <c r="N35" s="38">
        <v>0</v>
      </c>
      <c r="O35" s="73">
        <v>0.43333333333333335</v>
      </c>
      <c r="P35" s="42" t="s">
        <v>44</v>
      </c>
      <c r="Q35" s="38">
        <v>0</v>
      </c>
      <c r="R35" s="43">
        <v>0.43541666666666662</v>
      </c>
      <c r="S35" s="47">
        <v>0.43541666666666662</v>
      </c>
      <c r="T35" s="70">
        <v>43.8</v>
      </c>
      <c r="U35" s="71">
        <v>43.8</v>
      </c>
      <c r="V35" s="72"/>
      <c r="W35" s="115">
        <v>0.45416666666666666</v>
      </c>
      <c r="X35" s="42" t="s">
        <v>44</v>
      </c>
      <c r="Y35" s="38">
        <v>0</v>
      </c>
      <c r="Z35" s="49">
        <v>0.48888888888888887</v>
      </c>
      <c r="AA35" s="42" t="s">
        <v>44</v>
      </c>
      <c r="AB35" s="38">
        <v>0</v>
      </c>
      <c r="AC35" s="53">
        <v>0.4909722222222222</v>
      </c>
      <c r="AD35" s="61"/>
      <c r="AE35" s="55">
        <v>0.49489583333333331</v>
      </c>
      <c r="AF35" s="35">
        <v>3.9236111111111138E-3</v>
      </c>
      <c r="AG35" s="35">
        <v>6.944444444444706E-5</v>
      </c>
      <c r="AH35" s="44" t="s">
        <v>223</v>
      </c>
      <c r="AI35" s="45">
        <v>6</v>
      </c>
      <c r="AJ35" s="115">
        <v>0.51180555555555551</v>
      </c>
      <c r="AK35" s="42" t="s">
        <v>44</v>
      </c>
      <c r="AL35" s="38">
        <v>0</v>
      </c>
      <c r="AM35" s="73">
        <v>0.52222222222222225</v>
      </c>
      <c r="AN35" s="42" t="s">
        <v>44</v>
      </c>
      <c r="AO35" s="38">
        <v>0</v>
      </c>
      <c r="AP35" s="53">
        <v>0.52430555555555558</v>
      </c>
      <c r="AQ35" s="61"/>
      <c r="AR35" s="55">
        <v>0.53562500000000002</v>
      </c>
      <c r="AS35" s="35">
        <v>1.1319444444444438E-2</v>
      </c>
      <c r="AT35" s="35">
        <v>4.5601851851851784E-3</v>
      </c>
      <c r="AU35" s="44" t="s">
        <v>223</v>
      </c>
      <c r="AV35" s="45">
        <v>394</v>
      </c>
      <c r="AW35" s="49">
        <v>0.55208333333333337</v>
      </c>
      <c r="AX35" s="42" t="s">
        <v>44</v>
      </c>
      <c r="AY35" s="38">
        <v>0</v>
      </c>
      <c r="AZ35" s="49">
        <v>0.55416666666666703</v>
      </c>
      <c r="BA35" s="61"/>
      <c r="BB35" s="55">
        <v>0.5600694444444444</v>
      </c>
      <c r="BC35" s="35">
        <v>5.9027777777773682E-3</v>
      </c>
      <c r="BD35" s="35">
        <v>9.0277777777736812E-4</v>
      </c>
      <c r="BE35" s="44" t="s">
        <v>223</v>
      </c>
      <c r="BF35" s="45">
        <v>78</v>
      </c>
      <c r="BG35" s="308">
        <v>0.59930555555555587</v>
      </c>
      <c r="BH35" s="42" t="s">
        <v>44</v>
      </c>
      <c r="BI35" s="38">
        <v>0</v>
      </c>
      <c r="BJ35" s="43">
        <v>0.59930555555555554</v>
      </c>
      <c r="BK35" s="47">
        <v>0.60277777777777775</v>
      </c>
      <c r="BL35" s="70">
        <v>31.3</v>
      </c>
      <c r="BM35" s="71">
        <v>31.3</v>
      </c>
      <c r="BN35" s="72"/>
      <c r="BO35" s="117" t="s">
        <v>226</v>
      </c>
      <c r="BP35" s="121"/>
      <c r="BQ35" s="124" t="s">
        <v>225</v>
      </c>
      <c r="BR35" s="125"/>
      <c r="BS35" s="49">
        <v>0.6777777777777777</v>
      </c>
      <c r="BT35" s="42" t="s">
        <v>44</v>
      </c>
      <c r="BU35" s="38">
        <v>0</v>
      </c>
      <c r="BV35" s="49">
        <v>0.67986111111111103</v>
      </c>
      <c r="BW35" s="61"/>
      <c r="BX35" s="55">
        <v>0.68372685185185178</v>
      </c>
      <c r="BY35" s="35">
        <v>3.8657407407407529E-3</v>
      </c>
      <c r="BZ35" s="35">
        <v>1.4120370370370493E-3</v>
      </c>
      <c r="CA35" s="44" t="s">
        <v>223</v>
      </c>
      <c r="CB35" s="45">
        <v>122</v>
      </c>
      <c r="CC35" s="85">
        <v>0.68541666666666667</v>
      </c>
      <c r="CD35" s="86"/>
      <c r="CE35" s="87">
        <v>0</v>
      </c>
      <c r="CF35" s="88"/>
      <c r="CG35" s="85">
        <v>0.69374999999999998</v>
      </c>
      <c r="CH35" s="86"/>
      <c r="CI35" s="87">
        <v>0</v>
      </c>
      <c r="CJ35" s="88"/>
      <c r="CK35" s="43">
        <v>0.7368055555555556</v>
      </c>
      <c r="CL35" s="47">
        <v>0.73749999999999993</v>
      </c>
      <c r="CM35" s="316">
        <v>55</v>
      </c>
      <c r="CN35" s="311">
        <v>55</v>
      </c>
      <c r="CO35" s="72">
        <v>30</v>
      </c>
      <c r="CP35" s="91">
        <v>0.73888888888888893</v>
      </c>
      <c r="CQ35" s="95">
        <v>5.5555555555555601E-2</v>
      </c>
      <c r="CR35" s="42" t="s">
        <v>44</v>
      </c>
      <c r="CS35" s="38">
        <v>0</v>
      </c>
      <c r="CT35" s="75"/>
      <c r="CU35" s="39">
        <v>760.1</v>
      </c>
      <c r="CV35" s="46">
        <v>0</v>
      </c>
      <c r="CW35" s="40"/>
      <c r="CX35" s="63">
        <v>760.1</v>
      </c>
      <c r="CY35" s="75"/>
      <c r="CZ35" s="101" t="s">
        <v>190</v>
      </c>
      <c r="DA35" s="129" t="s">
        <v>177</v>
      </c>
      <c r="DB35" s="129">
        <v>75</v>
      </c>
      <c r="DC35" s="104"/>
      <c r="DD35" s="77"/>
      <c r="DE35" s="56"/>
      <c r="DF35" s="36"/>
      <c r="DI35" s="41">
        <v>1.06</v>
      </c>
      <c r="DJ35" s="17" t="s">
        <v>196</v>
      </c>
      <c r="DK35" s="153">
        <v>167.90600000000001</v>
      </c>
      <c r="DL35" s="41">
        <v>167.90600000000001</v>
      </c>
      <c r="DM35" s="41">
        <v>9999</v>
      </c>
      <c r="DP35" s="41">
        <v>24</v>
      </c>
      <c r="DQ35" s="227">
        <v>0</v>
      </c>
      <c r="DR35" s="227">
        <v>0</v>
      </c>
      <c r="DS35" s="228">
        <v>43.8</v>
      </c>
      <c r="DT35" s="227">
        <v>0</v>
      </c>
      <c r="DU35" s="227">
        <v>0</v>
      </c>
      <c r="DV35" s="227">
        <v>6</v>
      </c>
      <c r="DW35" s="227">
        <v>0</v>
      </c>
      <c r="DX35" s="227">
        <v>0</v>
      </c>
      <c r="DY35" s="227">
        <v>394</v>
      </c>
      <c r="DZ35" s="227">
        <v>0</v>
      </c>
      <c r="EA35" s="227">
        <v>78</v>
      </c>
      <c r="EB35" s="227">
        <v>0</v>
      </c>
      <c r="EC35" s="228">
        <v>31.3</v>
      </c>
      <c r="ED35" s="227">
        <v>0</v>
      </c>
      <c r="EE35" s="227">
        <v>0</v>
      </c>
      <c r="EF35" s="227">
        <v>122</v>
      </c>
      <c r="EG35" s="227">
        <v>0</v>
      </c>
      <c r="EH35" s="228">
        <v>85</v>
      </c>
      <c r="EI35" s="227">
        <v>0</v>
      </c>
      <c r="EK35" s="41">
        <v>24</v>
      </c>
      <c r="EL35" s="227">
        <v>0</v>
      </c>
      <c r="EM35" s="227">
        <v>0</v>
      </c>
      <c r="EN35" s="227">
        <v>43.8</v>
      </c>
      <c r="EO35" s="227">
        <v>43.8</v>
      </c>
      <c r="EP35" s="227">
        <v>43.8</v>
      </c>
      <c r="EQ35" s="227">
        <v>49.8</v>
      </c>
      <c r="ER35" s="227">
        <v>49.8</v>
      </c>
      <c r="ES35" s="227">
        <v>49.8</v>
      </c>
      <c r="ET35" s="227">
        <v>443.8</v>
      </c>
      <c r="EU35" s="227">
        <v>443.8</v>
      </c>
      <c r="EV35" s="227">
        <v>521.79999999999995</v>
      </c>
      <c r="EW35" s="227">
        <v>521.79999999999995</v>
      </c>
      <c r="EX35" s="227">
        <v>553.1</v>
      </c>
      <c r="EY35" s="227">
        <v>553.1</v>
      </c>
      <c r="EZ35" s="227">
        <v>553.1</v>
      </c>
      <c r="FA35" s="227">
        <v>675.1</v>
      </c>
      <c r="FB35" s="227">
        <v>675.1</v>
      </c>
      <c r="FC35" s="227">
        <v>760.1</v>
      </c>
      <c r="FD35" s="227">
        <v>760.1</v>
      </c>
    </row>
    <row r="36" spans="1:160" ht="13.5" thickBot="1" x14ac:dyDescent="0.25">
      <c r="A36" s="132"/>
      <c r="B36" s="34">
        <v>29</v>
      </c>
      <c r="C36" s="10">
        <v>29</v>
      </c>
      <c r="D36" s="37" t="s">
        <v>131</v>
      </c>
      <c r="E36" s="37" t="s">
        <v>132</v>
      </c>
      <c r="F36" s="37"/>
      <c r="G36" s="43">
        <v>0.311805555555556</v>
      </c>
      <c r="H36" s="47">
        <v>0.31180555555555556</v>
      </c>
      <c r="I36" s="58" t="s">
        <v>44</v>
      </c>
      <c r="J36" s="52">
        <v>0</v>
      </c>
      <c r="K36" s="43">
        <v>0.39513888888888699</v>
      </c>
      <c r="L36" s="47">
        <v>0.39513888888887799</v>
      </c>
      <c r="M36" s="42" t="s">
        <v>44</v>
      </c>
      <c r="N36" s="38">
        <v>0</v>
      </c>
      <c r="O36" s="73">
        <v>0.4368055555555555</v>
      </c>
      <c r="P36" s="42" t="s">
        <v>44</v>
      </c>
      <c r="Q36" s="38">
        <v>0</v>
      </c>
      <c r="R36" s="43">
        <v>0.44236111111111115</v>
      </c>
      <c r="S36" s="47">
        <v>0.44236111111111115</v>
      </c>
      <c r="T36" s="70">
        <v>48.9</v>
      </c>
      <c r="U36" s="71">
        <v>48.9</v>
      </c>
      <c r="V36" s="72">
        <v>30</v>
      </c>
      <c r="W36" s="115">
        <v>0.45763888888888882</v>
      </c>
      <c r="X36" s="42" t="s">
        <v>44</v>
      </c>
      <c r="Y36" s="38">
        <v>0</v>
      </c>
      <c r="Z36" s="49">
        <v>0.49236111111111108</v>
      </c>
      <c r="AA36" s="42" t="s">
        <v>44</v>
      </c>
      <c r="AB36" s="38">
        <v>0</v>
      </c>
      <c r="AC36" s="53">
        <v>0.49444444444444446</v>
      </c>
      <c r="AD36" s="61"/>
      <c r="AE36" s="55">
        <v>0.49853009259259262</v>
      </c>
      <c r="AF36" s="35">
        <v>4.0856481481481577E-3</v>
      </c>
      <c r="AG36" s="35">
        <v>2.3148148148149092E-4</v>
      </c>
      <c r="AH36" s="44" t="s">
        <v>223</v>
      </c>
      <c r="AI36" s="45">
        <v>20</v>
      </c>
      <c r="AJ36" s="115">
        <v>0.51527777777777783</v>
      </c>
      <c r="AK36" s="42" t="s">
        <v>44</v>
      </c>
      <c r="AL36" s="38">
        <v>0</v>
      </c>
      <c r="AM36" s="73">
        <v>0.52569444444444446</v>
      </c>
      <c r="AN36" s="42" t="s">
        <v>44</v>
      </c>
      <c r="AO36" s="38">
        <v>0</v>
      </c>
      <c r="AP36" s="53">
        <v>0.52916666666666667</v>
      </c>
      <c r="AQ36" s="61"/>
      <c r="AR36" s="55">
        <v>0.53600694444444441</v>
      </c>
      <c r="AS36" s="35">
        <v>6.8402777777777368E-3</v>
      </c>
      <c r="AT36" s="35">
        <v>8.1018518518477696E-5</v>
      </c>
      <c r="AU36" s="44" t="s">
        <v>223</v>
      </c>
      <c r="AV36" s="45">
        <v>7</v>
      </c>
      <c r="AW36" s="49">
        <v>0.55694444444444446</v>
      </c>
      <c r="AX36" s="42" t="s">
        <v>44</v>
      </c>
      <c r="AY36" s="38">
        <v>0</v>
      </c>
      <c r="AZ36" s="49">
        <v>0.55972222222222201</v>
      </c>
      <c r="BA36" s="61"/>
      <c r="BB36" s="55">
        <v>0.56497685185185187</v>
      </c>
      <c r="BC36" s="35">
        <v>5.2546296296298589E-3</v>
      </c>
      <c r="BD36" s="35">
        <v>2.5462962962985881E-4</v>
      </c>
      <c r="BE36" s="44" t="s">
        <v>223</v>
      </c>
      <c r="BF36" s="45">
        <v>22</v>
      </c>
      <c r="BG36" s="308">
        <v>0.60486111111111085</v>
      </c>
      <c r="BH36" s="42" t="s">
        <v>44</v>
      </c>
      <c r="BI36" s="38">
        <v>0</v>
      </c>
      <c r="BJ36" s="43">
        <v>0.60486111111111118</v>
      </c>
      <c r="BK36" s="47">
        <v>0.6069444444444444</v>
      </c>
      <c r="BL36" s="70">
        <v>30.2</v>
      </c>
      <c r="BM36" s="71">
        <v>30.2</v>
      </c>
      <c r="BN36" s="72"/>
      <c r="BO36" s="117" t="s">
        <v>226</v>
      </c>
      <c r="BP36" s="121"/>
      <c r="BQ36" s="124" t="s">
        <v>225</v>
      </c>
      <c r="BR36" s="125"/>
      <c r="BS36" s="49">
        <v>0.68333333333333324</v>
      </c>
      <c r="BT36" s="42" t="s">
        <v>44</v>
      </c>
      <c r="BU36" s="38">
        <v>0</v>
      </c>
      <c r="BV36" s="49">
        <v>0.68541666666666701</v>
      </c>
      <c r="BW36" s="61"/>
      <c r="BX36" s="55">
        <v>0.68863425925925925</v>
      </c>
      <c r="BY36" s="35">
        <v>3.2175925925922444E-3</v>
      </c>
      <c r="BZ36" s="35">
        <v>7.6388888888854079E-4</v>
      </c>
      <c r="CA36" s="44" t="s">
        <v>223</v>
      </c>
      <c r="CB36" s="45">
        <v>66</v>
      </c>
      <c r="CC36" s="85">
        <v>0.68958333333333333</v>
      </c>
      <c r="CD36" s="86"/>
      <c r="CE36" s="87">
        <v>0</v>
      </c>
      <c r="CF36" s="88"/>
      <c r="CG36" s="85">
        <v>0.69861111111111107</v>
      </c>
      <c r="CH36" s="86"/>
      <c r="CI36" s="87">
        <v>0</v>
      </c>
      <c r="CJ36" s="88"/>
      <c r="CK36" s="43">
        <v>0.74583333333333324</v>
      </c>
      <c r="CL36" s="47">
        <v>0.74583333333333324</v>
      </c>
      <c r="CM36" s="70">
        <v>52.4</v>
      </c>
      <c r="CN36" s="71">
        <v>52.4</v>
      </c>
      <c r="CO36" s="72"/>
      <c r="CP36" s="91">
        <v>0.74722222222222223</v>
      </c>
      <c r="CQ36" s="95">
        <v>5.5555555555555601E-2</v>
      </c>
      <c r="CR36" s="42" t="s">
        <v>44</v>
      </c>
      <c r="CS36" s="38">
        <v>0</v>
      </c>
      <c r="CU36" s="39">
        <v>276.5</v>
      </c>
      <c r="CV36" s="46">
        <v>0</v>
      </c>
      <c r="CW36" s="40"/>
      <c r="CX36" s="63">
        <v>276.5</v>
      </c>
      <c r="CZ36" s="101" t="s">
        <v>189</v>
      </c>
      <c r="DA36" s="129" t="s">
        <v>177</v>
      </c>
      <c r="DB36" s="129">
        <v>75</v>
      </c>
      <c r="DC36" s="104"/>
      <c r="DD36" s="77"/>
      <c r="DE36" s="56"/>
      <c r="DF36" s="36"/>
      <c r="DI36" s="41">
        <v>1.06</v>
      </c>
      <c r="DJ36" s="17" t="s">
        <v>196</v>
      </c>
      <c r="DK36" s="153">
        <v>169.39</v>
      </c>
      <c r="DL36" s="41">
        <v>169.39</v>
      </c>
      <c r="DM36" s="41">
        <v>9999</v>
      </c>
      <c r="DP36" s="41">
        <v>29</v>
      </c>
      <c r="DQ36" s="227">
        <v>0</v>
      </c>
      <c r="DR36" s="227">
        <v>0</v>
      </c>
      <c r="DS36" s="228">
        <v>78.900000000000006</v>
      </c>
      <c r="DT36" s="227">
        <v>0</v>
      </c>
      <c r="DU36" s="227">
        <v>0</v>
      </c>
      <c r="DV36" s="227">
        <v>20</v>
      </c>
      <c r="DW36" s="227">
        <v>0</v>
      </c>
      <c r="DX36" s="227">
        <v>0</v>
      </c>
      <c r="DY36" s="227">
        <v>7</v>
      </c>
      <c r="DZ36" s="227">
        <v>0</v>
      </c>
      <c r="EA36" s="227">
        <v>22</v>
      </c>
      <c r="EB36" s="227">
        <v>0</v>
      </c>
      <c r="EC36" s="228">
        <v>30.2</v>
      </c>
      <c r="ED36" s="227">
        <v>0</v>
      </c>
      <c r="EE36" s="227">
        <v>0</v>
      </c>
      <c r="EF36" s="227">
        <v>66</v>
      </c>
      <c r="EG36" s="227">
        <v>0</v>
      </c>
      <c r="EH36" s="228">
        <v>52.4</v>
      </c>
      <c r="EI36" s="227">
        <v>0</v>
      </c>
      <c r="EK36" s="41">
        <v>29</v>
      </c>
      <c r="EL36" s="227">
        <v>0</v>
      </c>
      <c r="EM36" s="227">
        <v>0</v>
      </c>
      <c r="EN36" s="227">
        <v>78.900000000000006</v>
      </c>
      <c r="EO36" s="227">
        <v>78.900000000000006</v>
      </c>
      <c r="EP36" s="227">
        <v>78.900000000000006</v>
      </c>
      <c r="EQ36" s="227">
        <v>98.9</v>
      </c>
      <c r="ER36" s="227">
        <v>98.9</v>
      </c>
      <c r="ES36" s="227">
        <v>98.9</v>
      </c>
      <c r="ET36" s="227">
        <v>105.9</v>
      </c>
      <c r="EU36" s="227">
        <v>105.9</v>
      </c>
      <c r="EV36" s="227">
        <v>127.9</v>
      </c>
      <c r="EW36" s="227">
        <v>127.9</v>
      </c>
      <c r="EX36" s="227">
        <v>158.1</v>
      </c>
      <c r="EY36" s="227">
        <v>158.1</v>
      </c>
      <c r="EZ36" s="227">
        <v>158.1</v>
      </c>
      <c r="FA36" s="227">
        <v>224.1</v>
      </c>
      <c r="FB36" s="227">
        <v>224.1</v>
      </c>
      <c r="FC36" s="227">
        <v>276.5</v>
      </c>
      <c r="FD36" s="227">
        <v>276.5</v>
      </c>
    </row>
    <row r="37" spans="1:160" ht="13.5" thickBot="1" x14ac:dyDescent="0.25">
      <c r="A37" s="132"/>
      <c r="B37" s="34">
        <v>45</v>
      </c>
      <c r="C37" s="10">
        <v>45</v>
      </c>
      <c r="D37" s="37" t="s">
        <v>151</v>
      </c>
      <c r="E37" s="37" t="s">
        <v>152</v>
      </c>
      <c r="F37" s="37"/>
      <c r="G37" s="43">
        <v>0.32291666666666702</v>
      </c>
      <c r="H37" s="47">
        <v>0.32291666666666669</v>
      </c>
      <c r="I37" s="58" t="s">
        <v>44</v>
      </c>
      <c r="J37" s="52">
        <v>0</v>
      </c>
      <c r="K37" s="43">
        <v>0.406249999999998</v>
      </c>
      <c r="L37" s="47">
        <v>0.40624999999998201</v>
      </c>
      <c r="M37" s="42" t="s">
        <v>44</v>
      </c>
      <c r="N37" s="38">
        <v>0</v>
      </c>
      <c r="O37" s="73">
        <v>0.44791666666666669</v>
      </c>
      <c r="P37" s="42" t="s">
        <v>44</v>
      </c>
      <c r="Q37" s="38">
        <v>0</v>
      </c>
      <c r="R37" s="43">
        <v>0.45694444444444443</v>
      </c>
      <c r="S37" s="47">
        <v>0.45694444444444443</v>
      </c>
      <c r="T37" s="70">
        <v>45.9</v>
      </c>
      <c r="U37" s="71">
        <v>45.9</v>
      </c>
      <c r="V37" s="72"/>
      <c r="W37" s="115">
        <v>0.46875</v>
      </c>
      <c r="X37" s="42" t="s">
        <v>44</v>
      </c>
      <c r="Y37" s="38">
        <v>0</v>
      </c>
      <c r="Z37" s="49">
        <v>0.50347222222222221</v>
      </c>
      <c r="AA37" s="42" t="s">
        <v>44</v>
      </c>
      <c r="AB37" s="38">
        <v>0</v>
      </c>
      <c r="AC37" s="53">
        <v>0.50624999999999998</v>
      </c>
      <c r="AD37" s="61"/>
      <c r="AE37" s="55">
        <v>0.50998842592592586</v>
      </c>
      <c r="AF37" s="35">
        <v>3.7384259259258812E-3</v>
      </c>
      <c r="AG37" s="35">
        <v>1.1574074074078558E-4</v>
      </c>
      <c r="AH37" s="44" t="s">
        <v>45</v>
      </c>
      <c r="AI37" s="45">
        <v>10</v>
      </c>
      <c r="AJ37" s="115">
        <v>0.52708333333333335</v>
      </c>
      <c r="AK37" s="42" t="s">
        <v>44</v>
      </c>
      <c r="AL37" s="38">
        <v>0</v>
      </c>
      <c r="AM37" s="73">
        <v>0.53749999999999998</v>
      </c>
      <c r="AN37" s="42" t="s">
        <v>44</v>
      </c>
      <c r="AO37" s="38">
        <v>0</v>
      </c>
      <c r="AP37" s="53">
        <v>0.54097222222222219</v>
      </c>
      <c r="AQ37" s="61"/>
      <c r="AR37" s="55">
        <v>0.5496064814814815</v>
      </c>
      <c r="AS37" s="35">
        <v>8.6342592592593137E-3</v>
      </c>
      <c r="AT37" s="35">
        <v>1.8750000000000546E-3</v>
      </c>
      <c r="AU37" s="44" t="s">
        <v>223</v>
      </c>
      <c r="AV37" s="45">
        <v>162</v>
      </c>
      <c r="AW37" s="49">
        <v>0.56874999999999998</v>
      </c>
      <c r="AX37" s="42" t="s">
        <v>44</v>
      </c>
      <c r="AY37" s="38">
        <v>0</v>
      </c>
      <c r="AZ37" s="49">
        <v>0.57083333333333297</v>
      </c>
      <c r="BA37" s="61"/>
      <c r="BB37" s="55">
        <v>0.57596064814814818</v>
      </c>
      <c r="BC37" s="35">
        <v>5.1273148148152092E-3</v>
      </c>
      <c r="BD37" s="35">
        <v>1.2731481481520913E-4</v>
      </c>
      <c r="BE37" s="44" t="s">
        <v>223</v>
      </c>
      <c r="BF37" s="45">
        <v>11</v>
      </c>
      <c r="BG37" s="308">
        <v>0.61597222222222181</v>
      </c>
      <c r="BH37" s="42" t="s">
        <v>44</v>
      </c>
      <c r="BI37" s="38">
        <v>0</v>
      </c>
      <c r="BJ37" s="43">
        <v>0.61597222222222225</v>
      </c>
      <c r="BK37" s="47">
        <v>0.62638888888888888</v>
      </c>
      <c r="BL37" s="70">
        <v>27.4</v>
      </c>
      <c r="BM37" s="71">
        <v>27.4</v>
      </c>
      <c r="BN37" s="72"/>
      <c r="BO37" s="117" t="s">
        <v>226</v>
      </c>
      <c r="BP37" s="121"/>
      <c r="BQ37" s="124" t="s">
        <v>225</v>
      </c>
      <c r="BR37" s="125"/>
      <c r="BS37" s="49">
        <v>0.69236111111111109</v>
      </c>
      <c r="BT37" s="42" t="s">
        <v>44</v>
      </c>
      <c r="BU37" s="38">
        <v>0</v>
      </c>
      <c r="BV37" s="49">
        <v>0.69513888888888897</v>
      </c>
      <c r="BW37" s="61"/>
      <c r="BX37" s="55">
        <v>0.69788194444444451</v>
      </c>
      <c r="BY37" s="35">
        <v>2.7430555555555403E-3</v>
      </c>
      <c r="BZ37" s="35">
        <v>2.8935185185183666E-4</v>
      </c>
      <c r="CA37" s="44" t="s">
        <v>223</v>
      </c>
      <c r="CB37" s="45">
        <v>25</v>
      </c>
      <c r="CC37" s="85">
        <v>0.70000000000000007</v>
      </c>
      <c r="CD37" s="86"/>
      <c r="CE37" s="87">
        <v>0</v>
      </c>
      <c r="CF37" s="88"/>
      <c r="CG37" s="85">
        <v>0.70833333333333337</v>
      </c>
      <c r="CH37" s="86"/>
      <c r="CI37" s="87">
        <v>0</v>
      </c>
      <c r="CJ37" s="88"/>
      <c r="CK37" s="43">
        <v>0.75347222222222221</v>
      </c>
      <c r="CL37" s="47">
        <v>0.75486111111111109</v>
      </c>
      <c r="CM37" s="70">
        <v>59.4</v>
      </c>
      <c r="CN37" s="71">
        <v>59.4</v>
      </c>
      <c r="CO37" s="72">
        <v>30</v>
      </c>
      <c r="CP37" s="91">
        <v>0.75694444444444453</v>
      </c>
      <c r="CQ37" s="95">
        <v>5.5555555555555601E-2</v>
      </c>
      <c r="CR37" s="42" t="s">
        <v>44</v>
      </c>
      <c r="CS37" s="38">
        <v>0</v>
      </c>
      <c r="CU37" s="39">
        <v>370.7</v>
      </c>
      <c r="CV37" s="46">
        <v>0</v>
      </c>
      <c r="CW37" s="40"/>
      <c r="CX37" s="63">
        <v>370.7</v>
      </c>
      <c r="CZ37" s="101" t="s">
        <v>189</v>
      </c>
      <c r="DA37" s="129" t="s">
        <v>177</v>
      </c>
      <c r="DB37" s="129">
        <v>115</v>
      </c>
      <c r="DC37" s="104"/>
      <c r="DD37" s="77"/>
      <c r="DE37" s="56"/>
      <c r="DF37" s="36"/>
      <c r="DI37" s="41">
        <v>1.0900000000000001</v>
      </c>
      <c r="DJ37" s="17" t="s">
        <v>196</v>
      </c>
      <c r="DK37" s="153">
        <v>174.643</v>
      </c>
      <c r="DL37" s="41">
        <v>174.643</v>
      </c>
      <c r="DM37" s="41">
        <v>9999</v>
      </c>
      <c r="DP37" s="41">
        <v>45</v>
      </c>
      <c r="DQ37" s="227">
        <v>0</v>
      </c>
      <c r="DR37" s="227">
        <v>0</v>
      </c>
      <c r="DS37" s="228">
        <v>45.9</v>
      </c>
      <c r="DT37" s="227">
        <v>0</v>
      </c>
      <c r="DU37" s="227">
        <v>0</v>
      </c>
      <c r="DV37" s="227">
        <v>10</v>
      </c>
      <c r="DW37" s="227">
        <v>0</v>
      </c>
      <c r="DX37" s="227">
        <v>0</v>
      </c>
      <c r="DY37" s="227">
        <v>162</v>
      </c>
      <c r="DZ37" s="227">
        <v>0</v>
      </c>
      <c r="EA37" s="227">
        <v>11</v>
      </c>
      <c r="EB37" s="227">
        <v>0</v>
      </c>
      <c r="EC37" s="228">
        <v>27.4</v>
      </c>
      <c r="ED37" s="227">
        <v>0</v>
      </c>
      <c r="EE37" s="227">
        <v>0</v>
      </c>
      <c r="EF37" s="227">
        <v>25</v>
      </c>
      <c r="EG37" s="227">
        <v>0</v>
      </c>
      <c r="EH37" s="228">
        <v>89.4</v>
      </c>
      <c r="EI37" s="227">
        <v>0</v>
      </c>
      <c r="EK37" s="41">
        <v>45</v>
      </c>
      <c r="EL37" s="227">
        <v>0</v>
      </c>
      <c r="EM37" s="227">
        <v>0</v>
      </c>
      <c r="EN37" s="227">
        <v>45.9</v>
      </c>
      <c r="EO37" s="227">
        <v>45.9</v>
      </c>
      <c r="EP37" s="227">
        <v>45.9</v>
      </c>
      <c r="EQ37" s="227">
        <v>55.9</v>
      </c>
      <c r="ER37" s="227">
        <v>55.9</v>
      </c>
      <c r="ES37" s="227">
        <v>55.9</v>
      </c>
      <c r="ET37" s="227">
        <v>217.9</v>
      </c>
      <c r="EU37" s="227">
        <v>217.9</v>
      </c>
      <c r="EV37" s="227">
        <v>228.9</v>
      </c>
      <c r="EW37" s="227">
        <v>228.9</v>
      </c>
      <c r="EX37" s="227">
        <v>256.3</v>
      </c>
      <c r="EY37" s="227">
        <v>256.3</v>
      </c>
      <c r="EZ37" s="227">
        <v>256.3</v>
      </c>
      <c r="FA37" s="227">
        <v>281.3</v>
      </c>
      <c r="FB37" s="227">
        <v>281.3</v>
      </c>
      <c r="FC37" s="227">
        <v>370.7</v>
      </c>
      <c r="FD37" s="227">
        <v>370.7</v>
      </c>
    </row>
    <row r="38" spans="1:160" ht="13.5" thickBot="1" x14ac:dyDescent="0.25">
      <c r="A38" s="132"/>
      <c r="B38" s="34">
        <v>55</v>
      </c>
      <c r="C38" s="10">
        <v>58</v>
      </c>
      <c r="D38" s="37" t="s">
        <v>166</v>
      </c>
      <c r="E38" s="37" t="s">
        <v>167</v>
      </c>
      <c r="F38" s="37"/>
      <c r="G38" s="43">
        <v>0.32986111111111099</v>
      </c>
      <c r="H38" s="47">
        <v>0.33194444444444443</v>
      </c>
      <c r="I38" s="58" t="s">
        <v>44</v>
      </c>
      <c r="J38" s="52">
        <v>0</v>
      </c>
      <c r="K38" s="43">
        <v>0.41319444444444098</v>
      </c>
      <c r="L38" s="47">
        <v>0.4145833333333333</v>
      </c>
      <c r="M38" s="42" t="s">
        <v>223</v>
      </c>
      <c r="N38" s="38">
        <v>120</v>
      </c>
      <c r="O38" s="73">
        <v>0.45624999999999999</v>
      </c>
      <c r="P38" s="42" t="s">
        <v>44</v>
      </c>
      <c r="Q38" s="38">
        <v>0</v>
      </c>
      <c r="R38" s="43">
        <v>0.45694444444444443</v>
      </c>
      <c r="S38" s="47">
        <v>0.46527777777777773</v>
      </c>
      <c r="T38" s="70">
        <v>47.6</v>
      </c>
      <c r="U38" s="71">
        <v>47.6</v>
      </c>
      <c r="V38" s="72">
        <v>30</v>
      </c>
      <c r="W38" s="115">
        <v>0.4770833333333333</v>
      </c>
      <c r="X38" s="42" t="s">
        <v>44</v>
      </c>
      <c r="Y38" s="38">
        <v>0</v>
      </c>
      <c r="Z38" s="49">
        <v>0.51180555555555551</v>
      </c>
      <c r="AA38" s="42" t="s">
        <v>44</v>
      </c>
      <c r="AB38" s="38">
        <v>0</v>
      </c>
      <c r="AC38" s="53">
        <v>0.51458333333333328</v>
      </c>
      <c r="AD38" s="61"/>
      <c r="AE38" s="55">
        <v>0.51866898148148144</v>
      </c>
      <c r="AF38" s="35">
        <v>4.0856481481481577E-3</v>
      </c>
      <c r="AG38" s="35">
        <v>2.3148148148149092E-4</v>
      </c>
      <c r="AH38" s="44" t="s">
        <v>223</v>
      </c>
      <c r="AI38" s="45">
        <v>20</v>
      </c>
      <c r="AJ38" s="115">
        <v>0.53541666666666665</v>
      </c>
      <c r="AK38" s="42" t="s">
        <v>44</v>
      </c>
      <c r="AL38" s="38">
        <v>0</v>
      </c>
      <c r="AM38" s="73">
        <v>0.54583333333333328</v>
      </c>
      <c r="AN38" s="42" t="s">
        <v>44</v>
      </c>
      <c r="AO38" s="38">
        <v>0</v>
      </c>
      <c r="AP38" s="53">
        <v>0.54791666666666672</v>
      </c>
      <c r="AQ38" s="61"/>
      <c r="AR38" s="55">
        <v>0.55521990740740745</v>
      </c>
      <c r="AS38" s="35">
        <v>7.3032407407407351E-3</v>
      </c>
      <c r="AT38" s="35">
        <v>5.4398148148147602E-4</v>
      </c>
      <c r="AU38" s="44" t="s">
        <v>223</v>
      </c>
      <c r="AV38" s="45">
        <v>47</v>
      </c>
      <c r="AW38" s="49">
        <v>0.5756944444444444</v>
      </c>
      <c r="AX38" s="42" t="s">
        <v>44</v>
      </c>
      <c r="AY38" s="38">
        <v>0</v>
      </c>
      <c r="AZ38" s="49">
        <v>0.57777777777777795</v>
      </c>
      <c r="BA38" s="61"/>
      <c r="BB38" s="55">
        <v>0.58349537037037036</v>
      </c>
      <c r="BC38" s="35">
        <v>5.7175925925924131E-3</v>
      </c>
      <c r="BD38" s="35">
        <v>7.1759259259241304E-4</v>
      </c>
      <c r="BE38" s="44" t="s">
        <v>223</v>
      </c>
      <c r="BF38" s="45">
        <v>62</v>
      </c>
      <c r="BG38" s="308">
        <v>0.62291666666666679</v>
      </c>
      <c r="BH38" s="42" t="s">
        <v>44</v>
      </c>
      <c r="BI38" s="38">
        <v>0</v>
      </c>
      <c r="BJ38" s="43">
        <v>0.62291666666666667</v>
      </c>
      <c r="BK38" s="47">
        <v>0.63680555555555551</v>
      </c>
      <c r="BL38" s="70">
        <v>33.5</v>
      </c>
      <c r="BM38" s="71">
        <v>33.5</v>
      </c>
      <c r="BN38" s="72"/>
      <c r="BO38" s="117" t="s">
        <v>226</v>
      </c>
      <c r="BP38" s="121"/>
      <c r="BQ38" s="124" t="s">
        <v>225</v>
      </c>
      <c r="BR38" s="125"/>
      <c r="BS38" s="49">
        <v>0.7090277777777777</v>
      </c>
      <c r="BT38" s="42" t="s">
        <v>44</v>
      </c>
      <c r="BU38" s="38">
        <v>0</v>
      </c>
      <c r="BV38" s="49">
        <v>0.71180555555555503</v>
      </c>
      <c r="BW38" s="61"/>
      <c r="BX38" s="55">
        <v>0.71496527777777785</v>
      </c>
      <c r="BY38" s="35">
        <v>3.1597222222228272E-3</v>
      </c>
      <c r="BZ38" s="35">
        <v>7.0601851851912357E-4</v>
      </c>
      <c r="CA38" s="44" t="s">
        <v>223</v>
      </c>
      <c r="CB38" s="45">
        <v>61</v>
      </c>
      <c r="CC38" s="85">
        <v>0.71736111111111101</v>
      </c>
      <c r="CD38" s="86"/>
      <c r="CE38" s="87">
        <v>0</v>
      </c>
      <c r="CF38" s="88"/>
      <c r="CG38" s="85">
        <v>0.72361111111111109</v>
      </c>
      <c r="CH38" s="86"/>
      <c r="CI38" s="87">
        <v>0</v>
      </c>
      <c r="CJ38" s="88"/>
      <c r="CK38" s="43">
        <v>0.7715277777777777</v>
      </c>
      <c r="CL38" s="47">
        <v>0.7715277777777777</v>
      </c>
      <c r="CM38" s="70">
        <v>54.9</v>
      </c>
      <c r="CN38" s="71">
        <v>54.9</v>
      </c>
      <c r="CO38" s="72"/>
      <c r="CP38" s="91">
        <v>0.7729166666666667</v>
      </c>
      <c r="CQ38" s="95">
        <v>5.5555555555555601E-2</v>
      </c>
      <c r="CR38" s="42" t="s">
        <v>44</v>
      </c>
      <c r="CS38" s="38">
        <v>0</v>
      </c>
      <c r="CU38" s="39">
        <v>356</v>
      </c>
      <c r="CV38" s="46">
        <v>120</v>
      </c>
      <c r="CW38" s="40"/>
      <c r="CX38" s="63">
        <v>476</v>
      </c>
      <c r="CZ38" s="101" t="s">
        <v>191</v>
      </c>
      <c r="DA38" s="129" t="s">
        <v>176</v>
      </c>
      <c r="DB38" s="129">
        <v>127</v>
      </c>
      <c r="DC38" s="104"/>
      <c r="DD38" s="77"/>
      <c r="DE38" s="56"/>
      <c r="DF38" s="36"/>
      <c r="DI38" s="41">
        <v>1.1200000000000001</v>
      </c>
      <c r="DJ38" s="17" t="s">
        <v>196</v>
      </c>
      <c r="DK38" s="153">
        <v>182.32</v>
      </c>
      <c r="DL38" s="41">
        <v>182.32</v>
      </c>
      <c r="DM38" s="41">
        <v>9999</v>
      </c>
      <c r="DP38" s="41">
        <v>58</v>
      </c>
      <c r="DQ38" s="227">
        <v>120</v>
      </c>
      <c r="DR38" s="227">
        <v>0</v>
      </c>
      <c r="DS38" s="228">
        <v>77.599999999999994</v>
      </c>
      <c r="DT38" s="227">
        <v>0</v>
      </c>
      <c r="DU38" s="227">
        <v>0</v>
      </c>
      <c r="DV38" s="227">
        <v>20</v>
      </c>
      <c r="DW38" s="227">
        <v>0</v>
      </c>
      <c r="DX38" s="227">
        <v>0</v>
      </c>
      <c r="DY38" s="227">
        <v>47</v>
      </c>
      <c r="DZ38" s="227">
        <v>0</v>
      </c>
      <c r="EA38" s="227">
        <v>62</v>
      </c>
      <c r="EB38" s="227">
        <v>0</v>
      </c>
      <c r="EC38" s="228">
        <v>33.5</v>
      </c>
      <c r="ED38" s="227">
        <v>0</v>
      </c>
      <c r="EE38" s="227">
        <v>0</v>
      </c>
      <c r="EF38" s="227">
        <v>61</v>
      </c>
      <c r="EG38" s="227">
        <v>0</v>
      </c>
      <c r="EH38" s="228">
        <v>54.9</v>
      </c>
      <c r="EI38" s="227">
        <v>0</v>
      </c>
      <c r="EK38" s="41">
        <v>58</v>
      </c>
      <c r="EL38" s="227">
        <v>120</v>
      </c>
      <c r="EM38" s="227">
        <v>120</v>
      </c>
      <c r="EN38" s="227">
        <v>197.6</v>
      </c>
      <c r="EO38" s="227">
        <v>197.6</v>
      </c>
      <c r="EP38" s="227">
        <v>197.6</v>
      </c>
      <c r="EQ38" s="227">
        <v>217.6</v>
      </c>
      <c r="ER38" s="227">
        <v>217.6</v>
      </c>
      <c r="ES38" s="227">
        <v>217.6</v>
      </c>
      <c r="ET38" s="227">
        <v>264.60000000000002</v>
      </c>
      <c r="EU38" s="227">
        <v>264.60000000000002</v>
      </c>
      <c r="EV38" s="227">
        <v>326.60000000000002</v>
      </c>
      <c r="EW38" s="227">
        <v>326.60000000000002</v>
      </c>
      <c r="EX38" s="227">
        <v>360.1</v>
      </c>
      <c r="EY38" s="227">
        <v>360.1</v>
      </c>
      <c r="EZ38" s="227">
        <v>360.1</v>
      </c>
      <c r="FA38" s="227">
        <v>421.1</v>
      </c>
      <c r="FB38" s="227">
        <v>421.1</v>
      </c>
      <c r="FC38" s="227">
        <v>476</v>
      </c>
      <c r="FD38" s="227">
        <v>476</v>
      </c>
    </row>
    <row r="39" spans="1:160" ht="13.5" thickBot="1" x14ac:dyDescent="0.25">
      <c r="A39" s="132"/>
      <c r="B39" s="34">
        <v>32</v>
      </c>
      <c r="C39" s="10">
        <v>32</v>
      </c>
      <c r="D39" s="37" t="s">
        <v>53</v>
      </c>
      <c r="E39" s="37" t="s">
        <v>137</v>
      </c>
      <c r="F39" s="37"/>
      <c r="G39" s="43">
        <v>0.31388888888888899</v>
      </c>
      <c r="H39" s="47">
        <v>0.31388888888888888</v>
      </c>
      <c r="I39" s="58" t="s">
        <v>44</v>
      </c>
      <c r="J39" s="52">
        <v>0</v>
      </c>
      <c r="K39" s="43">
        <v>0.39722222222221998</v>
      </c>
      <c r="L39" s="47">
        <v>0.39722222222220999</v>
      </c>
      <c r="M39" s="42" t="s">
        <v>44</v>
      </c>
      <c r="N39" s="38">
        <v>0</v>
      </c>
      <c r="O39" s="73">
        <v>0.43888888888888888</v>
      </c>
      <c r="P39" s="42" t="s">
        <v>44</v>
      </c>
      <c r="Q39" s="38">
        <v>0</v>
      </c>
      <c r="R39" s="43">
        <v>0.44027777777777777</v>
      </c>
      <c r="S39" s="47">
        <v>0.44513888888888892</v>
      </c>
      <c r="T39" s="70">
        <v>41.4</v>
      </c>
      <c r="U39" s="71">
        <v>41.4</v>
      </c>
      <c r="V39" s="72">
        <v>30</v>
      </c>
      <c r="W39" s="115">
        <v>0.4597222222222222</v>
      </c>
      <c r="X39" s="42" t="s">
        <v>44</v>
      </c>
      <c r="Y39" s="38">
        <v>0</v>
      </c>
      <c r="Z39" s="49">
        <v>0.49444444444444446</v>
      </c>
      <c r="AA39" s="42" t="s">
        <v>44</v>
      </c>
      <c r="AB39" s="38">
        <v>0</v>
      </c>
      <c r="AC39" s="53">
        <v>0.49652777777777773</v>
      </c>
      <c r="AD39" s="61"/>
      <c r="AE39" s="55">
        <v>0.50043981481481481</v>
      </c>
      <c r="AF39" s="35">
        <v>3.9120370370370749E-3</v>
      </c>
      <c r="AG39" s="35">
        <v>5.7870370370408184E-5</v>
      </c>
      <c r="AH39" s="44" t="s">
        <v>223</v>
      </c>
      <c r="AI39" s="45">
        <v>5</v>
      </c>
      <c r="AJ39" s="115">
        <v>0.51736111111111105</v>
      </c>
      <c r="AK39" s="42" t="s">
        <v>44</v>
      </c>
      <c r="AL39" s="38">
        <v>0</v>
      </c>
      <c r="AM39" s="73">
        <v>0.52777777777777779</v>
      </c>
      <c r="AN39" s="42" t="s">
        <v>44</v>
      </c>
      <c r="AO39" s="38">
        <v>0</v>
      </c>
      <c r="AP39" s="53">
        <v>0.52986111111111112</v>
      </c>
      <c r="AQ39" s="61"/>
      <c r="AR39" s="55">
        <v>0.5366319444444444</v>
      </c>
      <c r="AS39" s="35">
        <v>6.7708333333332815E-3</v>
      </c>
      <c r="AT39" s="35">
        <v>1.1574074074022396E-5</v>
      </c>
      <c r="AU39" s="44" t="s">
        <v>223</v>
      </c>
      <c r="AV39" s="45">
        <v>1</v>
      </c>
      <c r="AW39" s="49">
        <v>0.55763888888888891</v>
      </c>
      <c r="AX39" s="42" t="s">
        <v>44</v>
      </c>
      <c r="AY39" s="38">
        <v>0</v>
      </c>
      <c r="AZ39" s="49">
        <v>0.56111111111111101</v>
      </c>
      <c r="BA39" s="61"/>
      <c r="BB39" s="55">
        <v>0.56638888888888894</v>
      </c>
      <c r="BC39" s="35">
        <v>5.2777777777779367E-3</v>
      </c>
      <c r="BD39" s="35">
        <v>2.7777777777793656E-4</v>
      </c>
      <c r="BE39" s="44" t="s">
        <v>223</v>
      </c>
      <c r="BF39" s="45">
        <v>24</v>
      </c>
      <c r="BG39" s="308">
        <v>0.60624999999999996</v>
      </c>
      <c r="BH39" s="42" t="s">
        <v>44</v>
      </c>
      <c r="BI39" s="38">
        <v>0</v>
      </c>
      <c r="BJ39" s="43">
        <v>0.60625000000000007</v>
      </c>
      <c r="BK39" s="47">
        <v>0.61527777777777781</v>
      </c>
      <c r="BL39" s="70">
        <v>52.5</v>
      </c>
      <c r="BM39" s="71">
        <v>52.5</v>
      </c>
      <c r="BN39" s="72"/>
      <c r="BO39" s="117" t="s">
        <v>226</v>
      </c>
      <c r="BP39" s="121"/>
      <c r="BQ39" s="124" t="s">
        <v>225</v>
      </c>
      <c r="BR39" s="125"/>
      <c r="BS39" s="49">
        <v>0.68611111111111101</v>
      </c>
      <c r="BT39" s="42" t="s">
        <v>44</v>
      </c>
      <c r="BU39" s="38">
        <v>0</v>
      </c>
      <c r="BV39" s="49">
        <v>0.688194444444444</v>
      </c>
      <c r="BW39" s="61"/>
      <c r="BX39" s="55">
        <v>0.68949074074074079</v>
      </c>
      <c r="BY39" s="35">
        <v>1.296296296296795E-3</v>
      </c>
      <c r="BZ39" s="35">
        <v>1.1574074074069086E-3</v>
      </c>
      <c r="CA39" s="44" t="s">
        <v>45</v>
      </c>
      <c r="CB39" s="45">
        <v>100</v>
      </c>
      <c r="CC39" s="85">
        <v>0.69166666666666676</v>
      </c>
      <c r="CD39" s="86"/>
      <c r="CE39" s="87">
        <v>60</v>
      </c>
      <c r="CF39" s="88"/>
      <c r="CG39" s="85">
        <v>0.7006944444444444</v>
      </c>
      <c r="CH39" s="86"/>
      <c r="CI39" s="87">
        <v>0</v>
      </c>
      <c r="CJ39" s="88"/>
      <c r="CK39" s="43">
        <v>0.74305555555555547</v>
      </c>
      <c r="CL39" s="47">
        <v>0.74305555555555547</v>
      </c>
      <c r="CM39" s="316">
        <v>52.7</v>
      </c>
      <c r="CN39" s="311">
        <v>52.7</v>
      </c>
      <c r="CO39" s="72"/>
      <c r="CP39" s="91">
        <v>0.74513888888888891</v>
      </c>
      <c r="CQ39" s="95">
        <v>5.5555555555555601E-2</v>
      </c>
      <c r="CR39" s="42" t="s">
        <v>44</v>
      </c>
      <c r="CS39" s="38">
        <v>0</v>
      </c>
      <c r="CU39" s="39">
        <v>306.60000000000002</v>
      </c>
      <c r="CV39" s="46">
        <v>60</v>
      </c>
      <c r="CW39" s="40"/>
      <c r="CX39" s="63">
        <v>366.6</v>
      </c>
      <c r="CZ39" s="101" t="s">
        <v>191</v>
      </c>
      <c r="DA39" s="129" t="s">
        <v>177</v>
      </c>
      <c r="DB39" s="129">
        <v>140</v>
      </c>
      <c r="DC39" s="104" t="s">
        <v>187</v>
      </c>
      <c r="DD39" s="77"/>
      <c r="DE39" s="56"/>
      <c r="DF39" s="36"/>
      <c r="DI39" s="41">
        <v>1.0900000000000001</v>
      </c>
      <c r="DJ39" s="17" t="s">
        <v>196</v>
      </c>
      <c r="DK39" s="153">
        <v>189.79400000000004</v>
      </c>
      <c r="DL39" s="41">
        <v>189.79400000000004</v>
      </c>
      <c r="DM39" s="41">
        <v>9999</v>
      </c>
      <c r="DP39" s="41">
        <v>32</v>
      </c>
      <c r="DQ39" s="227">
        <v>0</v>
      </c>
      <c r="DR39" s="227">
        <v>0</v>
      </c>
      <c r="DS39" s="228">
        <v>71.400000000000006</v>
      </c>
      <c r="DT39" s="227">
        <v>0</v>
      </c>
      <c r="DU39" s="227">
        <v>0</v>
      </c>
      <c r="DV39" s="227">
        <v>5</v>
      </c>
      <c r="DW39" s="227">
        <v>0</v>
      </c>
      <c r="DX39" s="227">
        <v>0</v>
      </c>
      <c r="DY39" s="227">
        <v>1</v>
      </c>
      <c r="DZ39" s="227">
        <v>0</v>
      </c>
      <c r="EA39" s="227">
        <v>24</v>
      </c>
      <c r="EB39" s="227">
        <v>0</v>
      </c>
      <c r="EC39" s="228">
        <v>52.5</v>
      </c>
      <c r="ED39" s="227">
        <v>0</v>
      </c>
      <c r="EE39" s="227">
        <v>0</v>
      </c>
      <c r="EF39" s="227">
        <v>100</v>
      </c>
      <c r="EG39" s="227">
        <v>60</v>
      </c>
      <c r="EH39" s="228">
        <v>52.7</v>
      </c>
      <c r="EI39" s="227">
        <v>0</v>
      </c>
      <c r="EK39" s="41">
        <v>32</v>
      </c>
      <c r="EL39" s="227">
        <v>0</v>
      </c>
      <c r="EM39" s="227">
        <v>0</v>
      </c>
      <c r="EN39" s="227">
        <v>71.400000000000006</v>
      </c>
      <c r="EO39" s="227">
        <v>71.400000000000006</v>
      </c>
      <c r="EP39" s="227">
        <v>71.400000000000006</v>
      </c>
      <c r="EQ39" s="227">
        <v>76.400000000000006</v>
      </c>
      <c r="ER39" s="227">
        <v>76.400000000000006</v>
      </c>
      <c r="ES39" s="227">
        <v>76.400000000000006</v>
      </c>
      <c r="ET39" s="227">
        <v>77.400000000000006</v>
      </c>
      <c r="EU39" s="227">
        <v>77.400000000000006</v>
      </c>
      <c r="EV39" s="227">
        <v>101.4</v>
      </c>
      <c r="EW39" s="227">
        <v>101.4</v>
      </c>
      <c r="EX39" s="227">
        <v>153.9</v>
      </c>
      <c r="EY39" s="227">
        <v>153.9</v>
      </c>
      <c r="EZ39" s="227">
        <v>153.9</v>
      </c>
      <c r="FA39" s="227">
        <v>253.9</v>
      </c>
      <c r="FB39" s="227">
        <v>313.89999999999998</v>
      </c>
      <c r="FC39" s="227">
        <v>366.6</v>
      </c>
      <c r="FD39" s="227">
        <v>366.6</v>
      </c>
    </row>
    <row r="40" spans="1:160" ht="13.5" thickBot="1" x14ac:dyDescent="0.25">
      <c r="A40" s="132"/>
      <c r="B40" s="34">
        <v>46</v>
      </c>
      <c r="C40" s="10">
        <v>46</v>
      </c>
      <c r="D40" s="37" t="s">
        <v>38</v>
      </c>
      <c r="E40" s="37" t="s">
        <v>58</v>
      </c>
      <c r="F40" s="37"/>
      <c r="G40" s="43">
        <v>0.32361111111111102</v>
      </c>
      <c r="H40" s="47">
        <v>0.32361111111111113</v>
      </c>
      <c r="I40" s="58" t="s">
        <v>44</v>
      </c>
      <c r="J40" s="52">
        <v>0</v>
      </c>
      <c r="K40" s="43">
        <v>0.406944444444442</v>
      </c>
      <c r="L40" s="47">
        <v>0.40694444444442601</v>
      </c>
      <c r="M40" s="42" t="s">
        <v>44</v>
      </c>
      <c r="N40" s="38">
        <v>0</v>
      </c>
      <c r="O40" s="73">
        <v>0.44861111111111113</v>
      </c>
      <c r="P40" s="42" t="s">
        <v>44</v>
      </c>
      <c r="Q40" s="38">
        <v>0</v>
      </c>
      <c r="R40" s="43">
        <v>0.45763888888888887</v>
      </c>
      <c r="S40" s="47">
        <v>0.45763888888888887</v>
      </c>
      <c r="T40" s="70">
        <v>110</v>
      </c>
      <c r="U40" s="71">
        <v>110</v>
      </c>
      <c r="V40" s="72"/>
      <c r="W40" s="115">
        <v>0.46944444444444444</v>
      </c>
      <c r="X40" s="42" t="s">
        <v>44</v>
      </c>
      <c r="Y40" s="38">
        <v>0</v>
      </c>
      <c r="Z40" s="49">
        <v>0.50416666666666665</v>
      </c>
      <c r="AA40" s="42" t="s">
        <v>44</v>
      </c>
      <c r="AB40" s="38">
        <v>0</v>
      </c>
      <c r="AC40" s="53">
        <v>0.50763888888888886</v>
      </c>
      <c r="AD40" s="61"/>
      <c r="AE40" s="55">
        <v>0.5115277777777778</v>
      </c>
      <c r="AF40" s="35">
        <v>3.8888888888889417E-3</v>
      </c>
      <c r="AG40" s="35">
        <v>3.4722222222274921E-5</v>
      </c>
      <c r="AH40" s="44" t="s">
        <v>223</v>
      </c>
      <c r="AI40" s="45">
        <v>3</v>
      </c>
      <c r="AJ40" s="115">
        <v>0.52847222222222223</v>
      </c>
      <c r="AK40" s="42" t="s">
        <v>44</v>
      </c>
      <c r="AL40" s="38">
        <v>0</v>
      </c>
      <c r="AM40" s="73">
        <v>0.53888888888888886</v>
      </c>
      <c r="AN40" s="42" t="s">
        <v>44</v>
      </c>
      <c r="AO40" s="38">
        <v>0</v>
      </c>
      <c r="AP40" s="53">
        <v>0.54166666666666663</v>
      </c>
      <c r="AQ40" s="61"/>
      <c r="AR40" s="55">
        <v>0.54853009259259256</v>
      </c>
      <c r="AS40" s="35">
        <v>6.8634259259259256E-3</v>
      </c>
      <c r="AT40" s="35">
        <v>1.0416666666666647E-4</v>
      </c>
      <c r="AU40" s="44" t="s">
        <v>223</v>
      </c>
      <c r="AV40" s="45">
        <v>9</v>
      </c>
      <c r="AW40" s="49">
        <v>0.56944444444444442</v>
      </c>
      <c r="AX40" s="42" t="s">
        <v>44</v>
      </c>
      <c r="AY40" s="38">
        <v>0</v>
      </c>
      <c r="AZ40" s="49">
        <v>0.57152777777777797</v>
      </c>
      <c r="BA40" s="61"/>
      <c r="BB40" s="55">
        <v>0.57660879629629636</v>
      </c>
      <c r="BC40" s="35">
        <v>5.0810185185183876E-3</v>
      </c>
      <c r="BD40" s="35">
        <v>8.101851851838749E-5</v>
      </c>
      <c r="BE40" s="44" t="s">
        <v>223</v>
      </c>
      <c r="BF40" s="45">
        <v>7</v>
      </c>
      <c r="BG40" s="308">
        <v>0.61666666666666681</v>
      </c>
      <c r="BH40" s="42" t="s">
        <v>44</v>
      </c>
      <c r="BI40" s="38">
        <v>0</v>
      </c>
      <c r="BJ40" s="43">
        <v>0.6166666666666667</v>
      </c>
      <c r="BK40" s="47">
        <v>0.62777777777777777</v>
      </c>
      <c r="BL40" s="70">
        <v>29.5</v>
      </c>
      <c r="BM40" s="71">
        <v>29.5</v>
      </c>
      <c r="BN40" s="72"/>
      <c r="BO40" s="117" t="s">
        <v>226</v>
      </c>
      <c r="BP40" s="121"/>
      <c r="BQ40" s="124" t="s">
        <v>225</v>
      </c>
      <c r="BR40" s="125"/>
      <c r="BS40" s="49">
        <v>0.70416666666666661</v>
      </c>
      <c r="BT40" s="42" t="s">
        <v>44</v>
      </c>
      <c r="BU40" s="38">
        <v>0</v>
      </c>
      <c r="BV40" s="49">
        <v>0.70694444444444404</v>
      </c>
      <c r="BW40" s="61"/>
      <c r="BX40" s="55">
        <v>0.71023148148148152</v>
      </c>
      <c r="BY40" s="35">
        <v>3.2870370370374768E-3</v>
      </c>
      <c r="BZ40" s="35">
        <v>8.3333333333377325E-4</v>
      </c>
      <c r="CA40" s="44" t="s">
        <v>223</v>
      </c>
      <c r="CB40" s="45">
        <v>72</v>
      </c>
      <c r="CC40" s="85">
        <v>0.71319444444444446</v>
      </c>
      <c r="CD40" s="86"/>
      <c r="CE40" s="87">
        <v>0</v>
      </c>
      <c r="CF40" s="88"/>
      <c r="CG40" s="85">
        <v>0.72152777777777777</v>
      </c>
      <c r="CH40" s="86"/>
      <c r="CI40" s="87">
        <v>0</v>
      </c>
      <c r="CJ40" s="88"/>
      <c r="CK40" s="43">
        <v>0.76944444444444438</v>
      </c>
      <c r="CL40" s="47">
        <v>0.76944444444444438</v>
      </c>
      <c r="CM40" s="70">
        <v>58.1</v>
      </c>
      <c r="CN40" s="71">
        <v>58.1</v>
      </c>
      <c r="CO40" s="72"/>
      <c r="CP40" s="91">
        <v>0.77083333333333337</v>
      </c>
      <c r="CQ40" s="95">
        <v>5.5555555555555601E-2</v>
      </c>
      <c r="CR40" s="42" t="s">
        <v>223</v>
      </c>
      <c r="CS40" s="38">
        <v>120</v>
      </c>
      <c r="CU40" s="39">
        <v>288.60000000000002</v>
      </c>
      <c r="CV40" s="46">
        <v>120</v>
      </c>
      <c r="CW40" s="40"/>
      <c r="CX40" s="63">
        <v>408.6</v>
      </c>
      <c r="CZ40" s="101" t="s">
        <v>191</v>
      </c>
      <c r="DA40" s="129" t="s">
        <v>178</v>
      </c>
      <c r="DB40" s="129">
        <v>64</v>
      </c>
      <c r="DC40" s="104" t="s">
        <v>181</v>
      </c>
      <c r="DD40" s="77"/>
      <c r="DE40" s="56"/>
      <c r="DF40" s="36"/>
      <c r="DI40" s="41">
        <v>1</v>
      </c>
      <c r="DJ40" s="17" t="s">
        <v>196</v>
      </c>
      <c r="DK40" s="153">
        <v>197.6</v>
      </c>
      <c r="DL40" s="41">
        <v>197.6</v>
      </c>
      <c r="DM40" s="41">
        <v>9999</v>
      </c>
      <c r="DP40" s="41">
        <v>46</v>
      </c>
      <c r="DQ40" s="227">
        <v>0</v>
      </c>
      <c r="DR40" s="227">
        <v>0</v>
      </c>
      <c r="DS40" s="228">
        <v>110</v>
      </c>
      <c r="DT40" s="227">
        <v>0</v>
      </c>
      <c r="DU40" s="227">
        <v>0</v>
      </c>
      <c r="DV40" s="227">
        <v>3</v>
      </c>
      <c r="DW40" s="227">
        <v>0</v>
      </c>
      <c r="DX40" s="227">
        <v>0</v>
      </c>
      <c r="DY40" s="227">
        <v>9</v>
      </c>
      <c r="DZ40" s="227">
        <v>0</v>
      </c>
      <c r="EA40" s="227">
        <v>7</v>
      </c>
      <c r="EB40" s="227">
        <v>0</v>
      </c>
      <c r="EC40" s="228">
        <v>29.5</v>
      </c>
      <c r="ED40" s="227">
        <v>0</v>
      </c>
      <c r="EE40" s="227">
        <v>0</v>
      </c>
      <c r="EF40" s="227">
        <v>72</v>
      </c>
      <c r="EG40" s="227">
        <v>0</v>
      </c>
      <c r="EH40" s="228">
        <v>58.1</v>
      </c>
      <c r="EI40" s="227">
        <v>120</v>
      </c>
      <c r="EK40" s="41">
        <v>46</v>
      </c>
      <c r="EL40" s="227">
        <v>0</v>
      </c>
      <c r="EM40" s="227">
        <v>0</v>
      </c>
      <c r="EN40" s="227">
        <v>110</v>
      </c>
      <c r="EO40" s="227">
        <v>110</v>
      </c>
      <c r="EP40" s="227">
        <v>110</v>
      </c>
      <c r="EQ40" s="227">
        <v>113</v>
      </c>
      <c r="ER40" s="227">
        <v>113</v>
      </c>
      <c r="ES40" s="227">
        <v>113</v>
      </c>
      <c r="ET40" s="227">
        <v>122</v>
      </c>
      <c r="EU40" s="227">
        <v>122</v>
      </c>
      <c r="EV40" s="227">
        <v>129</v>
      </c>
      <c r="EW40" s="227">
        <v>129</v>
      </c>
      <c r="EX40" s="227">
        <v>158.5</v>
      </c>
      <c r="EY40" s="227">
        <v>158.5</v>
      </c>
      <c r="EZ40" s="227">
        <v>158.5</v>
      </c>
      <c r="FA40" s="227">
        <v>230.5</v>
      </c>
      <c r="FB40" s="227">
        <v>230.5</v>
      </c>
      <c r="FC40" s="227">
        <v>288.60000000000002</v>
      </c>
      <c r="FD40" s="227">
        <v>408.6</v>
      </c>
    </row>
    <row r="41" spans="1:160" ht="13.5" thickBot="1" x14ac:dyDescent="0.25">
      <c r="A41" s="132"/>
      <c r="B41" s="34">
        <v>38</v>
      </c>
      <c r="C41" s="10">
        <v>38</v>
      </c>
      <c r="D41" s="37" t="s">
        <v>52</v>
      </c>
      <c r="E41" s="37" t="s">
        <v>143</v>
      </c>
      <c r="F41" s="37"/>
      <c r="G41" s="43">
        <v>0.31805555555555598</v>
      </c>
      <c r="H41" s="47">
        <v>0.31805555555555554</v>
      </c>
      <c r="I41" s="58" t="s">
        <v>44</v>
      </c>
      <c r="J41" s="52">
        <v>0</v>
      </c>
      <c r="K41" s="43">
        <v>0.40138888888888702</v>
      </c>
      <c r="L41" s="47">
        <v>0.40138888888887397</v>
      </c>
      <c r="M41" s="42" t="s">
        <v>44</v>
      </c>
      <c r="N41" s="38">
        <v>0</v>
      </c>
      <c r="O41" s="73">
        <v>0.44305555555555554</v>
      </c>
      <c r="P41" s="42" t="s">
        <v>44</v>
      </c>
      <c r="Q41" s="38">
        <v>0</v>
      </c>
      <c r="R41" s="43">
        <v>0.44375000000000003</v>
      </c>
      <c r="S41" s="47">
        <v>0.45069444444444445</v>
      </c>
      <c r="T41" s="70">
        <v>41.3</v>
      </c>
      <c r="U41" s="71">
        <v>41.3</v>
      </c>
      <c r="V41" s="72">
        <v>30</v>
      </c>
      <c r="W41" s="115">
        <v>0.46388888888888885</v>
      </c>
      <c r="X41" s="42" t="s">
        <v>44</v>
      </c>
      <c r="Y41" s="38">
        <v>0</v>
      </c>
      <c r="Z41" s="49">
        <v>0.49861111111111112</v>
      </c>
      <c r="AA41" s="42" t="s">
        <v>44</v>
      </c>
      <c r="AB41" s="38">
        <v>0</v>
      </c>
      <c r="AC41" s="53">
        <v>0.50138888888888888</v>
      </c>
      <c r="AD41" s="61"/>
      <c r="AE41" s="55">
        <v>0.50518518518518518</v>
      </c>
      <c r="AF41" s="35">
        <v>3.7962962962962976E-3</v>
      </c>
      <c r="AG41" s="35">
        <v>5.7870370370369153E-5</v>
      </c>
      <c r="AH41" s="44" t="s">
        <v>45</v>
      </c>
      <c r="AI41" s="45">
        <v>5</v>
      </c>
      <c r="AJ41" s="115">
        <v>0.52222222222222225</v>
      </c>
      <c r="AK41" s="42" t="s">
        <v>44</v>
      </c>
      <c r="AL41" s="38">
        <v>0</v>
      </c>
      <c r="AM41" s="73">
        <v>0.53263888888888888</v>
      </c>
      <c r="AN41" s="42" t="s">
        <v>44</v>
      </c>
      <c r="AO41" s="38">
        <v>0</v>
      </c>
      <c r="AP41" s="53">
        <v>0.53541666666666665</v>
      </c>
      <c r="AQ41" s="61"/>
      <c r="AR41" s="55">
        <v>0.5420949074074074</v>
      </c>
      <c r="AS41" s="35">
        <v>6.6782407407407485E-3</v>
      </c>
      <c r="AT41" s="35">
        <v>8.1018518518510656E-5</v>
      </c>
      <c r="AU41" s="44" t="s">
        <v>45</v>
      </c>
      <c r="AV41" s="45">
        <v>7</v>
      </c>
      <c r="AW41" s="49">
        <v>0.56319444444444444</v>
      </c>
      <c r="AX41" s="42" t="s">
        <v>44</v>
      </c>
      <c r="AY41" s="38">
        <v>0</v>
      </c>
      <c r="AZ41" s="49">
        <v>0.56527777777777799</v>
      </c>
      <c r="BA41" s="61"/>
      <c r="BB41" s="55">
        <v>0.57084490740740745</v>
      </c>
      <c r="BC41" s="35">
        <v>5.5671296296294637E-3</v>
      </c>
      <c r="BD41" s="35">
        <v>5.6712962962946357E-4</v>
      </c>
      <c r="BE41" s="44" t="s">
        <v>223</v>
      </c>
      <c r="BF41" s="45">
        <v>49</v>
      </c>
      <c r="BG41" s="308">
        <v>0.61041666666666683</v>
      </c>
      <c r="BH41" s="42" t="s">
        <v>44</v>
      </c>
      <c r="BI41" s="38">
        <v>0</v>
      </c>
      <c r="BJ41" s="43">
        <v>0.61111111111111105</v>
      </c>
      <c r="BK41" s="47">
        <v>0.61875000000000002</v>
      </c>
      <c r="BL41" s="70">
        <v>26.2</v>
      </c>
      <c r="BM41" s="71">
        <v>26.2</v>
      </c>
      <c r="BN41" s="72">
        <v>30</v>
      </c>
      <c r="BO41" s="117" t="s">
        <v>226</v>
      </c>
      <c r="BP41" s="121"/>
      <c r="BQ41" s="124" t="s">
        <v>225</v>
      </c>
      <c r="BR41" s="125"/>
      <c r="BS41" s="49">
        <v>0.68680555555555556</v>
      </c>
      <c r="BT41" s="42" t="s">
        <v>44</v>
      </c>
      <c r="BU41" s="38">
        <v>0</v>
      </c>
      <c r="BV41" s="49">
        <v>0.68888888888888899</v>
      </c>
      <c r="BW41" s="61"/>
      <c r="BX41" s="55">
        <v>0.69160879629629635</v>
      </c>
      <c r="BY41" s="35">
        <v>2.7199074074073515E-3</v>
      </c>
      <c r="BZ41" s="35">
        <v>2.6620370370364788E-4</v>
      </c>
      <c r="CA41" s="44" t="s">
        <v>223</v>
      </c>
      <c r="CB41" s="45">
        <v>23</v>
      </c>
      <c r="CC41" s="85"/>
      <c r="CD41" s="86"/>
      <c r="CE41" s="87">
        <v>1800</v>
      </c>
      <c r="CF41" s="88"/>
      <c r="CG41" s="85">
        <v>0.70000000000000007</v>
      </c>
      <c r="CH41" s="86"/>
      <c r="CI41" s="87">
        <v>60</v>
      </c>
      <c r="CJ41" s="88"/>
      <c r="CK41" s="43">
        <v>0.74375000000000002</v>
      </c>
      <c r="CL41" s="47">
        <v>0.74444444444444446</v>
      </c>
      <c r="CM41" s="70">
        <v>61</v>
      </c>
      <c r="CN41" s="71">
        <v>61</v>
      </c>
      <c r="CO41" s="72"/>
      <c r="CP41" s="91">
        <v>0.74583333333333324</v>
      </c>
      <c r="CQ41" s="95">
        <v>5.5555555555555601E-2</v>
      </c>
      <c r="CR41" s="42" t="s">
        <v>44</v>
      </c>
      <c r="CS41" s="38">
        <v>0</v>
      </c>
      <c r="CU41" s="39">
        <v>272.5</v>
      </c>
      <c r="CV41" s="46">
        <v>1860</v>
      </c>
      <c r="CW41" s="40"/>
      <c r="CX41" s="63">
        <v>2132.5</v>
      </c>
      <c r="CZ41" s="101" t="s">
        <v>191</v>
      </c>
      <c r="DA41" s="129" t="s">
        <v>177</v>
      </c>
      <c r="DB41" s="129">
        <v>114</v>
      </c>
      <c r="DC41" s="104" t="s">
        <v>187</v>
      </c>
      <c r="DD41" s="77"/>
      <c r="DE41" s="56"/>
      <c r="DF41" s="36"/>
      <c r="DI41" s="41">
        <v>1.0900000000000001</v>
      </c>
      <c r="DJ41" s="17" t="s">
        <v>196</v>
      </c>
      <c r="DK41" s="153">
        <v>200.065</v>
      </c>
      <c r="DL41" s="41">
        <v>200.065</v>
      </c>
      <c r="DM41" s="41">
        <v>9999</v>
      </c>
      <c r="DP41" s="41">
        <v>38</v>
      </c>
      <c r="DQ41" s="227">
        <v>0</v>
      </c>
      <c r="DR41" s="227">
        <v>0</v>
      </c>
      <c r="DS41" s="228">
        <v>71.3</v>
      </c>
      <c r="DT41" s="227">
        <v>0</v>
      </c>
      <c r="DU41" s="227">
        <v>0</v>
      </c>
      <c r="DV41" s="227">
        <v>5</v>
      </c>
      <c r="DW41" s="227">
        <v>0</v>
      </c>
      <c r="DX41" s="227">
        <v>0</v>
      </c>
      <c r="DY41" s="227">
        <v>7</v>
      </c>
      <c r="DZ41" s="227">
        <v>0</v>
      </c>
      <c r="EA41" s="227">
        <v>49</v>
      </c>
      <c r="EB41" s="227">
        <v>0</v>
      </c>
      <c r="EC41" s="228">
        <v>56.2</v>
      </c>
      <c r="ED41" s="227">
        <v>0</v>
      </c>
      <c r="EE41" s="227">
        <v>0</v>
      </c>
      <c r="EF41" s="227">
        <v>23</v>
      </c>
      <c r="EG41" s="227">
        <v>1860</v>
      </c>
      <c r="EH41" s="228">
        <v>61</v>
      </c>
      <c r="EI41" s="227">
        <v>0</v>
      </c>
      <c r="EK41" s="41">
        <v>38</v>
      </c>
      <c r="EL41" s="227">
        <v>0</v>
      </c>
      <c r="EM41" s="227">
        <v>0</v>
      </c>
      <c r="EN41" s="227">
        <v>71.3</v>
      </c>
      <c r="EO41" s="227">
        <v>71.3</v>
      </c>
      <c r="EP41" s="227">
        <v>71.3</v>
      </c>
      <c r="EQ41" s="227">
        <v>76.3</v>
      </c>
      <c r="ER41" s="227">
        <v>76.3</v>
      </c>
      <c r="ES41" s="227">
        <v>76.3</v>
      </c>
      <c r="ET41" s="227">
        <v>83.3</v>
      </c>
      <c r="EU41" s="227">
        <v>83.3</v>
      </c>
      <c r="EV41" s="227">
        <v>132.30000000000001</v>
      </c>
      <c r="EW41" s="227">
        <v>132.30000000000001</v>
      </c>
      <c r="EX41" s="227">
        <v>188.5</v>
      </c>
      <c r="EY41" s="227">
        <v>188.5</v>
      </c>
      <c r="EZ41" s="227">
        <v>188.5</v>
      </c>
      <c r="FA41" s="227">
        <v>211.5</v>
      </c>
      <c r="FB41" s="227">
        <v>2071.5</v>
      </c>
      <c r="FC41" s="227">
        <v>2132.5</v>
      </c>
      <c r="FD41" s="227">
        <v>2132.5</v>
      </c>
    </row>
    <row r="42" spans="1:160" s="41" customFormat="1" ht="13.5" collapsed="1" thickBot="1" x14ac:dyDescent="0.25">
      <c r="A42" s="131"/>
      <c r="B42" s="34">
        <v>2</v>
      </c>
      <c r="C42" s="10">
        <v>2</v>
      </c>
      <c r="D42" s="37" t="s">
        <v>90</v>
      </c>
      <c r="E42" s="37" t="s">
        <v>91</v>
      </c>
      <c r="F42" s="37"/>
      <c r="G42" s="43">
        <v>0.29305555555555557</v>
      </c>
      <c r="H42" s="47">
        <v>0.29305555555555557</v>
      </c>
      <c r="I42" s="58" t="s">
        <v>44</v>
      </c>
      <c r="J42" s="52">
        <v>0</v>
      </c>
      <c r="K42" s="43">
        <v>0.37638888888888888</v>
      </c>
      <c r="L42" s="47">
        <v>0.37638888888888888</v>
      </c>
      <c r="M42" s="42" t="s">
        <v>44</v>
      </c>
      <c r="N42" s="38">
        <v>0</v>
      </c>
      <c r="O42" s="73">
        <v>0.41805555555555557</v>
      </c>
      <c r="P42" s="42" t="s">
        <v>44</v>
      </c>
      <c r="Q42" s="38">
        <v>0</v>
      </c>
      <c r="R42" s="43">
        <v>0.41944444444444445</v>
      </c>
      <c r="S42" s="47">
        <v>0.41944444444444445</v>
      </c>
      <c r="T42" s="70">
        <v>34.4</v>
      </c>
      <c r="U42" s="71">
        <v>34.4</v>
      </c>
      <c r="V42" s="72"/>
      <c r="W42" s="115">
        <v>0.43888888888888888</v>
      </c>
      <c r="X42" s="42" t="s">
        <v>44</v>
      </c>
      <c r="Y42" s="38">
        <v>0</v>
      </c>
      <c r="Z42" s="49">
        <v>0.47361111111111115</v>
      </c>
      <c r="AA42" s="42" t="s">
        <v>44</v>
      </c>
      <c r="AB42" s="38">
        <v>0</v>
      </c>
      <c r="AC42" s="53">
        <v>0.47569444444444442</v>
      </c>
      <c r="AD42" s="61"/>
      <c r="AE42" s="55">
        <v>0.47950231481481481</v>
      </c>
      <c r="AF42" s="35">
        <v>3.807870370370392E-3</v>
      </c>
      <c r="AG42" s="35">
        <v>4.6296296296274766E-5</v>
      </c>
      <c r="AH42" s="44" t="s">
        <v>45</v>
      </c>
      <c r="AI42" s="45">
        <v>4</v>
      </c>
      <c r="AJ42" s="115">
        <v>0.49652777777777773</v>
      </c>
      <c r="AK42" s="42" t="s">
        <v>44</v>
      </c>
      <c r="AL42" s="38">
        <v>0</v>
      </c>
      <c r="AM42" s="73">
        <v>0.50694444444444442</v>
      </c>
      <c r="AN42" s="42" t="s">
        <v>44</v>
      </c>
      <c r="AO42" s="38">
        <v>0</v>
      </c>
      <c r="AP42" s="53">
        <v>0.50902777777777775</v>
      </c>
      <c r="AQ42" s="61"/>
      <c r="AR42" s="55">
        <v>0.51576388888888891</v>
      </c>
      <c r="AS42" s="35">
        <v>6.7361111111111649E-3</v>
      </c>
      <c r="AT42" s="35">
        <v>2.3148148148094232E-5</v>
      </c>
      <c r="AU42" s="44" t="s">
        <v>45</v>
      </c>
      <c r="AV42" s="45">
        <v>2</v>
      </c>
      <c r="AW42" s="49">
        <v>0.53680555555555554</v>
      </c>
      <c r="AX42" s="42" t="s">
        <v>44</v>
      </c>
      <c r="AY42" s="38">
        <v>0</v>
      </c>
      <c r="AZ42" s="49">
        <v>0.53888888888888886</v>
      </c>
      <c r="BA42" s="61"/>
      <c r="BB42" s="55">
        <v>0.54357638888888882</v>
      </c>
      <c r="BC42" s="35">
        <v>4.6874999999999556E-3</v>
      </c>
      <c r="BD42" s="35">
        <v>3.1250000000004451E-4</v>
      </c>
      <c r="BE42" s="44" t="s">
        <v>45</v>
      </c>
      <c r="BF42" s="45">
        <v>27</v>
      </c>
      <c r="BG42" s="308">
        <v>0.5840277777777777</v>
      </c>
      <c r="BH42" s="42" t="s">
        <v>44</v>
      </c>
      <c r="BI42" s="38">
        <v>0</v>
      </c>
      <c r="BJ42" s="43">
        <v>0.58402777777777781</v>
      </c>
      <c r="BK42" s="47">
        <v>0.58472222222222225</v>
      </c>
      <c r="BL42" s="70">
        <v>25.6</v>
      </c>
      <c r="BM42" s="71">
        <v>25.6</v>
      </c>
      <c r="BN42" s="72"/>
      <c r="BO42" s="117" t="s">
        <v>226</v>
      </c>
      <c r="BP42" s="121"/>
      <c r="BQ42" s="124" t="s">
        <v>225</v>
      </c>
      <c r="BR42" s="125"/>
      <c r="BS42" s="49">
        <v>0.66041666666666665</v>
      </c>
      <c r="BT42" s="42" t="s">
        <v>44</v>
      </c>
      <c r="BU42" s="38">
        <v>0</v>
      </c>
      <c r="BV42" s="49">
        <v>0.66249999999999998</v>
      </c>
      <c r="BW42" s="61"/>
      <c r="BX42" s="55">
        <v>0.66495370370370377</v>
      </c>
      <c r="BY42" s="35">
        <v>2.4537037037037912E-3</v>
      </c>
      <c r="BZ42" s="35">
        <v>8.7603535536828758E-17</v>
      </c>
      <c r="CA42" s="44" t="s">
        <v>44</v>
      </c>
      <c r="CB42" s="45">
        <v>0</v>
      </c>
      <c r="CC42" s="85">
        <v>0.66597222222222219</v>
      </c>
      <c r="CD42" s="86"/>
      <c r="CE42" s="87">
        <v>60</v>
      </c>
      <c r="CF42" s="88"/>
      <c r="CG42" s="85">
        <v>0.67499999999999993</v>
      </c>
      <c r="CH42" s="86"/>
      <c r="CI42" s="87">
        <v>0</v>
      </c>
      <c r="CJ42" s="88"/>
      <c r="CK42" s="43">
        <v>0.70972222222222225</v>
      </c>
      <c r="CL42" s="47">
        <v>0.70972222222222225</v>
      </c>
      <c r="CM42" s="70">
        <v>46.2</v>
      </c>
      <c r="CN42" s="71">
        <v>46.2</v>
      </c>
      <c r="CO42" s="72">
        <v>220</v>
      </c>
      <c r="CP42" s="91">
        <v>0.71111111111111114</v>
      </c>
      <c r="CQ42" s="95">
        <v>5.5555555555555552E-2</v>
      </c>
      <c r="CR42" s="42" t="s">
        <v>44</v>
      </c>
      <c r="CS42" s="38">
        <v>0</v>
      </c>
      <c r="CT42" s="284"/>
      <c r="CU42" s="39">
        <v>359.2</v>
      </c>
      <c r="CV42" s="46">
        <v>60</v>
      </c>
      <c r="CW42" s="40"/>
      <c r="CX42" s="63">
        <v>419.2</v>
      </c>
      <c r="CY42" s="284"/>
      <c r="CZ42" s="101" t="s">
        <v>190</v>
      </c>
      <c r="DA42" s="129" t="s">
        <v>176</v>
      </c>
      <c r="DB42" s="129">
        <v>150</v>
      </c>
      <c r="DC42" s="104" t="s">
        <v>181</v>
      </c>
      <c r="DD42" s="77"/>
      <c r="DE42" s="56"/>
      <c r="DF42" s="36"/>
      <c r="DI42" s="41">
        <v>1.1499999999999999</v>
      </c>
      <c r="DJ42" s="41" t="s">
        <v>196</v>
      </c>
      <c r="DK42" s="153">
        <v>342.13</v>
      </c>
      <c r="DL42" s="41">
        <v>342.13</v>
      </c>
      <c r="DM42" s="41">
        <v>9999</v>
      </c>
      <c r="DP42" s="41">
        <v>2</v>
      </c>
      <c r="DQ42" s="227">
        <v>0</v>
      </c>
      <c r="DR42" s="227">
        <v>0</v>
      </c>
      <c r="DS42" s="228">
        <v>34.4</v>
      </c>
      <c r="DT42" s="227">
        <v>0</v>
      </c>
      <c r="DU42" s="227">
        <v>0</v>
      </c>
      <c r="DV42" s="227">
        <v>4</v>
      </c>
      <c r="DW42" s="227">
        <v>0</v>
      </c>
      <c r="DX42" s="227">
        <v>0</v>
      </c>
      <c r="DY42" s="227">
        <v>2</v>
      </c>
      <c r="DZ42" s="227">
        <v>0</v>
      </c>
      <c r="EA42" s="227">
        <v>27</v>
      </c>
      <c r="EB42" s="227">
        <v>0</v>
      </c>
      <c r="EC42" s="228">
        <v>25.6</v>
      </c>
      <c r="ED42" s="227">
        <v>0</v>
      </c>
      <c r="EE42" s="227">
        <v>0</v>
      </c>
      <c r="EF42" s="227">
        <v>0</v>
      </c>
      <c r="EG42" s="227">
        <v>60</v>
      </c>
      <c r="EH42" s="228">
        <v>266.2</v>
      </c>
      <c r="EI42" s="227">
        <v>0</v>
      </c>
      <c r="EK42" s="41">
        <v>2</v>
      </c>
      <c r="EL42" s="227">
        <v>0</v>
      </c>
      <c r="EM42" s="227">
        <v>0</v>
      </c>
      <c r="EN42" s="227">
        <v>34.4</v>
      </c>
      <c r="EO42" s="227">
        <v>34.4</v>
      </c>
      <c r="EP42" s="227">
        <v>34.4</v>
      </c>
      <c r="EQ42" s="227">
        <v>38.4</v>
      </c>
      <c r="ER42" s="227">
        <v>38.4</v>
      </c>
      <c r="ES42" s="227">
        <v>38.4</v>
      </c>
      <c r="ET42" s="227">
        <v>40.4</v>
      </c>
      <c r="EU42" s="227">
        <v>40.4</v>
      </c>
      <c r="EV42" s="227">
        <v>67.400000000000006</v>
      </c>
      <c r="EW42" s="227">
        <v>67.400000000000006</v>
      </c>
      <c r="EX42" s="227">
        <v>93</v>
      </c>
      <c r="EY42" s="227">
        <v>93</v>
      </c>
      <c r="EZ42" s="227">
        <v>93</v>
      </c>
      <c r="FA42" s="227">
        <v>93</v>
      </c>
      <c r="FB42" s="227">
        <v>153</v>
      </c>
      <c r="FC42" s="227">
        <v>419.2</v>
      </c>
      <c r="FD42" s="227">
        <v>419.2</v>
      </c>
    </row>
    <row r="43" spans="1:160" ht="13.5" thickBot="1" x14ac:dyDescent="0.25">
      <c r="A43" s="132"/>
      <c r="B43" s="34">
        <v>21</v>
      </c>
      <c r="C43" s="10">
        <v>21</v>
      </c>
      <c r="D43" s="37" t="s">
        <v>115</v>
      </c>
      <c r="E43" s="37" t="s">
        <v>116</v>
      </c>
      <c r="F43" s="37"/>
      <c r="G43" s="43">
        <v>0.30625000000000002</v>
      </c>
      <c r="H43" s="47">
        <v>0.30624999999999997</v>
      </c>
      <c r="I43" s="58" t="s">
        <v>44</v>
      </c>
      <c r="J43" s="52">
        <v>0</v>
      </c>
      <c r="K43" s="43">
        <v>0.389583333333332</v>
      </c>
      <c r="L43" s="47">
        <v>0.38958333333332601</v>
      </c>
      <c r="M43" s="42" t="s">
        <v>44</v>
      </c>
      <c r="N43" s="38">
        <v>0</v>
      </c>
      <c r="O43" s="73">
        <v>0.43124999999999997</v>
      </c>
      <c r="P43" s="42" t="s">
        <v>44</v>
      </c>
      <c r="Q43" s="38">
        <v>0</v>
      </c>
      <c r="R43" s="43">
        <v>0.43888888888888888</v>
      </c>
      <c r="S43" s="47">
        <v>0.43888888888888888</v>
      </c>
      <c r="T43" s="70">
        <v>40</v>
      </c>
      <c r="U43" s="71">
        <v>40</v>
      </c>
      <c r="V43" s="72">
        <v>300</v>
      </c>
      <c r="W43" s="115">
        <v>0.45208333333333328</v>
      </c>
      <c r="X43" s="42" t="s">
        <v>44</v>
      </c>
      <c r="Y43" s="38">
        <v>0</v>
      </c>
      <c r="Z43" s="49">
        <v>0.48680555555555555</v>
      </c>
      <c r="AA43" s="42" t="s">
        <v>44</v>
      </c>
      <c r="AB43" s="38">
        <v>0</v>
      </c>
      <c r="AC43" s="53">
        <v>0.48888888888888887</v>
      </c>
      <c r="AD43" s="61"/>
      <c r="AE43" s="55">
        <v>0.4927199074074074</v>
      </c>
      <c r="AF43" s="35">
        <v>3.8310185185185253E-3</v>
      </c>
      <c r="AG43" s="35">
        <v>2.3148148148141503E-5</v>
      </c>
      <c r="AH43" s="44" t="s">
        <v>45</v>
      </c>
      <c r="AI43" s="45">
        <v>2</v>
      </c>
      <c r="AJ43" s="115">
        <v>0.50972222222222219</v>
      </c>
      <c r="AK43" s="42" t="s">
        <v>44</v>
      </c>
      <c r="AL43" s="38">
        <v>0</v>
      </c>
      <c r="AM43" s="73">
        <v>0.52013888888888882</v>
      </c>
      <c r="AN43" s="42" t="s">
        <v>44</v>
      </c>
      <c r="AO43" s="38">
        <v>0</v>
      </c>
      <c r="AP43" s="53">
        <v>0.52222222222222225</v>
      </c>
      <c r="AQ43" s="61"/>
      <c r="AR43" s="55">
        <v>0.5289814814814815</v>
      </c>
      <c r="AS43" s="35">
        <v>6.7592592592592426E-3</v>
      </c>
      <c r="AT43" s="35">
        <v>1.6479873021779667E-17</v>
      </c>
      <c r="AU43" s="44" t="s">
        <v>44</v>
      </c>
      <c r="AV43" s="45">
        <v>0</v>
      </c>
      <c r="AW43" s="49">
        <v>0.54999999999999993</v>
      </c>
      <c r="AX43" s="42" t="s">
        <v>44</v>
      </c>
      <c r="AY43" s="38">
        <v>0</v>
      </c>
      <c r="AZ43" s="49">
        <v>0.55208333333333304</v>
      </c>
      <c r="BA43" s="61"/>
      <c r="BB43" s="55">
        <v>0.55743055555555554</v>
      </c>
      <c r="BC43" s="35">
        <v>5.347222222222503E-3</v>
      </c>
      <c r="BD43" s="35">
        <v>3.4722222222250288E-4</v>
      </c>
      <c r="BE43" s="44" t="s">
        <v>223</v>
      </c>
      <c r="BF43" s="45">
        <v>30</v>
      </c>
      <c r="BG43" s="308">
        <v>0.59722222222222188</v>
      </c>
      <c r="BH43" s="42" t="s">
        <v>44</v>
      </c>
      <c r="BI43" s="38">
        <v>0</v>
      </c>
      <c r="BJ43" s="43">
        <v>0.59722222222222221</v>
      </c>
      <c r="BK43" s="47">
        <v>0.60138888888888886</v>
      </c>
      <c r="BL43" s="70">
        <v>24.5</v>
      </c>
      <c r="BM43" s="71">
        <v>24.5</v>
      </c>
      <c r="BN43" s="72"/>
      <c r="BO43" s="117" t="s">
        <v>226</v>
      </c>
      <c r="BP43" s="121"/>
      <c r="BQ43" s="124" t="s">
        <v>225</v>
      </c>
      <c r="BR43" s="125"/>
      <c r="BS43" s="49">
        <v>0.67361111111111116</v>
      </c>
      <c r="BT43" s="42" t="s">
        <v>44</v>
      </c>
      <c r="BU43" s="38">
        <v>0</v>
      </c>
      <c r="BV43" s="49">
        <v>0.67569444444444404</v>
      </c>
      <c r="BW43" s="61"/>
      <c r="BX43" s="55">
        <v>0.67811342592592594</v>
      </c>
      <c r="BY43" s="35">
        <v>2.4189814814818966E-3</v>
      </c>
      <c r="BZ43" s="35">
        <v>3.472222222180698E-5</v>
      </c>
      <c r="CA43" s="44" t="s">
        <v>45</v>
      </c>
      <c r="CB43" s="45">
        <v>3</v>
      </c>
      <c r="CC43" s="85">
        <v>0.68125000000000002</v>
      </c>
      <c r="CD43" s="86"/>
      <c r="CE43" s="87">
        <v>0</v>
      </c>
      <c r="CF43" s="88"/>
      <c r="CG43" s="85">
        <v>0.68819444444444444</v>
      </c>
      <c r="CH43" s="86"/>
      <c r="CI43" s="87">
        <v>0</v>
      </c>
      <c r="CJ43" s="88"/>
      <c r="CK43" s="43">
        <v>0.73402777777777783</v>
      </c>
      <c r="CL43" s="47">
        <v>0.73402777777777783</v>
      </c>
      <c r="CM43" s="70">
        <v>46</v>
      </c>
      <c r="CN43" s="71">
        <v>46</v>
      </c>
      <c r="CO43" s="72"/>
      <c r="CP43" s="91">
        <v>0.73819444444444438</v>
      </c>
      <c r="CQ43" s="95">
        <v>5.5555555555555601E-2</v>
      </c>
      <c r="CR43" s="42" t="s">
        <v>44</v>
      </c>
      <c r="CS43" s="38">
        <v>0</v>
      </c>
      <c r="CT43" s="75"/>
      <c r="CU43" s="39">
        <v>445.5</v>
      </c>
      <c r="CV43" s="46">
        <v>0</v>
      </c>
      <c r="CW43" s="40"/>
      <c r="CX43" s="63">
        <v>445.5</v>
      </c>
      <c r="CY43" s="75"/>
      <c r="CZ43" s="101" t="s">
        <v>189</v>
      </c>
      <c r="DA43" s="129" t="s">
        <v>176</v>
      </c>
      <c r="DB43" s="129">
        <v>125</v>
      </c>
      <c r="DC43" s="104" t="s">
        <v>182</v>
      </c>
      <c r="DD43" s="77"/>
      <c r="DE43" s="56"/>
      <c r="DF43" s="36"/>
      <c r="DI43" s="41">
        <v>1.1200000000000001</v>
      </c>
      <c r="DJ43" s="17" t="s">
        <v>196</v>
      </c>
      <c r="DK43" s="153">
        <v>423.76</v>
      </c>
      <c r="DL43" s="41">
        <v>423.76</v>
      </c>
      <c r="DM43" s="41">
        <v>9999</v>
      </c>
      <c r="DP43" s="41">
        <v>21</v>
      </c>
      <c r="DQ43" s="227">
        <v>0</v>
      </c>
      <c r="DR43" s="227">
        <v>0</v>
      </c>
      <c r="DS43" s="228">
        <v>340</v>
      </c>
      <c r="DT43" s="227">
        <v>0</v>
      </c>
      <c r="DU43" s="227">
        <v>0</v>
      </c>
      <c r="DV43" s="227">
        <v>2</v>
      </c>
      <c r="DW43" s="227">
        <v>0</v>
      </c>
      <c r="DX43" s="227">
        <v>0</v>
      </c>
      <c r="DY43" s="227">
        <v>0</v>
      </c>
      <c r="DZ43" s="227">
        <v>0</v>
      </c>
      <c r="EA43" s="227">
        <v>30</v>
      </c>
      <c r="EB43" s="227">
        <v>0</v>
      </c>
      <c r="EC43" s="228">
        <v>24.5</v>
      </c>
      <c r="ED43" s="227">
        <v>0</v>
      </c>
      <c r="EE43" s="227">
        <v>0</v>
      </c>
      <c r="EF43" s="227">
        <v>3</v>
      </c>
      <c r="EG43" s="227">
        <v>0</v>
      </c>
      <c r="EH43" s="228">
        <v>46</v>
      </c>
      <c r="EI43" s="227">
        <v>0</v>
      </c>
      <c r="EK43" s="41">
        <v>21</v>
      </c>
      <c r="EL43" s="227">
        <v>0</v>
      </c>
      <c r="EM43" s="227">
        <v>0</v>
      </c>
      <c r="EN43" s="227">
        <v>340</v>
      </c>
      <c r="EO43" s="227">
        <v>340</v>
      </c>
      <c r="EP43" s="227">
        <v>340</v>
      </c>
      <c r="EQ43" s="227">
        <v>342</v>
      </c>
      <c r="ER43" s="227">
        <v>342</v>
      </c>
      <c r="ES43" s="227">
        <v>342</v>
      </c>
      <c r="ET43" s="227">
        <v>342</v>
      </c>
      <c r="EU43" s="227">
        <v>342</v>
      </c>
      <c r="EV43" s="227">
        <v>372</v>
      </c>
      <c r="EW43" s="227">
        <v>372</v>
      </c>
      <c r="EX43" s="227">
        <v>396.5</v>
      </c>
      <c r="EY43" s="227">
        <v>396.5</v>
      </c>
      <c r="EZ43" s="227">
        <v>396.5</v>
      </c>
      <c r="FA43" s="227">
        <v>399.5</v>
      </c>
      <c r="FB43" s="227">
        <v>399.5</v>
      </c>
      <c r="FC43" s="227">
        <v>445.5</v>
      </c>
      <c r="FD43" s="227">
        <v>445.5</v>
      </c>
    </row>
    <row r="44" spans="1:160" ht="13.5" thickBot="1" x14ac:dyDescent="0.25">
      <c r="A44" s="132"/>
      <c r="B44" s="34">
        <v>40</v>
      </c>
      <c r="C44" s="10">
        <v>40</v>
      </c>
      <c r="D44" s="37" t="s">
        <v>144</v>
      </c>
      <c r="E44" s="37" t="s">
        <v>145</v>
      </c>
      <c r="F44" s="37"/>
      <c r="G44" s="43">
        <v>0.31944444444444398</v>
      </c>
      <c r="H44" s="47">
        <v>0.31666666666666665</v>
      </c>
      <c r="I44" s="58" t="s">
        <v>44</v>
      </c>
      <c r="J44" s="52">
        <v>0</v>
      </c>
      <c r="K44" s="43">
        <v>0.40277777777777601</v>
      </c>
      <c r="L44" s="47">
        <v>0.40277777777776202</v>
      </c>
      <c r="M44" s="42" t="s">
        <v>44</v>
      </c>
      <c r="N44" s="38">
        <v>0</v>
      </c>
      <c r="O44" s="73">
        <v>0.44444444444444442</v>
      </c>
      <c r="P44" s="42" t="s">
        <v>44</v>
      </c>
      <c r="Q44" s="38">
        <v>0</v>
      </c>
      <c r="R44" s="43">
        <v>0.45208333333333334</v>
      </c>
      <c r="S44" s="47">
        <v>0.45208333333333334</v>
      </c>
      <c r="T44" s="70">
        <v>47.8</v>
      </c>
      <c r="U44" s="71">
        <v>47.8</v>
      </c>
      <c r="V44" s="72">
        <v>300</v>
      </c>
      <c r="W44" s="115">
        <v>0.46527777777777773</v>
      </c>
      <c r="X44" s="42" t="s">
        <v>44</v>
      </c>
      <c r="Y44" s="38">
        <v>0</v>
      </c>
      <c r="Z44" s="49">
        <v>0.5</v>
      </c>
      <c r="AA44" s="42" t="s">
        <v>44</v>
      </c>
      <c r="AB44" s="38">
        <v>0</v>
      </c>
      <c r="AC44" s="53">
        <v>0.50277777777777777</v>
      </c>
      <c r="AD44" s="61"/>
      <c r="AE44" s="55">
        <v>0.50673611111111116</v>
      </c>
      <c r="AF44" s="35">
        <v>3.958333333333397E-3</v>
      </c>
      <c r="AG44" s="35">
        <v>1.0416666666673022E-4</v>
      </c>
      <c r="AH44" s="44" t="s">
        <v>223</v>
      </c>
      <c r="AI44" s="45">
        <v>9</v>
      </c>
      <c r="AJ44" s="115">
        <v>0.52361111111111114</v>
      </c>
      <c r="AK44" s="42" t="s">
        <v>44</v>
      </c>
      <c r="AL44" s="38">
        <v>0</v>
      </c>
      <c r="AM44" s="73">
        <v>0.53333333333333333</v>
      </c>
      <c r="AN44" s="42" t="s">
        <v>45</v>
      </c>
      <c r="AO44" s="38">
        <v>60</v>
      </c>
      <c r="AP44" s="53">
        <v>0.53680555555555554</v>
      </c>
      <c r="AQ44" s="61"/>
      <c r="AR44" s="55">
        <v>0.54362268518518519</v>
      </c>
      <c r="AS44" s="35">
        <v>6.8171296296296591E-3</v>
      </c>
      <c r="AT44" s="35">
        <v>5.7870370370399944E-5</v>
      </c>
      <c r="AU44" s="44" t="s">
        <v>223</v>
      </c>
      <c r="AV44" s="45">
        <v>5</v>
      </c>
      <c r="AW44" s="49">
        <v>0.56458333333333333</v>
      </c>
      <c r="AX44" s="42" t="s">
        <v>44</v>
      </c>
      <c r="AY44" s="38">
        <v>0</v>
      </c>
      <c r="AZ44" s="49">
        <v>0.56666666666666698</v>
      </c>
      <c r="BA44" s="61"/>
      <c r="BB44" s="55">
        <v>0.573125</v>
      </c>
      <c r="BC44" s="35">
        <v>6.4583333333330106E-3</v>
      </c>
      <c r="BD44" s="35">
        <v>1.4583333333330105E-3</v>
      </c>
      <c r="BE44" s="44" t="s">
        <v>223</v>
      </c>
      <c r="BF44" s="45">
        <v>126</v>
      </c>
      <c r="BG44" s="308">
        <v>0.61180555555555582</v>
      </c>
      <c r="BH44" s="42" t="s">
        <v>44</v>
      </c>
      <c r="BI44" s="38">
        <v>0</v>
      </c>
      <c r="BJ44" s="43">
        <v>0.6118055555555556</v>
      </c>
      <c r="BK44" s="47">
        <v>0.62083333333333335</v>
      </c>
      <c r="BL44" s="70">
        <v>28.3</v>
      </c>
      <c r="BM44" s="71">
        <v>28.3</v>
      </c>
      <c r="BN44" s="72"/>
      <c r="BO44" s="117" t="s">
        <v>226</v>
      </c>
      <c r="BP44" s="121"/>
      <c r="BQ44" s="124" t="s">
        <v>225</v>
      </c>
      <c r="BR44" s="125"/>
      <c r="BS44" s="49">
        <v>0.6972222222222223</v>
      </c>
      <c r="BT44" s="42" t="s">
        <v>44</v>
      </c>
      <c r="BU44" s="38">
        <v>0</v>
      </c>
      <c r="BV44" s="49">
        <v>0.7</v>
      </c>
      <c r="BW44" s="61"/>
      <c r="BX44" s="55">
        <v>0.70341435185185175</v>
      </c>
      <c r="BY44" s="35">
        <v>3.4143518518517935E-3</v>
      </c>
      <c r="BZ44" s="35">
        <v>9.6064814814808986E-4</v>
      </c>
      <c r="CA44" s="44" t="s">
        <v>223</v>
      </c>
      <c r="CB44" s="45">
        <v>83</v>
      </c>
      <c r="CC44" s="85">
        <v>0.70416666666666661</v>
      </c>
      <c r="CD44" s="86"/>
      <c r="CE44" s="87">
        <v>0</v>
      </c>
      <c r="CF44" s="88"/>
      <c r="CG44" s="85">
        <v>0.71180555555555547</v>
      </c>
      <c r="CH44" s="86"/>
      <c r="CI44" s="87">
        <v>0</v>
      </c>
      <c r="CJ44" s="88"/>
      <c r="CK44" s="43">
        <v>0.75277777777777777</v>
      </c>
      <c r="CL44" s="47">
        <v>0.75694444444444453</v>
      </c>
      <c r="CM44" s="70">
        <v>51.8</v>
      </c>
      <c r="CN44" s="71">
        <v>51.8</v>
      </c>
      <c r="CO44" s="72"/>
      <c r="CP44" s="91">
        <v>0.7597222222222223</v>
      </c>
      <c r="CQ44" s="95">
        <v>5.5555555555555601E-2</v>
      </c>
      <c r="CR44" s="42" t="s">
        <v>44</v>
      </c>
      <c r="CS44" s="38">
        <v>0</v>
      </c>
      <c r="CU44" s="39">
        <v>650.9</v>
      </c>
      <c r="CV44" s="46">
        <v>60</v>
      </c>
      <c r="CW44" s="40"/>
      <c r="CX44" s="63">
        <v>710.9</v>
      </c>
      <c r="CZ44" s="101" t="s">
        <v>190</v>
      </c>
      <c r="DA44" s="129" t="s">
        <v>177</v>
      </c>
      <c r="DB44" s="129">
        <v>75</v>
      </c>
      <c r="DC44" s="104"/>
      <c r="DD44" s="77"/>
      <c r="DE44" s="56"/>
      <c r="DF44" s="36"/>
      <c r="DI44" s="41">
        <v>1.06</v>
      </c>
      <c r="DJ44" s="17" t="s">
        <v>196</v>
      </c>
      <c r="DK44" s="153">
        <v>435.57399999999996</v>
      </c>
      <c r="DL44" s="41">
        <v>435.57399999999996</v>
      </c>
      <c r="DM44" s="41">
        <v>9999</v>
      </c>
      <c r="DP44" s="41">
        <v>40</v>
      </c>
      <c r="DQ44" s="227">
        <v>0</v>
      </c>
      <c r="DR44" s="227">
        <v>0</v>
      </c>
      <c r="DS44" s="228">
        <v>347.8</v>
      </c>
      <c r="DT44" s="227">
        <v>0</v>
      </c>
      <c r="DU44" s="227">
        <v>0</v>
      </c>
      <c r="DV44" s="227">
        <v>9</v>
      </c>
      <c r="DW44" s="227">
        <v>0</v>
      </c>
      <c r="DX44" s="227">
        <v>60</v>
      </c>
      <c r="DY44" s="227">
        <v>5</v>
      </c>
      <c r="DZ44" s="227">
        <v>0</v>
      </c>
      <c r="EA44" s="227">
        <v>126</v>
      </c>
      <c r="EB44" s="227">
        <v>0</v>
      </c>
      <c r="EC44" s="228">
        <v>28.3</v>
      </c>
      <c r="ED44" s="227">
        <v>0</v>
      </c>
      <c r="EE44" s="227">
        <v>0</v>
      </c>
      <c r="EF44" s="227">
        <v>83</v>
      </c>
      <c r="EG44" s="227">
        <v>0</v>
      </c>
      <c r="EH44" s="228">
        <v>51.8</v>
      </c>
      <c r="EI44" s="227">
        <v>0</v>
      </c>
      <c r="EK44" s="41">
        <v>40</v>
      </c>
      <c r="EL44" s="227">
        <v>0</v>
      </c>
      <c r="EM44" s="227">
        <v>0</v>
      </c>
      <c r="EN44" s="227">
        <v>347.8</v>
      </c>
      <c r="EO44" s="227">
        <v>347.8</v>
      </c>
      <c r="EP44" s="227">
        <v>347.8</v>
      </c>
      <c r="EQ44" s="227">
        <v>356.8</v>
      </c>
      <c r="ER44" s="227">
        <v>356.8</v>
      </c>
      <c r="ES44" s="227">
        <v>416.8</v>
      </c>
      <c r="ET44" s="227">
        <v>421.8</v>
      </c>
      <c r="EU44" s="227">
        <v>421.8</v>
      </c>
      <c r="EV44" s="227">
        <v>547.79999999999995</v>
      </c>
      <c r="EW44" s="227">
        <v>547.79999999999995</v>
      </c>
      <c r="EX44" s="227">
        <v>576.1</v>
      </c>
      <c r="EY44" s="227">
        <v>576.1</v>
      </c>
      <c r="EZ44" s="227">
        <v>576.1</v>
      </c>
      <c r="FA44" s="227">
        <v>659.1</v>
      </c>
      <c r="FB44" s="227">
        <v>659.1</v>
      </c>
      <c r="FC44" s="227">
        <v>710.9</v>
      </c>
      <c r="FD44" s="227">
        <v>710.9</v>
      </c>
    </row>
    <row r="45" spans="1:160" s="41" customFormat="1" ht="13.5" collapsed="1" thickBot="1" x14ac:dyDescent="0.25">
      <c r="A45" s="131"/>
      <c r="B45" s="34">
        <v>11</v>
      </c>
      <c r="C45" s="10">
        <v>11</v>
      </c>
      <c r="D45" s="37" t="s">
        <v>100</v>
      </c>
      <c r="E45" s="37" t="s">
        <v>101</v>
      </c>
      <c r="F45" s="37"/>
      <c r="G45" s="43">
        <v>0.29930555555555599</v>
      </c>
      <c r="H45" s="47">
        <v>0.29930555555555555</v>
      </c>
      <c r="I45" s="58" t="s">
        <v>44</v>
      </c>
      <c r="J45" s="52">
        <v>0</v>
      </c>
      <c r="K45" s="43">
        <v>0.38263888888888797</v>
      </c>
      <c r="L45" s="47">
        <v>0.38263888888888598</v>
      </c>
      <c r="M45" s="42" t="s">
        <v>44</v>
      </c>
      <c r="N45" s="38">
        <v>0</v>
      </c>
      <c r="O45" s="73">
        <v>0.42430555555555555</v>
      </c>
      <c r="P45" s="42" t="s">
        <v>44</v>
      </c>
      <c r="Q45" s="38">
        <v>0</v>
      </c>
      <c r="R45" s="43">
        <v>0.42708333333333331</v>
      </c>
      <c r="S45" s="47">
        <v>0.42708333333333331</v>
      </c>
      <c r="T45" s="70">
        <v>43.6</v>
      </c>
      <c r="U45" s="71">
        <v>43.6</v>
      </c>
      <c r="V45" s="72">
        <v>300</v>
      </c>
      <c r="W45" s="115">
        <v>0.44513888888888886</v>
      </c>
      <c r="X45" s="42" t="s">
        <v>44</v>
      </c>
      <c r="Y45" s="38">
        <v>0</v>
      </c>
      <c r="Z45" s="49">
        <v>0.47986111111111113</v>
      </c>
      <c r="AA45" s="42" t="s">
        <v>44</v>
      </c>
      <c r="AB45" s="38">
        <v>0</v>
      </c>
      <c r="AC45" s="53">
        <v>0.48194444444444445</v>
      </c>
      <c r="AD45" s="61"/>
      <c r="AE45" s="55">
        <v>0.48592592592592593</v>
      </c>
      <c r="AF45" s="35">
        <v>3.9814814814814747E-3</v>
      </c>
      <c r="AG45" s="35">
        <v>1.2731481481480797E-4</v>
      </c>
      <c r="AH45" s="44" t="s">
        <v>223</v>
      </c>
      <c r="AI45" s="45">
        <v>11</v>
      </c>
      <c r="AJ45" s="115">
        <v>0.50277777777777777</v>
      </c>
      <c r="AK45" s="42" t="s">
        <v>44</v>
      </c>
      <c r="AL45" s="38">
        <v>0</v>
      </c>
      <c r="AM45" s="73">
        <v>0.5131944444444444</v>
      </c>
      <c r="AN45" s="42" t="s">
        <v>44</v>
      </c>
      <c r="AO45" s="38">
        <v>0</v>
      </c>
      <c r="AP45" s="53">
        <v>0.51527777777777783</v>
      </c>
      <c r="AQ45" s="61"/>
      <c r="AR45" s="55">
        <v>0.52187499999999998</v>
      </c>
      <c r="AS45" s="35">
        <v>6.5972222222221433E-3</v>
      </c>
      <c r="AT45" s="35">
        <v>1.6203703703711585E-4</v>
      </c>
      <c r="AU45" s="44" t="s">
        <v>45</v>
      </c>
      <c r="AV45" s="45">
        <v>14</v>
      </c>
      <c r="AW45" s="49">
        <v>0.54097222222222219</v>
      </c>
      <c r="AX45" s="42" t="s">
        <v>45</v>
      </c>
      <c r="AY45" s="38">
        <v>180</v>
      </c>
      <c r="AZ45" s="49">
        <v>0.54305555555555596</v>
      </c>
      <c r="BA45" s="61"/>
      <c r="BB45" s="55">
        <v>0.54792824074074076</v>
      </c>
      <c r="BC45" s="35">
        <v>4.8726851851847996E-3</v>
      </c>
      <c r="BD45" s="35">
        <v>1.2731481481520045E-4</v>
      </c>
      <c r="BE45" s="44" t="s">
        <v>45</v>
      </c>
      <c r="BF45" s="45">
        <v>11</v>
      </c>
      <c r="BG45" s="308">
        <v>0.5881944444444448</v>
      </c>
      <c r="BH45" s="42" t="s">
        <v>44</v>
      </c>
      <c r="BI45" s="38">
        <v>0</v>
      </c>
      <c r="BJ45" s="43">
        <v>0.59930555555555554</v>
      </c>
      <c r="BK45" s="47">
        <v>0.59930555555555554</v>
      </c>
      <c r="BL45" s="70">
        <v>27.7</v>
      </c>
      <c r="BM45" s="71">
        <v>27.7</v>
      </c>
      <c r="BN45" s="72">
        <v>10</v>
      </c>
      <c r="BO45" s="117" t="s">
        <v>226</v>
      </c>
      <c r="BP45" s="121"/>
      <c r="BQ45" s="124" t="s">
        <v>225</v>
      </c>
      <c r="BR45" s="125"/>
      <c r="BS45" s="49">
        <v>0.66736111111111107</v>
      </c>
      <c r="BT45" s="42" t="s">
        <v>223</v>
      </c>
      <c r="BU45" s="38">
        <v>240</v>
      </c>
      <c r="BV45" s="49">
        <v>0.67013888888888895</v>
      </c>
      <c r="BW45" s="61"/>
      <c r="BX45" s="55">
        <v>0.67267361111111112</v>
      </c>
      <c r="BY45" s="35">
        <v>2.5347222222221744E-3</v>
      </c>
      <c r="BZ45" s="35">
        <v>8.1018518518470757E-5</v>
      </c>
      <c r="CA45" s="44" t="s">
        <v>223</v>
      </c>
      <c r="CB45" s="45">
        <v>7</v>
      </c>
      <c r="CC45" s="85">
        <v>0.67499999999999993</v>
      </c>
      <c r="CD45" s="86"/>
      <c r="CE45" s="87">
        <v>0</v>
      </c>
      <c r="CF45" s="88"/>
      <c r="CG45" s="85">
        <v>0.68333333333333324</v>
      </c>
      <c r="CH45" s="86"/>
      <c r="CI45" s="87">
        <v>0</v>
      </c>
      <c r="CJ45" s="88"/>
      <c r="CK45" s="43">
        <v>0.72430555555555554</v>
      </c>
      <c r="CL45" s="47">
        <v>0.72430555555555554</v>
      </c>
      <c r="CM45" s="70">
        <v>48.7</v>
      </c>
      <c r="CN45" s="71">
        <v>48.7</v>
      </c>
      <c r="CO45" s="72"/>
      <c r="CP45" s="91">
        <v>0.7270833333333333</v>
      </c>
      <c r="CQ45" s="95">
        <v>5.5555555555555601E-2</v>
      </c>
      <c r="CR45" s="42" t="s">
        <v>44</v>
      </c>
      <c r="CS45" s="38">
        <v>0</v>
      </c>
      <c r="CT45" s="284"/>
      <c r="CU45" s="39">
        <v>473</v>
      </c>
      <c r="CV45" s="46">
        <v>420</v>
      </c>
      <c r="CW45" s="40"/>
      <c r="CX45" s="63">
        <v>893</v>
      </c>
      <c r="CY45" s="284"/>
      <c r="CZ45" s="101" t="s">
        <v>190</v>
      </c>
      <c r="DA45" s="129" t="s">
        <v>177</v>
      </c>
      <c r="DB45" s="129">
        <v>120</v>
      </c>
      <c r="DC45" s="104"/>
      <c r="DD45" s="77"/>
      <c r="DE45" s="56"/>
      <c r="DF45" s="36"/>
      <c r="DI45" s="41">
        <v>1.0900000000000001</v>
      </c>
      <c r="DJ45" s="41" t="s">
        <v>196</v>
      </c>
      <c r="DK45" s="153">
        <v>440.8</v>
      </c>
      <c r="DL45" s="41">
        <v>440.8</v>
      </c>
      <c r="DM45" s="41">
        <v>9999</v>
      </c>
      <c r="DP45" s="41">
        <v>11</v>
      </c>
      <c r="DQ45" s="227">
        <v>0</v>
      </c>
      <c r="DR45" s="227">
        <v>0</v>
      </c>
      <c r="DS45" s="228">
        <v>343.6</v>
      </c>
      <c r="DT45" s="227">
        <v>0</v>
      </c>
      <c r="DU45" s="227">
        <v>0</v>
      </c>
      <c r="DV45" s="227">
        <v>11</v>
      </c>
      <c r="DW45" s="227">
        <v>0</v>
      </c>
      <c r="DX45" s="227">
        <v>0</v>
      </c>
      <c r="DY45" s="227">
        <v>14</v>
      </c>
      <c r="DZ45" s="227">
        <v>180</v>
      </c>
      <c r="EA45" s="227">
        <v>11</v>
      </c>
      <c r="EB45" s="227">
        <v>0</v>
      </c>
      <c r="EC45" s="228">
        <v>37.700000000000003</v>
      </c>
      <c r="ED45" s="227">
        <v>0</v>
      </c>
      <c r="EE45" s="227">
        <v>240</v>
      </c>
      <c r="EF45" s="227">
        <v>7</v>
      </c>
      <c r="EG45" s="227">
        <v>0</v>
      </c>
      <c r="EH45" s="228">
        <v>48.7</v>
      </c>
      <c r="EI45" s="227">
        <v>0</v>
      </c>
      <c r="EK45" s="41">
        <v>11</v>
      </c>
      <c r="EL45" s="227">
        <v>0</v>
      </c>
      <c r="EM45" s="227">
        <v>0</v>
      </c>
      <c r="EN45" s="227">
        <v>343.6</v>
      </c>
      <c r="EO45" s="227">
        <v>343.6</v>
      </c>
      <c r="EP45" s="227">
        <v>343.6</v>
      </c>
      <c r="EQ45" s="227">
        <v>354.6</v>
      </c>
      <c r="ER45" s="227">
        <v>354.6</v>
      </c>
      <c r="ES45" s="227">
        <v>354.6</v>
      </c>
      <c r="ET45" s="227">
        <v>368.6</v>
      </c>
      <c r="EU45" s="227">
        <v>548.6</v>
      </c>
      <c r="EV45" s="227">
        <v>559.6</v>
      </c>
      <c r="EW45" s="227">
        <v>559.6</v>
      </c>
      <c r="EX45" s="227">
        <v>597.29999999999995</v>
      </c>
      <c r="EY45" s="227">
        <v>597.29999999999995</v>
      </c>
      <c r="EZ45" s="227">
        <v>837.3</v>
      </c>
      <c r="FA45" s="227">
        <v>844.3</v>
      </c>
      <c r="FB45" s="227">
        <v>844.3</v>
      </c>
      <c r="FC45" s="227">
        <v>893</v>
      </c>
      <c r="FD45" s="227">
        <v>893</v>
      </c>
    </row>
    <row r="46" spans="1:160" ht="13.5" thickBot="1" x14ac:dyDescent="0.25">
      <c r="A46" s="132"/>
      <c r="B46" s="34">
        <v>57</v>
      </c>
      <c r="C46" s="10">
        <v>60</v>
      </c>
      <c r="D46" s="37" t="s">
        <v>170</v>
      </c>
      <c r="E46" s="37" t="s">
        <v>171</v>
      </c>
      <c r="F46" s="37"/>
      <c r="G46" s="43">
        <v>0.33124999999999999</v>
      </c>
      <c r="H46" s="47">
        <v>0.33124999999999999</v>
      </c>
      <c r="I46" s="58" t="s">
        <v>44</v>
      </c>
      <c r="J46" s="52">
        <v>0</v>
      </c>
      <c r="K46" s="43">
        <v>0.41458333333332997</v>
      </c>
      <c r="L46" s="47">
        <v>0.41458333333330999</v>
      </c>
      <c r="M46" s="42" t="s">
        <v>44</v>
      </c>
      <c r="N46" s="38">
        <v>0</v>
      </c>
      <c r="O46" s="73">
        <v>0.45624999999999999</v>
      </c>
      <c r="P46" s="42" t="s">
        <v>44</v>
      </c>
      <c r="Q46" s="38">
        <v>0</v>
      </c>
      <c r="R46" s="43">
        <v>0.46597222222222223</v>
      </c>
      <c r="S46" s="47">
        <v>0.46597222222222223</v>
      </c>
      <c r="T46" s="70">
        <v>51.1</v>
      </c>
      <c r="U46" s="71">
        <v>51.1</v>
      </c>
      <c r="V46" s="72">
        <v>300</v>
      </c>
      <c r="W46" s="115">
        <v>0.4770833333333333</v>
      </c>
      <c r="X46" s="42" t="s">
        <v>44</v>
      </c>
      <c r="Y46" s="38">
        <v>0</v>
      </c>
      <c r="Z46" s="49">
        <v>0.51180555555555551</v>
      </c>
      <c r="AA46" s="42" t="s">
        <v>44</v>
      </c>
      <c r="AB46" s="38">
        <v>0</v>
      </c>
      <c r="AC46" s="53">
        <v>0.51527777777777783</v>
      </c>
      <c r="AD46" s="61"/>
      <c r="AE46" s="55">
        <v>0.51914351851851859</v>
      </c>
      <c r="AF46" s="35">
        <v>3.8657407407407529E-3</v>
      </c>
      <c r="AG46" s="35">
        <v>1.1574074074086147E-5</v>
      </c>
      <c r="AH46" s="44" t="s">
        <v>223</v>
      </c>
      <c r="AI46" s="45">
        <v>1</v>
      </c>
      <c r="AJ46" s="115">
        <v>0.5361111111111112</v>
      </c>
      <c r="AK46" s="42" t="s">
        <v>44</v>
      </c>
      <c r="AL46" s="38">
        <v>0</v>
      </c>
      <c r="AM46" s="73">
        <v>0.54652777777777783</v>
      </c>
      <c r="AN46" s="42" t="s">
        <v>44</v>
      </c>
      <c r="AO46" s="38">
        <v>0</v>
      </c>
      <c r="AP46" s="53">
        <v>0.54861111111111105</v>
      </c>
      <c r="AQ46" s="61"/>
      <c r="AR46" s="55">
        <v>0.55482638888888891</v>
      </c>
      <c r="AS46" s="35">
        <v>6.2152777777778612E-3</v>
      </c>
      <c r="AT46" s="35">
        <v>5.4398148148139796E-4</v>
      </c>
      <c r="AU46" s="44" t="s">
        <v>45</v>
      </c>
      <c r="AV46" s="45">
        <v>47</v>
      </c>
      <c r="AW46" s="49">
        <v>0.57638888888888895</v>
      </c>
      <c r="AX46" s="42" t="s">
        <v>44</v>
      </c>
      <c r="AY46" s="38">
        <v>0</v>
      </c>
      <c r="AZ46" s="49">
        <v>0.57847222222222205</v>
      </c>
      <c r="BA46" s="61"/>
      <c r="BB46" s="55">
        <v>0.58346064814814813</v>
      </c>
      <c r="BC46" s="35">
        <v>4.9884259259260766E-3</v>
      </c>
      <c r="BD46" s="35">
        <v>1.1574074073923517E-5</v>
      </c>
      <c r="BE46" s="44" t="s">
        <v>45</v>
      </c>
      <c r="BF46" s="45">
        <v>1</v>
      </c>
      <c r="BG46" s="308">
        <v>0.62361111111111089</v>
      </c>
      <c r="BH46" s="42" t="s">
        <v>44</v>
      </c>
      <c r="BI46" s="38">
        <v>0</v>
      </c>
      <c r="BJ46" s="43">
        <v>0.63402777777777775</v>
      </c>
      <c r="BK46" s="47">
        <v>0.63402777777777775</v>
      </c>
      <c r="BL46" s="70">
        <v>29.3</v>
      </c>
      <c r="BM46" s="71">
        <v>29.3</v>
      </c>
      <c r="BN46" s="72"/>
      <c r="BO46" s="117" t="s">
        <v>226</v>
      </c>
      <c r="BP46" s="121"/>
      <c r="BQ46" s="124" t="s">
        <v>225</v>
      </c>
      <c r="BR46" s="125"/>
      <c r="BS46" s="49">
        <v>0.70138888888888884</v>
      </c>
      <c r="BT46" s="42" t="s">
        <v>223</v>
      </c>
      <c r="BU46" s="38">
        <v>120</v>
      </c>
      <c r="BV46" s="49">
        <v>0.70347222222222205</v>
      </c>
      <c r="BW46" s="61"/>
      <c r="BX46" s="55">
        <v>0.70618055555555559</v>
      </c>
      <c r="BY46" s="35">
        <v>2.7083333333335347E-3</v>
      </c>
      <c r="BZ46" s="35">
        <v>2.5462962962983105E-4</v>
      </c>
      <c r="CA46" s="44" t="s">
        <v>223</v>
      </c>
      <c r="CB46" s="45">
        <v>22</v>
      </c>
      <c r="CC46" s="85">
        <v>0.70694444444444438</v>
      </c>
      <c r="CD46" s="86"/>
      <c r="CE46" s="87">
        <v>60</v>
      </c>
      <c r="CF46" s="88"/>
      <c r="CG46" s="85">
        <v>0.71875</v>
      </c>
      <c r="CH46" s="86"/>
      <c r="CI46" s="87">
        <v>0</v>
      </c>
      <c r="CJ46" s="88"/>
      <c r="CK46" s="43">
        <v>0.76180555555555562</v>
      </c>
      <c r="CL46" s="47">
        <v>0.76180555555555562</v>
      </c>
      <c r="CM46" s="70">
        <v>55</v>
      </c>
      <c r="CN46" s="71">
        <v>55</v>
      </c>
      <c r="CO46" s="72"/>
      <c r="CP46" s="91">
        <v>0.76388888888888884</v>
      </c>
      <c r="CQ46" s="95">
        <v>5.5555555555555601E-2</v>
      </c>
      <c r="CR46" s="42" t="s">
        <v>44</v>
      </c>
      <c r="CS46" s="38">
        <v>0</v>
      </c>
      <c r="CU46" s="39">
        <v>506.4</v>
      </c>
      <c r="CV46" s="46">
        <v>180</v>
      </c>
      <c r="CW46" s="40"/>
      <c r="CX46" s="63">
        <v>686.4</v>
      </c>
      <c r="CZ46" s="101" t="s">
        <v>189</v>
      </c>
      <c r="DA46" s="129" t="s">
        <v>177</v>
      </c>
      <c r="DB46" s="129">
        <v>98</v>
      </c>
      <c r="DC46" s="104" t="s">
        <v>183</v>
      </c>
      <c r="DD46" s="77"/>
      <c r="DE46" s="56"/>
      <c r="DF46" s="36"/>
      <c r="DI46" s="41">
        <v>1.06</v>
      </c>
      <c r="DJ46" s="17" t="s">
        <v>196</v>
      </c>
      <c r="DK46" s="153">
        <v>443.524</v>
      </c>
      <c r="DL46" s="41">
        <v>443.524</v>
      </c>
      <c r="DM46" s="41">
        <v>9999</v>
      </c>
      <c r="DP46" s="41">
        <v>60</v>
      </c>
      <c r="DQ46" s="227">
        <v>0</v>
      </c>
      <c r="DR46" s="227">
        <v>0</v>
      </c>
      <c r="DS46" s="228">
        <v>351.1</v>
      </c>
      <c r="DT46" s="227">
        <v>0</v>
      </c>
      <c r="DU46" s="227">
        <v>0</v>
      </c>
      <c r="DV46" s="227">
        <v>1</v>
      </c>
      <c r="DW46" s="227">
        <v>0</v>
      </c>
      <c r="DX46" s="227">
        <v>0</v>
      </c>
      <c r="DY46" s="227">
        <v>47</v>
      </c>
      <c r="DZ46" s="227">
        <v>0</v>
      </c>
      <c r="EA46" s="227">
        <v>1</v>
      </c>
      <c r="EB46" s="227">
        <v>0</v>
      </c>
      <c r="EC46" s="228">
        <v>29.3</v>
      </c>
      <c r="ED46" s="227">
        <v>0</v>
      </c>
      <c r="EE46" s="227">
        <v>120</v>
      </c>
      <c r="EF46" s="227">
        <v>22</v>
      </c>
      <c r="EG46" s="227">
        <v>60</v>
      </c>
      <c r="EH46" s="228">
        <v>55</v>
      </c>
      <c r="EI46" s="227">
        <v>0</v>
      </c>
      <c r="EK46" s="41">
        <v>60</v>
      </c>
      <c r="EL46" s="227">
        <v>0</v>
      </c>
      <c r="EM46" s="227">
        <v>0</v>
      </c>
      <c r="EN46" s="227">
        <v>351.1</v>
      </c>
      <c r="EO46" s="227">
        <v>351.1</v>
      </c>
      <c r="EP46" s="227">
        <v>351.1</v>
      </c>
      <c r="EQ46" s="227">
        <v>352.1</v>
      </c>
      <c r="ER46" s="227">
        <v>352.1</v>
      </c>
      <c r="ES46" s="227">
        <v>352.1</v>
      </c>
      <c r="ET46" s="227">
        <v>399.1</v>
      </c>
      <c r="EU46" s="227">
        <v>399.1</v>
      </c>
      <c r="EV46" s="227">
        <v>400.1</v>
      </c>
      <c r="EW46" s="227">
        <v>400.1</v>
      </c>
      <c r="EX46" s="227">
        <v>429.4</v>
      </c>
      <c r="EY46" s="227">
        <v>429.4</v>
      </c>
      <c r="EZ46" s="227">
        <v>549.4</v>
      </c>
      <c r="FA46" s="227">
        <v>571.4</v>
      </c>
      <c r="FB46" s="227">
        <v>631.4</v>
      </c>
      <c r="FC46" s="227">
        <v>686.4</v>
      </c>
      <c r="FD46" s="227">
        <v>686.4</v>
      </c>
    </row>
    <row r="47" spans="1:160" ht="13.5" thickBot="1" x14ac:dyDescent="0.25">
      <c r="A47" s="132"/>
      <c r="B47" s="34">
        <v>16</v>
      </c>
      <c r="C47" s="10">
        <v>16</v>
      </c>
      <c r="D47" s="37" t="s">
        <v>108</v>
      </c>
      <c r="E47" s="37" t="s">
        <v>109</v>
      </c>
      <c r="F47" s="37"/>
      <c r="G47" s="43">
        <v>0.30277777777777798</v>
      </c>
      <c r="H47" s="47">
        <v>0.30277777777777776</v>
      </c>
      <c r="I47" s="58" t="s">
        <v>44</v>
      </c>
      <c r="J47" s="52">
        <v>0</v>
      </c>
      <c r="K47" s="43">
        <v>0.38611111111111002</v>
      </c>
      <c r="L47" s="47">
        <v>0.38611111111110602</v>
      </c>
      <c r="M47" s="42" t="s">
        <v>44</v>
      </c>
      <c r="N47" s="38">
        <v>0</v>
      </c>
      <c r="O47" s="73">
        <v>0.42777777777777781</v>
      </c>
      <c r="P47" s="42" t="s">
        <v>44</v>
      </c>
      <c r="Q47" s="38">
        <v>0</v>
      </c>
      <c r="R47" s="43">
        <v>0.43124999999999997</v>
      </c>
      <c r="S47" s="47">
        <v>0.43124999999999997</v>
      </c>
      <c r="T47" s="70">
        <v>39</v>
      </c>
      <c r="U47" s="71">
        <v>39</v>
      </c>
      <c r="V47" s="72">
        <v>300</v>
      </c>
      <c r="W47" s="115">
        <v>0.44861111111111113</v>
      </c>
      <c r="X47" s="42" t="s">
        <v>44</v>
      </c>
      <c r="Y47" s="38">
        <v>0</v>
      </c>
      <c r="Z47" s="49">
        <v>0.48333333333333334</v>
      </c>
      <c r="AA47" s="42" t="s">
        <v>44</v>
      </c>
      <c r="AB47" s="38">
        <v>0</v>
      </c>
      <c r="AC47" s="53">
        <v>0.48541666666666666</v>
      </c>
      <c r="AD47" s="61"/>
      <c r="AE47" s="55">
        <v>0.48931712962962964</v>
      </c>
      <c r="AF47" s="35">
        <v>3.9004629629629806E-3</v>
      </c>
      <c r="AG47" s="35">
        <v>4.6296296296313797E-5</v>
      </c>
      <c r="AH47" s="44" t="s">
        <v>223</v>
      </c>
      <c r="AI47" s="45">
        <v>4</v>
      </c>
      <c r="AJ47" s="115">
        <v>0.50624999999999998</v>
      </c>
      <c r="AK47" s="42" t="s">
        <v>44</v>
      </c>
      <c r="AL47" s="38">
        <v>0</v>
      </c>
      <c r="AM47" s="73">
        <v>0.51666666666666672</v>
      </c>
      <c r="AN47" s="42" t="s">
        <v>44</v>
      </c>
      <c r="AO47" s="38">
        <v>0</v>
      </c>
      <c r="AP47" s="53">
        <v>0.51874999999999993</v>
      </c>
      <c r="AQ47" s="61"/>
      <c r="AR47" s="55">
        <v>0.52538194444444442</v>
      </c>
      <c r="AS47" s="35">
        <v>6.6319444444444819E-3</v>
      </c>
      <c r="AT47" s="35">
        <v>1.2731481481477718E-4</v>
      </c>
      <c r="AU47" s="44" t="s">
        <v>45</v>
      </c>
      <c r="AV47" s="45">
        <v>11</v>
      </c>
      <c r="AW47" s="49">
        <v>0.54652777777777783</v>
      </c>
      <c r="AX47" s="42" t="s">
        <v>44</v>
      </c>
      <c r="AY47" s="38">
        <v>0</v>
      </c>
      <c r="AZ47" s="49">
        <v>0.54861111111111105</v>
      </c>
      <c r="BA47" s="61"/>
      <c r="BB47" s="55">
        <v>0.55344907407407407</v>
      </c>
      <c r="BC47" s="35">
        <v>4.8379629629630161E-3</v>
      </c>
      <c r="BD47" s="35">
        <v>1.6203703703698401E-4</v>
      </c>
      <c r="BE47" s="44" t="s">
        <v>45</v>
      </c>
      <c r="BF47" s="45">
        <v>14</v>
      </c>
      <c r="BG47" s="308">
        <v>0.59375</v>
      </c>
      <c r="BH47" s="42" t="s">
        <v>44</v>
      </c>
      <c r="BI47" s="38">
        <v>0</v>
      </c>
      <c r="BJ47" s="43">
        <v>0.59444444444444444</v>
      </c>
      <c r="BK47" s="47">
        <v>0.59513888888888888</v>
      </c>
      <c r="BL47" s="70">
        <v>26.6</v>
      </c>
      <c r="BM47" s="71">
        <v>26.6</v>
      </c>
      <c r="BN47" s="72"/>
      <c r="BO47" s="117" t="s">
        <v>226</v>
      </c>
      <c r="BP47" s="121"/>
      <c r="BQ47" s="124" t="s">
        <v>225</v>
      </c>
      <c r="BR47" s="125"/>
      <c r="BS47" s="49">
        <v>0.67013888888888884</v>
      </c>
      <c r="BT47" s="42" t="s">
        <v>44</v>
      </c>
      <c r="BU47" s="38">
        <v>0</v>
      </c>
      <c r="BV47" s="49">
        <v>0.67291666666666705</v>
      </c>
      <c r="BW47" s="61"/>
      <c r="BX47" s="55">
        <v>0.67543981481481474</v>
      </c>
      <c r="BY47" s="35">
        <v>2.5231481481476914E-3</v>
      </c>
      <c r="BZ47" s="35">
        <v>6.9444444443987792E-5</v>
      </c>
      <c r="CA47" s="44" t="s">
        <v>223</v>
      </c>
      <c r="CB47" s="45">
        <v>6</v>
      </c>
      <c r="CC47" s="85">
        <v>0.67708333333333337</v>
      </c>
      <c r="CD47" s="86"/>
      <c r="CE47" s="87">
        <v>0</v>
      </c>
      <c r="CF47" s="88"/>
      <c r="CG47" s="85">
        <v>0.68402777777777779</v>
      </c>
      <c r="CH47" s="86"/>
      <c r="CI47" s="87">
        <v>60</v>
      </c>
      <c r="CJ47" s="88"/>
      <c r="CK47" s="43">
        <v>0.7270833333333333</v>
      </c>
      <c r="CL47" s="47">
        <v>0.7270833333333333</v>
      </c>
      <c r="CM47" s="70">
        <v>44.3</v>
      </c>
      <c r="CN47" s="71">
        <v>44.3</v>
      </c>
      <c r="CO47" s="72">
        <v>30</v>
      </c>
      <c r="CP47" s="91">
        <v>0.7284722222222223</v>
      </c>
      <c r="CQ47" s="95">
        <v>5.5555555555555601E-2</v>
      </c>
      <c r="CR47" s="42" t="s">
        <v>44</v>
      </c>
      <c r="CS47" s="38">
        <v>0</v>
      </c>
      <c r="CU47" s="39">
        <v>474.9</v>
      </c>
      <c r="CV47" s="46">
        <v>60</v>
      </c>
      <c r="CW47" s="40"/>
      <c r="CX47" s="63">
        <v>534.9</v>
      </c>
      <c r="CZ47" s="101" t="s">
        <v>191</v>
      </c>
      <c r="DA47" s="129" t="s">
        <v>177</v>
      </c>
      <c r="DB47" s="129">
        <v>77</v>
      </c>
      <c r="DC47" s="104" t="s">
        <v>184</v>
      </c>
      <c r="DD47" s="77"/>
      <c r="DE47" s="56"/>
      <c r="DF47" s="36"/>
      <c r="DI47" s="41">
        <v>1.06</v>
      </c>
      <c r="DJ47" s="17" t="s">
        <v>196</v>
      </c>
      <c r="DK47" s="153">
        <v>446.49400000000003</v>
      </c>
      <c r="DL47" s="41">
        <v>446.49400000000003</v>
      </c>
      <c r="DM47" s="41">
        <v>9999</v>
      </c>
      <c r="DP47" s="41">
        <v>16</v>
      </c>
      <c r="DQ47" s="227">
        <v>0</v>
      </c>
      <c r="DR47" s="227">
        <v>0</v>
      </c>
      <c r="DS47" s="228">
        <v>339</v>
      </c>
      <c r="DT47" s="227">
        <v>0</v>
      </c>
      <c r="DU47" s="227">
        <v>0</v>
      </c>
      <c r="DV47" s="227">
        <v>4</v>
      </c>
      <c r="DW47" s="227">
        <v>0</v>
      </c>
      <c r="DX47" s="227">
        <v>0</v>
      </c>
      <c r="DY47" s="227">
        <v>11</v>
      </c>
      <c r="DZ47" s="227">
        <v>0</v>
      </c>
      <c r="EA47" s="227">
        <v>14</v>
      </c>
      <c r="EB47" s="227">
        <v>0</v>
      </c>
      <c r="EC47" s="228">
        <v>26.6</v>
      </c>
      <c r="ED47" s="227">
        <v>0</v>
      </c>
      <c r="EE47" s="227">
        <v>0</v>
      </c>
      <c r="EF47" s="227">
        <v>6</v>
      </c>
      <c r="EG47" s="227">
        <v>60</v>
      </c>
      <c r="EH47" s="228">
        <v>74.3</v>
      </c>
      <c r="EI47" s="227">
        <v>0</v>
      </c>
      <c r="EK47" s="41">
        <v>16</v>
      </c>
      <c r="EL47" s="227">
        <v>0</v>
      </c>
      <c r="EM47" s="227">
        <v>0</v>
      </c>
      <c r="EN47" s="227">
        <v>339</v>
      </c>
      <c r="EO47" s="227">
        <v>339</v>
      </c>
      <c r="EP47" s="227">
        <v>339</v>
      </c>
      <c r="EQ47" s="227">
        <v>343</v>
      </c>
      <c r="ER47" s="227">
        <v>343</v>
      </c>
      <c r="ES47" s="227">
        <v>343</v>
      </c>
      <c r="ET47" s="227">
        <v>354</v>
      </c>
      <c r="EU47" s="227">
        <v>354</v>
      </c>
      <c r="EV47" s="227">
        <v>368</v>
      </c>
      <c r="EW47" s="227">
        <v>368</v>
      </c>
      <c r="EX47" s="227">
        <v>394.6</v>
      </c>
      <c r="EY47" s="227">
        <v>394.6</v>
      </c>
      <c r="EZ47" s="227">
        <v>394.6</v>
      </c>
      <c r="FA47" s="227">
        <v>400.6</v>
      </c>
      <c r="FB47" s="227">
        <v>460.6</v>
      </c>
      <c r="FC47" s="227">
        <v>534.9</v>
      </c>
      <c r="FD47" s="227">
        <v>534.9</v>
      </c>
    </row>
    <row r="48" spans="1:160" ht="13.5" thickBot="1" x14ac:dyDescent="0.25">
      <c r="A48" s="132"/>
      <c r="B48" s="34">
        <v>23</v>
      </c>
      <c r="C48" s="10">
        <v>23</v>
      </c>
      <c r="D48" s="37" t="s">
        <v>119</v>
      </c>
      <c r="E48" s="37" t="s">
        <v>120</v>
      </c>
      <c r="F48" s="37"/>
      <c r="G48" s="43">
        <v>0.30763888888888902</v>
      </c>
      <c r="H48" s="47">
        <v>0.30763888888888891</v>
      </c>
      <c r="I48" s="58" t="s">
        <v>44</v>
      </c>
      <c r="J48" s="52">
        <v>0</v>
      </c>
      <c r="K48" s="43">
        <v>0.390972222222221</v>
      </c>
      <c r="L48" s="47">
        <v>0.39097222222221401</v>
      </c>
      <c r="M48" s="42" t="s">
        <v>44</v>
      </c>
      <c r="N48" s="38">
        <v>0</v>
      </c>
      <c r="O48" s="73">
        <v>0.43263888888888885</v>
      </c>
      <c r="P48" s="42" t="s">
        <v>44</v>
      </c>
      <c r="Q48" s="38">
        <v>0</v>
      </c>
      <c r="R48" s="43">
        <v>0.43611111111111112</v>
      </c>
      <c r="S48" s="47">
        <v>0.4368055555555555</v>
      </c>
      <c r="T48" s="70">
        <v>49.2</v>
      </c>
      <c r="U48" s="71">
        <v>49.2</v>
      </c>
      <c r="V48" s="72">
        <v>300</v>
      </c>
      <c r="W48" s="115">
        <v>0.45347222222222217</v>
      </c>
      <c r="X48" s="42" t="s">
        <v>44</v>
      </c>
      <c r="Y48" s="38">
        <v>0</v>
      </c>
      <c r="Z48" s="49">
        <v>0.48819444444444443</v>
      </c>
      <c r="AA48" s="42" t="s">
        <v>44</v>
      </c>
      <c r="AB48" s="38">
        <v>0</v>
      </c>
      <c r="AC48" s="53">
        <v>0.49027777777777781</v>
      </c>
      <c r="AD48" s="61"/>
      <c r="AE48" s="55">
        <v>0.49464120370370374</v>
      </c>
      <c r="AF48" s="35">
        <v>4.3634259259259234E-3</v>
      </c>
      <c r="AG48" s="35">
        <v>5.0925925925925661E-4</v>
      </c>
      <c r="AH48" s="44" t="s">
        <v>223</v>
      </c>
      <c r="AI48" s="45">
        <v>44</v>
      </c>
      <c r="AJ48" s="115">
        <v>0.51111111111111118</v>
      </c>
      <c r="AK48" s="42" t="s">
        <v>44</v>
      </c>
      <c r="AL48" s="38">
        <v>0</v>
      </c>
      <c r="AM48" s="73">
        <v>0.52152777777777781</v>
      </c>
      <c r="AN48" s="42" t="s">
        <v>44</v>
      </c>
      <c r="AO48" s="38">
        <v>0</v>
      </c>
      <c r="AP48" s="53">
        <v>0.52361111111111114</v>
      </c>
      <c r="AQ48" s="61"/>
      <c r="AR48" s="55">
        <v>0.52946759259259257</v>
      </c>
      <c r="AS48" s="35">
        <v>5.8564814814814348E-3</v>
      </c>
      <c r="AT48" s="35">
        <v>9.0277777777782436E-4</v>
      </c>
      <c r="AU48" s="44" t="s">
        <v>45</v>
      </c>
      <c r="AV48" s="45">
        <v>78</v>
      </c>
      <c r="AW48" s="49">
        <v>0.55069444444444449</v>
      </c>
      <c r="AX48" s="42" t="s">
        <v>45</v>
      </c>
      <c r="AY48" s="38">
        <v>60</v>
      </c>
      <c r="AZ48" s="49">
        <v>0.55277777777777803</v>
      </c>
      <c r="BA48" s="61"/>
      <c r="BB48" s="55">
        <v>0.55841435185185184</v>
      </c>
      <c r="BC48" s="35">
        <v>5.6365740740738079E-3</v>
      </c>
      <c r="BD48" s="35">
        <v>6.3657407407380785E-4</v>
      </c>
      <c r="BE48" s="44" t="s">
        <v>223</v>
      </c>
      <c r="BF48" s="45">
        <v>55</v>
      </c>
      <c r="BG48" s="308">
        <v>0.59791666666666687</v>
      </c>
      <c r="BH48" s="42" t="s">
        <v>44</v>
      </c>
      <c r="BI48" s="38">
        <v>0</v>
      </c>
      <c r="BJ48" s="43">
        <v>0.59791666666666665</v>
      </c>
      <c r="BK48" s="47">
        <v>0.6020833333333333</v>
      </c>
      <c r="BL48" s="70">
        <v>29.1</v>
      </c>
      <c r="BM48" s="71">
        <v>29.1</v>
      </c>
      <c r="BN48" s="72"/>
      <c r="BO48" s="117" t="s">
        <v>226</v>
      </c>
      <c r="BP48" s="121"/>
      <c r="BQ48" s="124" t="s">
        <v>225</v>
      </c>
      <c r="BR48" s="125"/>
      <c r="BS48" s="49">
        <v>0.67847222222222225</v>
      </c>
      <c r="BT48" s="42" t="s">
        <v>44</v>
      </c>
      <c r="BU48" s="38">
        <v>0</v>
      </c>
      <c r="BV48" s="49">
        <v>0.68055555555555503</v>
      </c>
      <c r="BW48" s="61"/>
      <c r="BX48" s="55">
        <v>0.68390046296296303</v>
      </c>
      <c r="BY48" s="35">
        <v>3.3449074074080043E-3</v>
      </c>
      <c r="BZ48" s="35">
        <v>8.9120370370430069E-4</v>
      </c>
      <c r="CA48" s="44" t="s">
        <v>223</v>
      </c>
      <c r="CB48" s="45">
        <v>77</v>
      </c>
      <c r="CC48" s="85">
        <v>0.68541666666666667</v>
      </c>
      <c r="CD48" s="86"/>
      <c r="CE48" s="87">
        <v>0</v>
      </c>
      <c r="CF48" s="88"/>
      <c r="CG48" s="85">
        <v>0.69166666666666676</v>
      </c>
      <c r="CH48" s="86"/>
      <c r="CI48" s="87">
        <v>60</v>
      </c>
      <c r="CJ48" s="88"/>
      <c r="CK48" s="43">
        <v>0.73402777777777783</v>
      </c>
      <c r="CL48" s="47">
        <v>0.73541666666666661</v>
      </c>
      <c r="CM48" s="70">
        <v>65.7</v>
      </c>
      <c r="CN48" s="71">
        <v>65.7</v>
      </c>
      <c r="CO48" s="72"/>
      <c r="CP48" s="91">
        <v>0.73749999999999993</v>
      </c>
      <c r="CQ48" s="95">
        <v>5.5555555555555601E-2</v>
      </c>
      <c r="CR48" s="42" t="s">
        <v>44</v>
      </c>
      <c r="CS48" s="38">
        <v>0</v>
      </c>
      <c r="CT48" s="75"/>
      <c r="CU48" s="39">
        <v>698</v>
      </c>
      <c r="CV48" s="46">
        <v>120</v>
      </c>
      <c r="CW48" s="40"/>
      <c r="CX48" s="63">
        <v>818</v>
      </c>
      <c r="CY48" s="75"/>
      <c r="CZ48" s="101" t="s">
        <v>191</v>
      </c>
      <c r="DA48" s="129" t="s">
        <v>177</v>
      </c>
      <c r="DB48" s="129">
        <v>70</v>
      </c>
      <c r="DC48" s="104" t="s">
        <v>184</v>
      </c>
      <c r="DD48" s="77"/>
      <c r="DE48" s="56"/>
      <c r="DF48" s="36"/>
      <c r="DI48" s="41">
        <v>1.06</v>
      </c>
      <c r="DJ48" s="17" t="s">
        <v>196</v>
      </c>
      <c r="DK48" s="153">
        <v>452.64</v>
      </c>
      <c r="DL48" s="41">
        <v>452.64</v>
      </c>
      <c r="DM48" s="41">
        <v>9999</v>
      </c>
      <c r="DP48" s="41">
        <v>23</v>
      </c>
      <c r="DQ48" s="227">
        <v>0</v>
      </c>
      <c r="DR48" s="227">
        <v>0</v>
      </c>
      <c r="DS48" s="228">
        <v>349.2</v>
      </c>
      <c r="DT48" s="227">
        <v>0</v>
      </c>
      <c r="DU48" s="227">
        <v>0</v>
      </c>
      <c r="DV48" s="227">
        <v>44</v>
      </c>
      <c r="DW48" s="227">
        <v>0</v>
      </c>
      <c r="DX48" s="227">
        <v>0</v>
      </c>
      <c r="DY48" s="227">
        <v>78</v>
      </c>
      <c r="DZ48" s="227">
        <v>60</v>
      </c>
      <c r="EA48" s="227">
        <v>55</v>
      </c>
      <c r="EB48" s="227">
        <v>0</v>
      </c>
      <c r="EC48" s="228">
        <v>29.1</v>
      </c>
      <c r="ED48" s="227">
        <v>0</v>
      </c>
      <c r="EE48" s="227">
        <v>0</v>
      </c>
      <c r="EF48" s="227">
        <v>77</v>
      </c>
      <c r="EG48" s="227">
        <v>60</v>
      </c>
      <c r="EH48" s="228">
        <v>65.7</v>
      </c>
      <c r="EI48" s="227">
        <v>0</v>
      </c>
      <c r="EK48" s="41">
        <v>23</v>
      </c>
      <c r="EL48" s="227">
        <v>0</v>
      </c>
      <c r="EM48" s="227">
        <v>0</v>
      </c>
      <c r="EN48" s="227">
        <v>349.2</v>
      </c>
      <c r="EO48" s="227">
        <v>349.2</v>
      </c>
      <c r="EP48" s="227">
        <v>349.2</v>
      </c>
      <c r="EQ48" s="227">
        <v>393.2</v>
      </c>
      <c r="ER48" s="227">
        <v>393.2</v>
      </c>
      <c r="ES48" s="227">
        <v>393.2</v>
      </c>
      <c r="ET48" s="227">
        <v>471.2</v>
      </c>
      <c r="EU48" s="227">
        <v>531.20000000000005</v>
      </c>
      <c r="EV48" s="227">
        <v>586.20000000000005</v>
      </c>
      <c r="EW48" s="227">
        <v>586.20000000000005</v>
      </c>
      <c r="EX48" s="227">
        <v>615.29999999999995</v>
      </c>
      <c r="EY48" s="227">
        <v>615.29999999999995</v>
      </c>
      <c r="EZ48" s="227">
        <v>615.29999999999995</v>
      </c>
      <c r="FA48" s="227">
        <v>692.3</v>
      </c>
      <c r="FB48" s="227">
        <v>752.3</v>
      </c>
      <c r="FC48" s="227">
        <v>818</v>
      </c>
      <c r="FD48" s="227">
        <v>818</v>
      </c>
    </row>
    <row r="49" spans="1:160" ht="13.5" thickBot="1" x14ac:dyDescent="0.25">
      <c r="A49" s="132"/>
      <c r="B49" s="34">
        <v>50</v>
      </c>
      <c r="C49" s="10">
        <v>51</v>
      </c>
      <c r="D49" s="37" t="s">
        <v>157</v>
      </c>
      <c r="E49" s="37" t="s">
        <v>158</v>
      </c>
      <c r="F49" s="37"/>
      <c r="G49" s="43">
        <v>0.32638888888888901</v>
      </c>
      <c r="H49" s="47">
        <v>0.3263888888888889</v>
      </c>
      <c r="I49" s="58" t="s">
        <v>44</v>
      </c>
      <c r="J49" s="52">
        <v>0</v>
      </c>
      <c r="K49" s="43">
        <v>0.40972222222221899</v>
      </c>
      <c r="L49" s="47">
        <v>0.409722222222202</v>
      </c>
      <c r="M49" s="42" t="s">
        <v>44</v>
      </c>
      <c r="N49" s="38">
        <v>0</v>
      </c>
      <c r="O49" s="73">
        <v>0.45069444444444445</v>
      </c>
      <c r="P49" s="42" t="s">
        <v>45</v>
      </c>
      <c r="Q49" s="38">
        <v>60</v>
      </c>
      <c r="R49" s="43">
        <v>0.46111111111111108</v>
      </c>
      <c r="S49" s="47">
        <v>0.46111111111111108</v>
      </c>
      <c r="T49" s="70">
        <v>55</v>
      </c>
      <c r="U49" s="71">
        <v>55</v>
      </c>
      <c r="V49" s="72">
        <v>300</v>
      </c>
      <c r="W49" s="115">
        <v>0.47152777777777777</v>
      </c>
      <c r="X49" s="42" t="s">
        <v>44</v>
      </c>
      <c r="Y49" s="38">
        <v>0</v>
      </c>
      <c r="Z49" s="49">
        <v>0.50486111111111109</v>
      </c>
      <c r="AA49" s="42" t="s">
        <v>45</v>
      </c>
      <c r="AB49" s="38">
        <v>120</v>
      </c>
      <c r="AC49" s="53">
        <v>0.50972222222222219</v>
      </c>
      <c r="AD49" s="61"/>
      <c r="AE49" s="55">
        <v>0.5158449074074074</v>
      </c>
      <c r="AF49" s="35">
        <v>6.1226851851852171E-3</v>
      </c>
      <c r="AG49" s="35">
        <v>2.2685185185185503E-3</v>
      </c>
      <c r="AH49" s="44" t="s">
        <v>223</v>
      </c>
      <c r="AI49" s="45">
        <v>196</v>
      </c>
      <c r="AJ49" s="115">
        <v>0.53055555555555556</v>
      </c>
      <c r="AK49" s="42" t="s">
        <v>44</v>
      </c>
      <c r="AL49" s="38">
        <v>0</v>
      </c>
      <c r="AM49" s="73">
        <v>0.54027777777777775</v>
      </c>
      <c r="AN49" s="42" t="s">
        <v>45</v>
      </c>
      <c r="AO49" s="38">
        <v>60</v>
      </c>
      <c r="AP49" s="53">
        <v>0.54375000000000007</v>
      </c>
      <c r="AQ49" s="61"/>
      <c r="AR49" s="55">
        <v>0.55185185185185182</v>
      </c>
      <c r="AS49" s="35">
        <v>8.1018518518517491E-3</v>
      </c>
      <c r="AT49" s="35">
        <v>1.3425925925924899E-3</v>
      </c>
      <c r="AU49" s="44" t="s">
        <v>223</v>
      </c>
      <c r="AV49" s="45">
        <v>116</v>
      </c>
      <c r="AW49" s="49">
        <v>0.5708333333333333</v>
      </c>
      <c r="AX49" s="42" t="s">
        <v>45</v>
      </c>
      <c r="AY49" s="38">
        <v>60</v>
      </c>
      <c r="AZ49" s="49">
        <v>0.57361111111111096</v>
      </c>
      <c r="BA49" s="61"/>
      <c r="BB49" s="55">
        <v>0.58210648148148147</v>
      </c>
      <c r="BC49" s="35">
        <v>8.4953703703705141E-3</v>
      </c>
      <c r="BD49" s="35">
        <v>3.495370370370514E-3</v>
      </c>
      <c r="BE49" s="44" t="s">
        <v>223</v>
      </c>
      <c r="BF49" s="45">
        <v>302</v>
      </c>
      <c r="BG49" s="308">
        <v>0.61875000000000002</v>
      </c>
      <c r="BH49" s="42" t="s">
        <v>44</v>
      </c>
      <c r="BI49" s="38">
        <v>0</v>
      </c>
      <c r="BJ49" s="43">
        <v>0.61805555555555558</v>
      </c>
      <c r="BK49" s="47">
        <v>0.62986111111111109</v>
      </c>
      <c r="BL49" s="70">
        <v>30.2</v>
      </c>
      <c r="BM49" s="71">
        <v>30.2</v>
      </c>
      <c r="BN49" s="72"/>
      <c r="BO49" s="117" t="s">
        <v>226</v>
      </c>
      <c r="BP49" s="121"/>
      <c r="BQ49" s="124" t="s">
        <v>225</v>
      </c>
      <c r="BR49" s="125"/>
      <c r="BS49" s="49">
        <v>0.70763888888888893</v>
      </c>
      <c r="BT49" s="42" t="s">
        <v>223</v>
      </c>
      <c r="BU49" s="38">
        <v>60</v>
      </c>
      <c r="BV49" s="49">
        <v>0.71041666666666603</v>
      </c>
      <c r="BW49" s="61"/>
      <c r="BX49" s="55">
        <v>0.71430555555555564</v>
      </c>
      <c r="BY49" s="35">
        <v>3.8888888888896078E-3</v>
      </c>
      <c r="BZ49" s="35">
        <v>1.4351851851859042E-3</v>
      </c>
      <c r="CA49" s="44" t="s">
        <v>223</v>
      </c>
      <c r="CB49" s="45">
        <v>124</v>
      </c>
      <c r="CC49" s="85">
        <v>0.71666666666666667</v>
      </c>
      <c r="CD49" s="86"/>
      <c r="CE49" s="87">
        <v>0</v>
      </c>
      <c r="CF49" s="88"/>
      <c r="CG49" s="85">
        <v>0.72499999999999998</v>
      </c>
      <c r="CH49" s="86"/>
      <c r="CI49" s="87">
        <v>0</v>
      </c>
      <c r="CJ49" s="88"/>
      <c r="CK49" s="43">
        <v>0.7729166666666667</v>
      </c>
      <c r="CL49" s="47">
        <v>0.7729166666666667</v>
      </c>
      <c r="CM49" s="316">
        <v>59.2</v>
      </c>
      <c r="CN49" s="311">
        <v>59.2</v>
      </c>
      <c r="CO49" s="72"/>
      <c r="CP49" s="91">
        <v>0.77500000000000002</v>
      </c>
      <c r="CQ49" s="95">
        <v>5.5555555555555601E-2</v>
      </c>
      <c r="CR49" s="42" t="s">
        <v>223</v>
      </c>
      <c r="CS49" s="38">
        <v>180</v>
      </c>
      <c r="CU49" s="39">
        <v>1182.4000000000001</v>
      </c>
      <c r="CV49" s="46">
        <v>540</v>
      </c>
      <c r="CW49" s="40"/>
      <c r="CX49" s="63">
        <v>1722.4</v>
      </c>
      <c r="CZ49" s="101" t="s">
        <v>191</v>
      </c>
      <c r="DA49" s="129" t="s">
        <v>177</v>
      </c>
      <c r="DB49" s="129">
        <v>201</v>
      </c>
      <c r="DC49" s="104" t="s">
        <v>188</v>
      </c>
      <c r="DD49" s="77"/>
      <c r="DE49" s="56"/>
      <c r="DF49" s="36"/>
      <c r="DI49" s="41">
        <v>1.1200000000000001</v>
      </c>
      <c r="DJ49" s="17" t="s">
        <v>196</v>
      </c>
      <c r="DK49" s="153">
        <v>461.72800000000001</v>
      </c>
      <c r="DL49" s="41">
        <v>461.72800000000001</v>
      </c>
      <c r="DM49" s="41">
        <v>9999</v>
      </c>
      <c r="DP49" s="41">
        <v>51</v>
      </c>
      <c r="DQ49" s="227">
        <v>0</v>
      </c>
      <c r="DR49" s="227">
        <v>60</v>
      </c>
      <c r="DS49" s="228">
        <v>355</v>
      </c>
      <c r="DT49" s="227">
        <v>0</v>
      </c>
      <c r="DU49" s="227">
        <v>120</v>
      </c>
      <c r="DV49" s="227">
        <v>196</v>
      </c>
      <c r="DW49" s="227">
        <v>0</v>
      </c>
      <c r="DX49" s="227">
        <v>60</v>
      </c>
      <c r="DY49" s="227">
        <v>116</v>
      </c>
      <c r="DZ49" s="227">
        <v>60</v>
      </c>
      <c r="EA49" s="227">
        <v>302</v>
      </c>
      <c r="EB49" s="227">
        <v>0</v>
      </c>
      <c r="EC49" s="228">
        <v>30.2</v>
      </c>
      <c r="ED49" s="227">
        <v>0</v>
      </c>
      <c r="EE49" s="227">
        <v>60</v>
      </c>
      <c r="EF49" s="227">
        <v>124</v>
      </c>
      <c r="EG49" s="227">
        <v>0</v>
      </c>
      <c r="EH49" s="228">
        <v>59.2</v>
      </c>
      <c r="EI49" s="227">
        <v>180</v>
      </c>
      <c r="EK49" s="41">
        <v>51</v>
      </c>
      <c r="EL49" s="227">
        <v>0</v>
      </c>
      <c r="EM49" s="227">
        <v>60</v>
      </c>
      <c r="EN49" s="227">
        <v>415</v>
      </c>
      <c r="EO49" s="227">
        <v>415</v>
      </c>
      <c r="EP49" s="227">
        <v>535</v>
      </c>
      <c r="EQ49" s="227">
        <v>731</v>
      </c>
      <c r="ER49" s="227">
        <v>731</v>
      </c>
      <c r="ES49" s="227">
        <v>791</v>
      </c>
      <c r="ET49" s="227">
        <v>907</v>
      </c>
      <c r="EU49" s="227">
        <v>967</v>
      </c>
      <c r="EV49" s="227">
        <v>1269</v>
      </c>
      <c r="EW49" s="227">
        <v>1269</v>
      </c>
      <c r="EX49" s="227">
        <v>1299.2</v>
      </c>
      <c r="EY49" s="227">
        <v>1299.2</v>
      </c>
      <c r="EZ49" s="227">
        <v>1359.2</v>
      </c>
      <c r="FA49" s="227">
        <v>1483.2</v>
      </c>
      <c r="FB49" s="227">
        <v>1483.2</v>
      </c>
      <c r="FC49" s="227">
        <v>1542.4</v>
      </c>
      <c r="FD49" s="227">
        <v>1722.4</v>
      </c>
    </row>
    <row r="50" spans="1:160" ht="13.5" thickBot="1" x14ac:dyDescent="0.25">
      <c r="A50" s="132"/>
      <c r="B50" s="34">
        <v>58</v>
      </c>
      <c r="C50" s="10">
        <v>77</v>
      </c>
      <c r="D50" s="37" t="s">
        <v>172</v>
      </c>
      <c r="E50" s="37" t="s">
        <v>173</v>
      </c>
      <c r="F50" s="37"/>
      <c r="G50" s="43">
        <v>0.33194444444444399</v>
      </c>
      <c r="H50" s="47">
        <v>0.33194444444444443</v>
      </c>
      <c r="I50" s="58" t="s">
        <v>44</v>
      </c>
      <c r="J50" s="52">
        <v>0</v>
      </c>
      <c r="K50" s="43">
        <v>0.4152777777777778</v>
      </c>
      <c r="L50" s="47">
        <v>0.41527777777775399</v>
      </c>
      <c r="M50" s="42" t="s">
        <v>44</v>
      </c>
      <c r="N50" s="38">
        <v>0</v>
      </c>
      <c r="O50" s="73">
        <v>0.45694444444444443</v>
      </c>
      <c r="P50" s="42" t="s">
        <v>44</v>
      </c>
      <c r="Q50" s="38">
        <v>0</v>
      </c>
      <c r="R50" s="43">
        <v>0.46666666666666662</v>
      </c>
      <c r="S50" s="47">
        <v>0.46666666666666662</v>
      </c>
      <c r="T50" s="70">
        <v>50</v>
      </c>
      <c r="U50" s="71">
        <v>50</v>
      </c>
      <c r="V50" s="72">
        <v>300</v>
      </c>
      <c r="W50" s="115">
        <v>0.47777777777777775</v>
      </c>
      <c r="X50" s="42" t="s">
        <v>44</v>
      </c>
      <c r="Y50" s="38">
        <v>0</v>
      </c>
      <c r="Z50" s="49">
        <v>0.51180555555555551</v>
      </c>
      <c r="AA50" s="42" t="s">
        <v>45</v>
      </c>
      <c r="AB50" s="38">
        <v>60</v>
      </c>
      <c r="AC50" s="53">
        <v>0.51597222222222217</v>
      </c>
      <c r="AD50" s="61"/>
      <c r="AE50" s="55">
        <v>0.52047453703703705</v>
      </c>
      <c r="AF50" s="35">
        <v>4.5023148148148895E-3</v>
      </c>
      <c r="AG50" s="35">
        <v>6.4814814814822272E-4</v>
      </c>
      <c r="AH50" s="44" t="s">
        <v>223</v>
      </c>
      <c r="AI50" s="45">
        <v>56</v>
      </c>
      <c r="AJ50" s="115">
        <v>0.53680555555555554</v>
      </c>
      <c r="AK50" s="42" t="s">
        <v>44</v>
      </c>
      <c r="AL50" s="38">
        <v>0</v>
      </c>
      <c r="AM50" s="73">
        <v>0.54722222222222217</v>
      </c>
      <c r="AN50" s="42" t="s">
        <v>44</v>
      </c>
      <c r="AO50" s="38">
        <v>0</v>
      </c>
      <c r="AP50" s="53">
        <v>0.5493055555555556</v>
      </c>
      <c r="AQ50" s="61"/>
      <c r="AR50" s="55">
        <v>0.55570601851851853</v>
      </c>
      <c r="AS50" s="35">
        <v>6.4004629629629273E-3</v>
      </c>
      <c r="AT50" s="35">
        <v>3.5879629629633186E-4</v>
      </c>
      <c r="AU50" s="44" t="s">
        <v>45</v>
      </c>
      <c r="AV50" s="45">
        <v>31</v>
      </c>
      <c r="AW50" s="49">
        <v>0.57708333333333328</v>
      </c>
      <c r="AX50" s="42" t="s">
        <v>44</v>
      </c>
      <c r="AY50" s="38">
        <v>0</v>
      </c>
      <c r="AZ50" s="49">
        <v>0.57916666666666605</v>
      </c>
      <c r="BA50" s="61"/>
      <c r="BB50" s="55">
        <v>0.58494212962962966</v>
      </c>
      <c r="BC50" s="35">
        <v>5.7754629629636067E-3</v>
      </c>
      <c r="BD50" s="35">
        <v>7.7546296296360662E-4</v>
      </c>
      <c r="BE50" s="44" t="s">
        <v>223</v>
      </c>
      <c r="BF50" s="45">
        <v>67</v>
      </c>
      <c r="BG50" s="308">
        <v>0.62430555555555489</v>
      </c>
      <c r="BH50" s="42" t="s">
        <v>44</v>
      </c>
      <c r="BI50" s="38">
        <v>0</v>
      </c>
      <c r="BJ50" s="43">
        <v>0.63472222222222219</v>
      </c>
      <c r="BK50" s="47">
        <v>0.63472222222222219</v>
      </c>
      <c r="BL50" s="70">
        <v>30.2</v>
      </c>
      <c r="BM50" s="71">
        <v>30.2</v>
      </c>
      <c r="BN50" s="72"/>
      <c r="BO50" s="117" t="s">
        <v>226</v>
      </c>
      <c r="BP50" s="121"/>
      <c r="BQ50" s="124" t="s">
        <v>225</v>
      </c>
      <c r="BR50" s="125"/>
      <c r="BS50" s="49">
        <v>0.71736111111111101</v>
      </c>
      <c r="BT50" s="42" t="s">
        <v>223</v>
      </c>
      <c r="BU50" s="38">
        <v>1440</v>
      </c>
      <c r="BV50" s="49">
        <v>0.71944444444444444</v>
      </c>
      <c r="BW50" s="61"/>
      <c r="BX50" s="55">
        <v>0.7227662037037037</v>
      </c>
      <c r="BY50" s="35">
        <v>3.3217592592592604E-3</v>
      </c>
      <c r="BZ50" s="35">
        <v>8.6805555555555681E-4</v>
      </c>
      <c r="CA50" s="44" t="s">
        <v>223</v>
      </c>
      <c r="CB50" s="45">
        <v>75</v>
      </c>
      <c r="CC50" s="85">
        <v>0.72361111111111109</v>
      </c>
      <c r="CD50" s="86"/>
      <c r="CE50" s="87">
        <v>0</v>
      </c>
      <c r="CF50" s="88"/>
      <c r="CG50" s="85">
        <v>0.73333333333333339</v>
      </c>
      <c r="CH50" s="86"/>
      <c r="CI50" s="87">
        <v>0</v>
      </c>
      <c r="CJ50" s="88"/>
      <c r="CK50" s="43">
        <v>0.78125</v>
      </c>
      <c r="CL50" s="47">
        <v>0.78125</v>
      </c>
      <c r="CM50" s="70">
        <v>64.7</v>
      </c>
      <c r="CN50" s="71">
        <v>64.7</v>
      </c>
      <c r="CO50" s="72"/>
      <c r="CP50" s="91">
        <v>0.78541666666666676</v>
      </c>
      <c r="CQ50" s="95">
        <v>5.5555555555555601E-2</v>
      </c>
      <c r="CR50" s="42" t="s">
        <v>223</v>
      </c>
      <c r="CS50" s="38">
        <v>300</v>
      </c>
      <c r="CU50" s="39">
        <v>673.9</v>
      </c>
      <c r="CV50" s="46">
        <v>1800</v>
      </c>
      <c r="CW50" s="40"/>
      <c r="CX50" s="63">
        <v>2473.9</v>
      </c>
      <c r="CZ50" s="101" t="s">
        <v>190</v>
      </c>
      <c r="DA50" s="129" t="s">
        <v>176</v>
      </c>
      <c r="DB50" s="129">
        <v>136</v>
      </c>
      <c r="DC50" s="104"/>
      <c r="DD50" s="77"/>
      <c r="DE50" s="56"/>
      <c r="DF50" s="36"/>
      <c r="DI50" s="41">
        <v>1.1200000000000001</v>
      </c>
      <c r="DJ50" s="17" t="s">
        <v>196</v>
      </c>
      <c r="DK50" s="153">
        <v>462.28800000000001</v>
      </c>
      <c r="DL50" s="41">
        <v>462.28800000000001</v>
      </c>
      <c r="DM50" s="41">
        <v>9999</v>
      </c>
      <c r="DP50" s="41">
        <v>77</v>
      </c>
      <c r="DQ50" s="227">
        <v>0</v>
      </c>
      <c r="DR50" s="227">
        <v>0</v>
      </c>
      <c r="DS50" s="228">
        <v>350</v>
      </c>
      <c r="DT50" s="227">
        <v>0</v>
      </c>
      <c r="DU50" s="227">
        <v>60</v>
      </c>
      <c r="DV50" s="227">
        <v>56</v>
      </c>
      <c r="DW50" s="227">
        <v>0</v>
      </c>
      <c r="DX50" s="227">
        <v>0</v>
      </c>
      <c r="DY50" s="227">
        <v>31</v>
      </c>
      <c r="DZ50" s="227">
        <v>0</v>
      </c>
      <c r="EA50" s="227">
        <v>67</v>
      </c>
      <c r="EB50" s="227">
        <v>0</v>
      </c>
      <c r="EC50" s="228">
        <v>30.2</v>
      </c>
      <c r="ED50" s="227">
        <v>0</v>
      </c>
      <c r="EE50" s="227">
        <v>1440</v>
      </c>
      <c r="EF50" s="227">
        <v>75</v>
      </c>
      <c r="EG50" s="227">
        <v>0</v>
      </c>
      <c r="EH50" s="228">
        <v>64.7</v>
      </c>
      <c r="EI50" s="227">
        <v>300</v>
      </c>
      <c r="EK50" s="41">
        <v>77</v>
      </c>
      <c r="EL50" s="227">
        <v>0</v>
      </c>
      <c r="EM50" s="227">
        <v>0</v>
      </c>
      <c r="EN50" s="227">
        <v>350</v>
      </c>
      <c r="EO50" s="227">
        <v>350</v>
      </c>
      <c r="EP50" s="227">
        <v>410</v>
      </c>
      <c r="EQ50" s="227">
        <v>466</v>
      </c>
      <c r="ER50" s="227">
        <v>466</v>
      </c>
      <c r="ES50" s="227">
        <v>466</v>
      </c>
      <c r="ET50" s="227">
        <v>497</v>
      </c>
      <c r="EU50" s="227">
        <v>497</v>
      </c>
      <c r="EV50" s="227">
        <v>564</v>
      </c>
      <c r="EW50" s="227">
        <v>564</v>
      </c>
      <c r="EX50" s="227">
        <v>594.20000000000005</v>
      </c>
      <c r="EY50" s="227">
        <v>594.20000000000005</v>
      </c>
      <c r="EZ50" s="227">
        <v>2034.2</v>
      </c>
      <c r="FA50" s="227">
        <v>2109.1999999999998</v>
      </c>
      <c r="FB50" s="227">
        <v>2109.1999999999998</v>
      </c>
      <c r="FC50" s="227">
        <v>2173.9</v>
      </c>
      <c r="FD50" s="227">
        <v>2473.9</v>
      </c>
    </row>
    <row r="51" spans="1:160" ht="13.5" thickBot="1" x14ac:dyDescent="0.25">
      <c r="A51" s="132"/>
      <c r="B51" s="34">
        <v>49</v>
      </c>
      <c r="C51" s="10">
        <v>50</v>
      </c>
      <c r="D51" s="37" t="s">
        <v>155</v>
      </c>
      <c r="E51" s="37" t="s">
        <v>156</v>
      </c>
      <c r="F51" s="37"/>
      <c r="G51" s="43">
        <v>0.32569444444444401</v>
      </c>
      <c r="H51" s="47">
        <v>0.32569444444444445</v>
      </c>
      <c r="I51" s="58" t="s">
        <v>44</v>
      </c>
      <c r="J51" s="52">
        <v>0</v>
      </c>
      <c r="K51" s="43">
        <v>0.40902777777777499</v>
      </c>
      <c r="L51" s="47">
        <v>0.40902777777775801</v>
      </c>
      <c r="M51" s="42" t="s">
        <v>44</v>
      </c>
      <c r="N51" s="38">
        <v>0</v>
      </c>
      <c r="O51" s="73">
        <v>0.45069444444444445</v>
      </c>
      <c r="P51" s="42" t="s">
        <v>44</v>
      </c>
      <c r="Q51" s="38">
        <v>0</v>
      </c>
      <c r="R51" s="43">
        <v>0.4604166666666667</v>
      </c>
      <c r="S51" s="47">
        <v>0.4604166666666667</v>
      </c>
      <c r="T51" s="70">
        <v>46.5</v>
      </c>
      <c r="U51" s="71">
        <v>46.5</v>
      </c>
      <c r="V51" s="72">
        <v>330</v>
      </c>
      <c r="W51" s="115">
        <v>0.47152777777777777</v>
      </c>
      <c r="X51" s="42" t="s">
        <v>44</v>
      </c>
      <c r="Y51" s="38">
        <v>0</v>
      </c>
      <c r="Z51" s="49">
        <v>0.50347222222222221</v>
      </c>
      <c r="AA51" s="42" t="s">
        <v>45</v>
      </c>
      <c r="AB51" s="38">
        <v>240</v>
      </c>
      <c r="AC51" s="53">
        <v>0.50694444444444442</v>
      </c>
      <c r="AD51" s="61"/>
      <c r="AE51" s="55">
        <v>0.51174768518518521</v>
      </c>
      <c r="AF51" s="35">
        <v>4.8032407407407884E-3</v>
      </c>
      <c r="AG51" s="35">
        <v>9.4907407407412167E-4</v>
      </c>
      <c r="AH51" s="44" t="s">
        <v>223</v>
      </c>
      <c r="AI51" s="45">
        <v>82</v>
      </c>
      <c r="AJ51" s="115">
        <v>0.52777777777777779</v>
      </c>
      <c r="AK51" s="42" t="s">
        <v>44</v>
      </c>
      <c r="AL51" s="38">
        <v>0</v>
      </c>
      <c r="AM51" s="73">
        <v>0.53680555555555554</v>
      </c>
      <c r="AN51" s="42" t="s">
        <v>45</v>
      </c>
      <c r="AO51" s="38">
        <v>120</v>
      </c>
      <c r="AP51" s="53">
        <v>0.5395833333333333</v>
      </c>
      <c r="AQ51" s="61"/>
      <c r="AR51" s="55">
        <v>0.54950231481481482</v>
      </c>
      <c r="AS51" s="35">
        <v>9.9189814814815147E-3</v>
      </c>
      <c r="AT51" s="35">
        <v>3.1597222222222556E-3</v>
      </c>
      <c r="AU51" s="44" t="s">
        <v>223</v>
      </c>
      <c r="AV51" s="45">
        <v>273</v>
      </c>
      <c r="AW51" s="49">
        <v>0.56597222222222221</v>
      </c>
      <c r="AX51" s="42" t="s">
        <v>45</v>
      </c>
      <c r="AY51" s="38">
        <v>120</v>
      </c>
      <c r="AZ51" s="49">
        <v>0.56874999999999998</v>
      </c>
      <c r="BA51" s="61"/>
      <c r="BB51" s="55">
        <v>0.57442129629629635</v>
      </c>
      <c r="BC51" s="35">
        <v>5.6712962962963687E-3</v>
      </c>
      <c r="BD51" s="35">
        <v>6.7129629629636856E-4</v>
      </c>
      <c r="BE51" s="44" t="s">
        <v>223</v>
      </c>
      <c r="BF51" s="45">
        <v>58</v>
      </c>
      <c r="BG51" s="308">
        <v>0.61388888888888882</v>
      </c>
      <c r="BH51" s="42" t="s">
        <v>44</v>
      </c>
      <c r="BI51" s="38">
        <v>0</v>
      </c>
      <c r="BJ51" s="43">
        <v>0.61458333333333337</v>
      </c>
      <c r="BK51" s="47">
        <v>0.62361111111111112</v>
      </c>
      <c r="BL51" s="70">
        <v>29.4</v>
      </c>
      <c r="BM51" s="71">
        <v>29.4</v>
      </c>
      <c r="BN51" s="72"/>
      <c r="BO51" s="117" t="s">
        <v>226</v>
      </c>
      <c r="BP51" s="121"/>
      <c r="BQ51" s="124" t="s">
        <v>225</v>
      </c>
      <c r="BR51" s="125"/>
      <c r="BS51" s="49">
        <v>0.69097222222222221</v>
      </c>
      <c r="BT51" s="42" t="s">
        <v>44</v>
      </c>
      <c r="BU51" s="38">
        <v>0</v>
      </c>
      <c r="BV51" s="49">
        <v>0.69374999999999998</v>
      </c>
      <c r="BW51" s="61"/>
      <c r="BX51" s="55">
        <v>0.69769675925925922</v>
      </c>
      <c r="BY51" s="35">
        <v>3.9467592592592471E-3</v>
      </c>
      <c r="BZ51" s="35">
        <v>1.4930555555555435E-3</v>
      </c>
      <c r="CA51" s="44" t="s">
        <v>223</v>
      </c>
      <c r="CB51" s="45">
        <v>129</v>
      </c>
      <c r="CC51" s="85">
        <v>0.69930555555555562</v>
      </c>
      <c r="CD51" s="86"/>
      <c r="CE51" s="87">
        <v>0</v>
      </c>
      <c r="CF51" s="88"/>
      <c r="CG51" s="85">
        <v>0.7055555555555556</v>
      </c>
      <c r="CH51" s="86"/>
      <c r="CI51" s="87">
        <v>0</v>
      </c>
      <c r="CJ51" s="88"/>
      <c r="CK51" s="43">
        <v>0.75277777777777777</v>
      </c>
      <c r="CL51" s="47">
        <v>0.75347222222222221</v>
      </c>
      <c r="CM51" s="70">
        <v>50.5</v>
      </c>
      <c r="CN51" s="71">
        <v>50.5</v>
      </c>
      <c r="CO51" s="72"/>
      <c r="CP51" s="91">
        <v>0.75416666666666676</v>
      </c>
      <c r="CQ51" s="95">
        <v>5.5555555555555601E-2</v>
      </c>
      <c r="CR51" s="42" t="s">
        <v>44</v>
      </c>
      <c r="CS51" s="38">
        <v>0</v>
      </c>
      <c r="CU51" s="39">
        <v>998.4</v>
      </c>
      <c r="CV51" s="46">
        <v>480</v>
      </c>
      <c r="CW51" s="40"/>
      <c r="CX51" s="63">
        <v>1478.4</v>
      </c>
      <c r="CZ51" s="101" t="s">
        <v>191</v>
      </c>
      <c r="DA51" s="129" t="s">
        <v>176</v>
      </c>
      <c r="DB51" s="129">
        <v>265</v>
      </c>
      <c r="DC51" s="104" t="s">
        <v>188</v>
      </c>
      <c r="DD51" s="77"/>
      <c r="DE51" s="56"/>
      <c r="DF51" s="36"/>
      <c r="DI51" s="41">
        <v>1.1499999999999999</v>
      </c>
      <c r="DJ51" s="17" t="s">
        <v>196</v>
      </c>
      <c r="DK51" s="153">
        <v>475.36</v>
      </c>
      <c r="DL51" s="41">
        <v>475.36</v>
      </c>
      <c r="DM51" s="41">
        <v>9999</v>
      </c>
      <c r="DP51" s="41">
        <v>50</v>
      </c>
      <c r="DQ51" s="227">
        <v>0</v>
      </c>
      <c r="DR51" s="227">
        <v>0</v>
      </c>
      <c r="DS51" s="228">
        <v>376.5</v>
      </c>
      <c r="DT51" s="227">
        <v>0</v>
      </c>
      <c r="DU51" s="227">
        <v>240</v>
      </c>
      <c r="DV51" s="227">
        <v>82</v>
      </c>
      <c r="DW51" s="227">
        <v>0</v>
      </c>
      <c r="DX51" s="227">
        <v>120</v>
      </c>
      <c r="DY51" s="227">
        <v>273</v>
      </c>
      <c r="DZ51" s="227">
        <v>120</v>
      </c>
      <c r="EA51" s="227">
        <v>58</v>
      </c>
      <c r="EB51" s="227">
        <v>0</v>
      </c>
      <c r="EC51" s="228">
        <v>29.4</v>
      </c>
      <c r="ED51" s="227">
        <v>0</v>
      </c>
      <c r="EE51" s="227">
        <v>0</v>
      </c>
      <c r="EF51" s="227">
        <v>129</v>
      </c>
      <c r="EG51" s="227">
        <v>0</v>
      </c>
      <c r="EH51" s="228">
        <v>50.5</v>
      </c>
      <c r="EI51" s="227">
        <v>0</v>
      </c>
      <c r="EK51" s="41">
        <v>50</v>
      </c>
      <c r="EL51" s="227">
        <v>0</v>
      </c>
      <c r="EM51" s="227">
        <v>0</v>
      </c>
      <c r="EN51" s="227">
        <v>376.5</v>
      </c>
      <c r="EO51" s="227">
        <v>376.5</v>
      </c>
      <c r="EP51" s="227">
        <v>616.5</v>
      </c>
      <c r="EQ51" s="227">
        <v>698.5</v>
      </c>
      <c r="ER51" s="227">
        <v>698.5</v>
      </c>
      <c r="ES51" s="227">
        <v>818.5</v>
      </c>
      <c r="ET51" s="227">
        <v>1091.5</v>
      </c>
      <c r="EU51" s="227">
        <v>1211.5</v>
      </c>
      <c r="EV51" s="227">
        <v>1269.5</v>
      </c>
      <c r="EW51" s="227">
        <v>1269.5</v>
      </c>
      <c r="EX51" s="227">
        <v>1298.9000000000001</v>
      </c>
      <c r="EY51" s="227">
        <v>1298.9000000000001</v>
      </c>
      <c r="EZ51" s="227">
        <v>1298.9000000000001</v>
      </c>
      <c r="FA51" s="227">
        <v>1427.9</v>
      </c>
      <c r="FB51" s="227">
        <v>1427.9</v>
      </c>
      <c r="FC51" s="227">
        <v>1478.4</v>
      </c>
      <c r="FD51" s="227">
        <v>1478.4</v>
      </c>
    </row>
    <row r="52" spans="1:160" ht="13.5" thickBot="1" x14ac:dyDescent="0.25">
      <c r="A52" s="132"/>
      <c r="B52" s="34">
        <v>27</v>
      </c>
      <c r="C52" s="10">
        <v>27</v>
      </c>
      <c r="D52" s="37" t="s">
        <v>127</v>
      </c>
      <c r="E52" s="37" t="s">
        <v>128</v>
      </c>
      <c r="F52" s="37"/>
      <c r="G52" s="43">
        <v>0.31041666666666701</v>
      </c>
      <c r="H52" s="47">
        <v>0.31041666666666667</v>
      </c>
      <c r="I52" s="58" t="s">
        <v>44</v>
      </c>
      <c r="J52" s="52">
        <v>0</v>
      </c>
      <c r="K52" s="43">
        <v>0.39374999999999799</v>
      </c>
      <c r="L52" s="47">
        <v>0.39374999999999</v>
      </c>
      <c r="M52" s="42" t="s">
        <v>44</v>
      </c>
      <c r="N52" s="38">
        <v>0</v>
      </c>
      <c r="O52" s="73">
        <v>0.43541666666666662</v>
      </c>
      <c r="P52" s="42" t="s">
        <v>44</v>
      </c>
      <c r="Q52" s="38">
        <v>0</v>
      </c>
      <c r="R52" s="43">
        <v>0.43958333333333338</v>
      </c>
      <c r="S52" s="47">
        <v>0.43958333333333338</v>
      </c>
      <c r="T52" s="70">
        <v>47.6</v>
      </c>
      <c r="U52" s="71">
        <v>47.6</v>
      </c>
      <c r="V52" s="72">
        <v>30</v>
      </c>
      <c r="W52" s="115">
        <v>0.45624999999999999</v>
      </c>
      <c r="X52" s="42" t="s">
        <v>44</v>
      </c>
      <c r="Y52" s="38">
        <v>0</v>
      </c>
      <c r="Z52" s="49">
        <v>0.4909722222222222</v>
      </c>
      <c r="AA52" s="42" t="s">
        <v>44</v>
      </c>
      <c r="AB52" s="38">
        <v>0</v>
      </c>
      <c r="AC52" s="53">
        <v>0.49305555555555558</v>
      </c>
      <c r="AD52" s="61"/>
      <c r="AE52" s="55">
        <v>0.49851851851851853</v>
      </c>
      <c r="AF52" s="35">
        <v>5.4629629629629473E-3</v>
      </c>
      <c r="AG52" s="35">
        <v>1.6087962962962805E-3</v>
      </c>
      <c r="AH52" s="44" t="s">
        <v>223</v>
      </c>
      <c r="AI52" s="45">
        <v>139</v>
      </c>
      <c r="AJ52" s="115">
        <v>0.51388888888888895</v>
      </c>
      <c r="AK52" s="42" t="s">
        <v>44</v>
      </c>
      <c r="AL52" s="38">
        <v>0</v>
      </c>
      <c r="AM52" s="73">
        <v>0.52430555555555558</v>
      </c>
      <c r="AN52" s="42" t="s">
        <v>44</v>
      </c>
      <c r="AO52" s="38">
        <v>0</v>
      </c>
      <c r="AP52" s="53">
        <v>0.52708333333333335</v>
      </c>
      <c r="AQ52" s="61"/>
      <c r="AR52" s="55">
        <v>0.53449074074074077</v>
      </c>
      <c r="AS52" s="35">
        <v>7.4074074074074181E-3</v>
      </c>
      <c r="AT52" s="35">
        <v>6.4814814814815897E-4</v>
      </c>
      <c r="AU52" s="44" t="s">
        <v>223</v>
      </c>
      <c r="AV52" s="45">
        <v>56</v>
      </c>
      <c r="AW52" s="49">
        <v>0.55486111111111114</v>
      </c>
      <c r="AX52" s="42" t="s">
        <v>44</v>
      </c>
      <c r="AY52" s="38">
        <v>0</v>
      </c>
      <c r="AZ52" s="49">
        <v>0.55763888888888902</v>
      </c>
      <c r="BA52" s="61"/>
      <c r="BB52" s="55">
        <v>0.56281250000000005</v>
      </c>
      <c r="BC52" s="35">
        <v>5.1736111111110317E-3</v>
      </c>
      <c r="BD52" s="35">
        <v>1.7361111111103156E-4</v>
      </c>
      <c r="BE52" s="44" t="s">
        <v>223</v>
      </c>
      <c r="BF52" s="45">
        <v>15</v>
      </c>
      <c r="BG52" s="308">
        <v>0.60277777777777786</v>
      </c>
      <c r="BH52" s="42" t="s">
        <v>44</v>
      </c>
      <c r="BI52" s="38">
        <v>0</v>
      </c>
      <c r="BJ52" s="43">
        <v>0.60902777777777783</v>
      </c>
      <c r="BK52" s="47">
        <v>0.61041666666666672</v>
      </c>
      <c r="BL52" s="70">
        <v>25.6</v>
      </c>
      <c r="BM52" s="71">
        <v>25.6</v>
      </c>
      <c r="BN52" s="72">
        <v>300</v>
      </c>
      <c r="BO52" s="117" t="s">
        <v>229</v>
      </c>
      <c r="BP52" s="121">
        <v>3600</v>
      </c>
      <c r="BQ52" s="124" t="s">
        <v>225</v>
      </c>
      <c r="BR52" s="125"/>
      <c r="BS52" s="49">
        <v>0.69652777777777775</v>
      </c>
      <c r="BT52" s="42" t="s">
        <v>223</v>
      </c>
      <c r="BU52" s="38">
        <v>1380</v>
      </c>
      <c r="BV52" s="49">
        <v>0.69861111111111096</v>
      </c>
      <c r="BW52" s="61"/>
      <c r="BX52" s="55">
        <v>0.70210648148148147</v>
      </c>
      <c r="BY52" s="35">
        <v>3.4953703703705097E-3</v>
      </c>
      <c r="BZ52" s="35">
        <v>1.0416666666668061E-3</v>
      </c>
      <c r="CA52" s="44" t="s">
        <v>223</v>
      </c>
      <c r="CB52" s="45">
        <v>90</v>
      </c>
      <c r="CC52" s="85">
        <v>0.70277777777777783</v>
      </c>
      <c r="CD52" s="86"/>
      <c r="CE52" s="87">
        <v>0</v>
      </c>
      <c r="CF52" s="88"/>
      <c r="CG52" s="85">
        <v>0.7104166666666667</v>
      </c>
      <c r="CH52" s="86"/>
      <c r="CI52" s="87">
        <v>0</v>
      </c>
      <c r="CJ52" s="88"/>
      <c r="CK52" s="43">
        <v>0.75486111111111109</v>
      </c>
      <c r="CL52" s="47">
        <v>0.75624999999999998</v>
      </c>
      <c r="CM52" s="70">
        <v>57.6</v>
      </c>
      <c r="CN52" s="71">
        <v>57.6</v>
      </c>
      <c r="CO52" s="72"/>
      <c r="CP52" s="91">
        <v>0.7583333333333333</v>
      </c>
      <c r="CQ52" s="95">
        <v>5.5555555555555601E-2</v>
      </c>
      <c r="CR52" s="42" t="s">
        <v>44</v>
      </c>
      <c r="CS52" s="38">
        <v>0</v>
      </c>
      <c r="CU52" s="39">
        <v>760.8</v>
      </c>
      <c r="CV52" s="46">
        <v>4980</v>
      </c>
      <c r="CW52" s="40"/>
      <c r="CX52" s="63">
        <v>5740.8</v>
      </c>
      <c r="CZ52" s="101" t="s">
        <v>190</v>
      </c>
      <c r="DA52" s="129" t="s">
        <v>176</v>
      </c>
      <c r="DB52" s="129">
        <v>238</v>
      </c>
      <c r="DC52" s="104" t="s">
        <v>186</v>
      </c>
      <c r="DD52" s="77"/>
      <c r="DE52" s="56"/>
      <c r="DF52" s="36"/>
      <c r="DI52" s="41">
        <v>1.1499999999999999</v>
      </c>
      <c r="DJ52" s="17" t="s">
        <v>196</v>
      </c>
      <c r="DK52" s="153">
        <v>480.42</v>
      </c>
      <c r="DL52" s="41">
        <v>480.42</v>
      </c>
      <c r="DM52" s="41">
        <v>9999</v>
      </c>
      <c r="DP52" s="41">
        <v>27</v>
      </c>
      <c r="DQ52" s="227">
        <v>0</v>
      </c>
      <c r="DR52" s="227">
        <v>0</v>
      </c>
      <c r="DS52" s="228">
        <v>77.599999999999994</v>
      </c>
      <c r="DT52" s="227">
        <v>0</v>
      </c>
      <c r="DU52" s="227">
        <v>0</v>
      </c>
      <c r="DV52" s="227">
        <v>139</v>
      </c>
      <c r="DW52" s="227">
        <v>0</v>
      </c>
      <c r="DX52" s="227">
        <v>0</v>
      </c>
      <c r="DY52" s="227">
        <v>56</v>
      </c>
      <c r="DZ52" s="227">
        <v>0</v>
      </c>
      <c r="EA52" s="227">
        <v>15</v>
      </c>
      <c r="EB52" s="227">
        <v>0</v>
      </c>
      <c r="EC52" s="228">
        <v>325.60000000000002</v>
      </c>
      <c r="ED52" s="227">
        <v>3600</v>
      </c>
      <c r="EE52" s="227">
        <v>1380</v>
      </c>
      <c r="EF52" s="227">
        <v>90</v>
      </c>
      <c r="EG52" s="227">
        <v>0</v>
      </c>
      <c r="EH52" s="228">
        <v>57.6</v>
      </c>
      <c r="EI52" s="227">
        <v>0</v>
      </c>
      <c r="EK52" s="41">
        <v>27</v>
      </c>
      <c r="EL52" s="227">
        <v>0</v>
      </c>
      <c r="EM52" s="227">
        <v>0</v>
      </c>
      <c r="EN52" s="227">
        <v>77.599999999999994</v>
      </c>
      <c r="EO52" s="227">
        <v>77.599999999999994</v>
      </c>
      <c r="EP52" s="227">
        <v>77.599999999999994</v>
      </c>
      <c r="EQ52" s="227">
        <v>216.6</v>
      </c>
      <c r="ER52" s="227">
        <v>216.6</v>
      </c>
      <c r="ES52" s="227">
        <v>216.6</v>
      </c>
      <c r="ET52" s="227">
        <v>272.60000000000002</v>
      </c>
      <c r="EU52" s="227">
        <v>272.60000000000002</v>
      </c>
      <c r="EV52" s="227">
        <v>287.60000000000002</v>
      </c>
      <c r="EW52" s="227">
        <v>287.60000000000002</v>
      </c>
      <c r="EX52" s="227">
        <v>613.20000000000005</v>
      </c>
      <c r="EY52" s="227">
        <v>4213.2</v>
      </c>
      <c r="EZ52" s="227">
        <v>5593.2</v>
      </c>
      <c r="FA52" s="227">
        <v>5683.2</v>
      </c>
      <c r="FB52" s="227">
        <v>5683.2</v>
      </c>
      <c r="FC52" s="227">
        <v>5740.8</v>
      </c>
      <c r="FD52" s="227">
        <v>5740.8</v>
      </c>
    </row>
    <row r="53" spans="1:160" ht="13.5" thickBot="1" x14ac:dyDescent="0.25">
      <c r="A53" s="132"/>
      <c r="B53" s="34">
        <v>36</v>
      </c>
      <c r="C53" s="10">
        <v>36</v>
      </c>
      <c r="D53" s="37" t="s">
        <v>139</v>
      </c>
      <c r="E53" s="37" t="s">
        <v>140</v>
      </c>
      <c r="F53" s="37"/>
      <c r="G53" s="43">
        <v>0.31666666666666698</v>
      </c>
      <c r="H53" s="47">
        <v>0.31666666666666665</v>
      </c>
      <c r="I53" s="58" t="s">
        <v>44</v>
      </c>
      <c r="J53" s="52">
        <v>0</v>
      </c>
      <c r="K53" s="43">
        <v>0.39999999999999802</v>
      </c>
      <c r="L53" s="47">
        <v>0.39999999999998598</v>
      </c>
      <c r="M53" s="42" t="s">
        <v>44</v>
      </c>
      <c r="N53" s="38">
        <v>0</v>
      </c>
      <c r="O53" s="73">
        <v>0.44166666666666665</v>
      </c>
      <c r="P53" s="42" t="s">
        <v>44</v>
      </c>
      <c r="Q53" s="38">
        <v>0</v>
      </c>
      <c r="R53" s="43">
        <v>0.44861111111111113</v>
      </c>
      <c r="S53" s="47">
        <v>0.44861111111111113</v>
      </c>
      <c r="T53" s="70">
        <v>63.5</v>
      </c>
      <c r="U53" s="71">
        <v>63.5</v>
      </c>
      <c r="V53" s="72">
        <v>300</v>
      </c>
      <c r="W53" s="115">
        <v>0.46250000000000002</v>
      </c>
      <c r="X53" s="42" t="s">
        <v>44</v>
      </c>
      <c r="Y53" s="38">
        <v>0</v>
      </c>
      <c r="Z53" s="49">
        <v>0.49722222222222223</v>
      </c>
      <c r="AA53" s="42" t="s">
        <v>44</v>
      </c>
      <c r="AB53" s="38">
        <v>0</v>
      </c>
      <c r="AC53" s="53">
        <v>0.5</v>
      </c>
      <c r="AD53" s="61"/>
      <c r="AE53" s="55">
        <v>0.50435185185185183</v>
      </c>
      <c r="AF53" s="35">
        <v>4.351851851851829E-3</v>
      </c>
      <c r="AG53" s="35">
        <v>4.9768518518516222E-4</v>
      </c>
      <c r="AH53" s="44" t="s">
        <v>223</v>
      </c>
      <c r="AI53" s="45">
        <v>43</v>
      </c>
      <c r="AJ53" s="115">
        <v>0.52083333333333337</v>
      </c>
      <c r="AK53" s="42" t="s">
        <v>44</v>
      </c>
      <c r="AL53" s="38">
        <v>0</v>
      </c>
      <c r="AM53" s="73">
        <v>0.53125</v>
      </c>
      <c r="AN53" s="42" t="s">
        <v>44</v>
      </c>
      <c r="AO53" s="38">
        <v>0</v>
      </c>
      <c r="AP53" s="53">
        <v>0.53402777777777777</v>
      </c>
      <c r="AQ53" s="61"/>
      <c r="AR53" s="55">
        <v>0.54196759259259253</v>
      </c>
      <c r="AS53" s="35">
        <v>7.9398148148147607E-3</v>
      </c>
      <c r="AT53" s="35">
        <v>1.1805555555555016E-3</v>
      </c>
      <c r="AU53" s="44" t="s">
        <v>223</v>
      </c>
      <c r="AV53" s="45">
        <v>102</v>
      </c>
      <c r="AW53" s="49">
        <v>0.56180555555555556</v>
      </c>
      <c r="AX53" s="42" t="s">
        <v>44</v>
      </c>
      <c r="AY53" s="38">
        <v>0</v>
      </c>
      <c r="AZ53" s="49">
        <v>0.56388888888888899</v>
      </c>
      <c r="BA53" s="61"/>
      <c r="BB53" s="55">
        <v>0.56971064814814809</v>
      </c>
      <c r="BC53" s="35">
        <v>5.8217592592590961E-3</v>
      </c>
      <c r="BD53" s="35">
        <v>8.2175925925909599E-4</v>
      </c>
      <c r="BE53" s="44" t="s">
        <v>223</v>
      </c>
      <c r="BF53" s="45">
        <v>71</v>
      </c>
      <c r="BG53" s="308">
        <v>0.60902777777777783</v>
      </c>
      <c r="BH53" s="42" t="s">
        <v>44</v>
      </c>
      <c r="BI53" s="38">
        <v>0</v>
      </c>
      <c r="BJ53" s="43">
        <v>0.60902777777777783</v>
      </c>
      <c r="BK53" s="47">
        <v>0.61805555555555558</v>
      </c>
      <c r="BL53" s="70">
        <v>33.1</v>
      </c>
      <c r="BM53" s="71">
        <v>33.1</v>
      </c>
      <c r="BN53" s="72"/>
      <c r="BO53" s="117" t="s">
        <v>226</v>
      </c>
      <c r="BP53" s="121"/>
      <c r="BQ53" s="124"/>
      <c r="BR53" s="125">
        <v>7200</v>
      </c>
      <c r="BS53" s="49">
        <v>0.69166666666666676</v>
      </c>
      <c r="BT53" s="42" t="s">
        <v>44</v>
      </c>
      <c r="BU53" s="38">
        <v>0</v>
      </c>
      <c r="BV53" s="49">
        <v>0.69444444444444398</v>
      </c>
      <c r="BW53" s="61"/>
      <c r="BX53" s="55">
        <v>0.69775462962962964</v>
      </c>
      <c r="BY53" s="35">
        <v>3.3101851851856656E-3</v>
      </c>
      <c r="BZ53" s="35">
        <v>8.5648148148196202E-4</v>
      </c>
      <c r="CA53" s="44" t="s">
        <v>223</v>
      </c>
      <c r="CB53" s="45">
        <v>74</v>
      </c>
      <c r="CC53" s="85">
        <v>0.69930555555555562</v>
      </c>
      <c r="CD53" s="86"/>
      <c r="CE53" s="87">
        <v>0</v>
      </c>
      <c r="CF53" s="88"/>
      <c r="CG53" s="85">
        <v>0.70833333333333337</v>
      </c>
      <c r="CH53" s="86"/>
      <c r="CI53" s="87">
        <v>0</v>
      </c>
      <c r="CJ53" s="88"/>
      <c r="CK53" s="43">
        <v>0.75208333333333333</v>
      </c>
      <c r="CL53" s="47">
        <v>0.75208333333333333</v>
      </c>
      <c r="CM53" s="70">
        <v>79.2</v>
      </c>
      <c r="CN53" s="71">
        <v>79.2</v>
      </c>
      <c r="CO53" s="72"/>
      <c r="CP53" s="91">
        <v>0.75416666666666676</v>
      </c>
      <c r="CQ53" s="95">
        <v>5.5555555555555601E-2</v>
      </c>
      <c r="CR53" s="42" t="s">
        <v>44</v>
      </c>
      <c r="CS53" s="38">
        <v>0</v>
      </c>
      <c r="CU53" s="39">
        <v>765.8</v>
      </c>
      <c r="CV53" s="46">
        <v>7200</v>
      </c>
      <c r="CW53" s="40"/>
      <c r="CX53" s="63">
        <v>7965.8</v>
      </c>
      <c r="CZ53" s="101" t="s">
        <v>190</v>
      </c>
      <c r="DA53" s="129" t="s">
        <v>177</v>
      </c>
      <c r="DB53" s="129">
        <v>102</v>
      </c>
      <c r="DC53" s="104"/>
      <c r="DD53" s="77"/>
      <c r="DE53" s="56"/>
      <c r="DF53" s="36"/>
      <c r="DI53" s="41">
        <v>1.0900000000000001</v>
      </c>
      <c r="DJ53" s="17" t="s">
        <v>196</v>
      </c>
      <c r="DK53" s="153">
        <v>491.62200000000001</v>
      </c>
      <c r="DL53" s="41">
        <v>491.62200000000001</v>
      </c>
      <c r="DM53" s="41">
        <v>9999</v>
      </c>
      <c r="DP53" s="41">
        <v>36</v>
      </c>
      <c r="DQ53" s="227">
        <v>0</v>
      </c>
      <c r="DR53" s="227">
        <v>0</v>
      </c>
      <c r="DS53" s="228">
        <v>363.5</v>
      </c>
      <c r="DT53" s="227">
        <v>0</v>
      </c>
      <c r="DU53" s="227">
        <v>0</v>
      </c>
      <c r="DV53" s="227">
        <v>43</v>
      </c>
      <c r="DW53" s="227">
        <v>0</v>
      </c>
      <c r="DX53" s="227">
        <v>0</v>
      </c>
      <c r="DY53" s="227">
        <v>102</v>
      </c>
      <c r="DZ53" s="227">
        <v>0</v>
      </c>
      <c r="EA53" s="227">
        <v>71</v>
      </c>
      <c r="EB53" s="227">
        <v>0</v>
      </c>
      <c r="EC53" s="228">
        <v>33.1</v>
      </c>
      <c r="ED53" s="227">
        <v>7200</v>
      </c>
      <c r="EE53" s="227">
        <v>0</v>
      </c>
      <c r="EF53" s="227">
        <v>74</v>
      </c>
      <c r="EG53" s="227">
        <v>0</v>
      </c>
      <c r="EH53" s="228">
        <v>79.2</v>
      </c>
      <c r="EI53" s="227">
        <v>0</v>
      </c>
      <c r="EK53" s="41">
        <v>36</v>
      </c>
      <c r="EL53" s="227">
        <v>0</v>
      </c>
      <c r="EM53" s="227">
        <v>0</v>
      </c>
      <c r="EN53" s="227">
        <v>363.5</v>
      </c>
      <c r="EO53" s="227">
        <v>363.5</v>
      </c>
      <c r="EP53" s="227">
        <v>363.5</v>
      </c>
      <c r="EQ53" s="227">
        <v>406.5</v>
      </c>
      <c r="ER53" s="227">
        <v>406.5</v>
      </c>
      <c r="ES53" s="227">
        <v>406.5</v>
      </c>
      <c r="ET53" s="227">
        <v>508.5</v>
      </c>
      <c r="EU53" s="227">
        <v>508.5</v>
      </c>
      <c r="EV53" s="227">
        <v>579.5</v>
      </c>
      <c r="EW53" s="227">
        <v>579.5</v>
      </c>
      <c r="EX53" s="227">
        <v>612.6</v>
      </c>
      <c r="EY53" s="227">
        <v>7812.6</v>
      </c>
      <c r="EZ53" s="227">
        <v>7812.6</v>
      </c>
      <c r="FA53" s="227">
        <v>7886.6</v>
      </c>
      <c r="FB53" s="227">
        <v>7886.6</v>
      </c>
      <c r="FC53" s="227">
        <v>7965.8</v>
      </c>
      <c r="FD53" s="227">
        <v>7965.8</v>
      </c>
    </row>
    <row r="54" spans="1:160" ht="13.5" thickBot="1" x14ac:dyDescent="0.25">
      <c r="A54" s="132"/>
      <c r="B54" s="34">
        <v>19</v>
      </c>
      <c r="C54" s="10">
        <v>19</v>
      </c>
      <c r="D54" s="37" t="s">
        <v>112</v>
      </c>
      <c r="E54" s="37" t="s">
        <v>113</v>
      </c>
      <c r="F54" s="37"/>
      <c r="G54" s="43">
        <v>0.30486111111111103</v>
      </c>
      <c r="H54" s="47">
        <v>0.30486111111111108</v>
      </c>
      <c r="I54" s="58" t="s">
        <v>44</v>
      </c>
      <c r="J54" s="52">
        <v>0</v>
      </c>
      <c r="K54" s="43">
        <v>0.38819444444444401</v>
      </c>
      <c r="L54" s="47">
        <v>0.38819444444443801</v>
      </c>
      <c r="M54" s="42" t="s">
        <v>44</v>
      </c>
      <c r="N54" s="38">
        <v>0</v>
      </c>
      <c r="O54" s="73">
        <v>0.42986111111111108</v>
      </c>
      <c r="P54" s="42" t="s">
        <v>44</v>
      </c>
      <c r="Q54" s="38">
        <v>0</v>
      </c>
      <c r="R54" s="43">
        <v>0.43402777777777773</v>
      </c>
      <c r="S54" s="47">
        <v>0.43402777777777773</v>
      </c>
      <c r="T54" s="70">
        <v>50.7</v>
      </c>
      <c r="U54" s="71">
        <v>50.7</v>
      </c>
      <c r="V54" s="72"/>
      <c r="W54" s="115">
        <v>0.4506944444444444</v>
      </c>
      <c r="X54" s="42" t="s">
        <v>44</v>
      </c>
      <c r="Y54" s="38">
        <v>0</v>
      </c>
      <c r="Z54" s="49">
        <v>0.48541666666666666</v>
      </c>
      <c r="AA54" s="42" t="s">
        <v>44</v>
      </c>
      <c r="AB54" s="38">
        <v>0</v>
      </c>
      <c r="AC54" s="53">
        <v>0.48749999999999999</v>
      </c>
      <c r="AD54" s="61"/>
      <c r="AE54" s="55">
        <v>0.49140046296296297</v>
      </c>
      <c r="AF54" s="35">
        <v>3.9004629629629806E-3</v>
      </c>
      <c r="AG54" s="35">
        <v>4.6296296296313797E-5</v>
      </c>
      <c r="AH54" s="44" t="s">
        <v>223</v>
      </c>
      <c r="AI54" s="45">
        <v>4</v>
      </c>
      <c r="AJ54" s="115">
        <v>0.5083333333333333</v>
      </c>
      <c r="AK54" s="42" t="s">
        <v>44</v>
      </c>
      <c r="AL54" s="38">
        <v>0</v>
      </c>
      <c r="AM54" s="73">
        <v>0.51874999999999993</v>
      </c>
      <c r="AN54" s="42" t="s">
        <v>44</v>
      </c>
      <c r="AO54" s="38">
        <v>0</v>
      </c>
      <c r="AP54" s="53">
        <v>0.52083333333333337</v>
      </c>
      <c r="AQ54" s="61"/>
      <c r="AR54" s="55">
        <v>0.52833333333333332</v>
      </c>
      <c r="AS54" s="35">
        <v>7.4999999999999512E-3</v>
      </c>
      <c r="AT54" s="35">
        <v>7.4074074074069202E-4</v>
      </c>
      <c r="AU54" s="44" t="s">
        <v>223</v>
      </c>
      <c r="AV54" s="45">
        <v>64</v>
      </c>
      <c r="AW54" s="49">
        <v>0.54861111111111105</v>
      </c>
      <c r="AX54" s="42" t="s">
        <v>44</v>
      </c>
      <c r="AY54" s="38">
        <v>0</v>
      </c>
      <c r="AZ54" s="49">
        <v>0.55069444444444404</v>
      </c>
      <c r="BA54" s="61"/>
      <c r="BB54" s="55">
        <v>0.55671296296296291</v>
      </c>
      <c r="BC54" s="35">
        <v>6.0185185185188672E-3</v>
      </c>
      <c r="BD54" s="35">
        <v>1.0185185185188671E-3</v>
      </c>
      <c r="BE54" s="44" t="s">
        <v>223</v>
      </c>
      <c r="BF54" s="45">
        <v>88</v>
      </c>
      <c r="BG54" s="308">
        <v>0.59583333333333288</v>
      </c>
      <c r="BH54" s="42" t="s">
        <v>44</v>
      </c>
      <c r="BI54" s="38">
        <v>0</v>
      </c>
      <c r="BJ54" s="43">
        <v>0.59722222222222221</v>
      </c>
      <c r="BK54" s="47">
        <v>0.59861111111111109</v>
      </c>
      <c r="BL54" s="70">
        <v>31.5</v>
      </c>
      <c r="BM54" s="71">
        <v>31.5</v>
      </c>
      <c r="BN54" s="72"/>
      <c r="BO54" s="117"/>
      <c r="BP54" s="121"/>
      <c r="BQ54" s="124"/>
      <c r="BR54" s="125"/>
      <c r="BS54" s="49">
        <v>0.68055555555555547</v>
      </c>
      <c r="BT54" s="42" t="s">
        <v>223</v>
      </c>
      <c r="BU54" s="38">
        <v>600</v>
      </c>
      <c r="BV54" s="49">
        <v>0.68333333333333302</v>
      </c>
      <c r="BW54" s="61"/>
      <c r="BX54" s="55">
        <v>0.73215277777777776</v>
      </c>
      <c r="BY54" s="35">
        <v>4.8819444444444748E-2</v>
      </c>
      <c r="BZ54" s="35">
        <v>4.6365740740741047E-2</v>
      </c>
      <c r="CA54" s="44" t="s">
        <v>223</v>
      </c>
      <c r="CB54" s="45">
        <v>4006</v>
      </c>
      <c r="CC54" s="85">
        <v>0.73611111111111116</v>
      </c>
      <c r="CD54" s="86"/>
      <c r="CE54" s="87">
        <v>0</v>
      </c>
      <c r="CF54" s="88"/>
      <c r="CG54" s="85">
        <v>0.75069444444444444</v>
      </c>
      <c r="CH54" s="86"/>
      <c r="CI54" s="87">
        <v>0</v>
      </c>
      <c r="CJ54" s="88"/>
      <c r="CK54" s="43">
        <v>0.81388888888888899</v>
      </c>
      <c r="CL54" s="47">
        <v>0.81458333333333333</v>
      </c>
      <c r="CM54" s="70">
        <v>72.099999999999994</v>
      </c>
      <c r="CN54" s="71">
        <v>72.099999999999994</v>
      </c>
      <c r="CO54" s="72"/>
      <c r="CP54" s="91">
        <v>0.81666666666666676</v>
      </c>
      <c r="CQ54" s="95">
        <v>5.5555555555555601E-2</v>
      </c>
      <c r="CR54" s="42" t="s">
        <v>223</v>
      </c>
      <c r="CS54" s="38">
        <v>2460</v>
      </c>
      <c r="CT54" s="75"/>
      <c r="CU54" s="39">
        <v>4316.3</v>
      </c>
      <c r="CV54" s="46">
        <v>3060</v>
      </c>
      <c r="CW54" s="40"/>
      <c r="CX54" s="63">
        <v>7376.3</v>
      </c>
      <c r="CY54" s="75"/>
      <c r="CZ54" s="101" t="s">
        <v>191</v>
      </c>
      <c r="DA54" s="129" t="s">
        <v>177</v>
      </c>
      <c r="DB54" s="129">
        <v>80</v>
      </c>
      <c r="DC54" s="104" t="s">
        <v>184</v>
      </c>
      <c r="DD54" s="77"/>
      <c r="DE54" s="56"/>
      <c r="DF54" s="36"/>
      <c r="DI54" s="41">
        <v>1.06</v>
      </c>
      <c r="DJ54" s="17" t="s">
        <v>197</v>
      </c>
      <c r="DK54" s="153">
        <v>163.55800000000002</v>
      </c>
      <c r="DL54" s="41">
        <v>9999</v>
      </c>
      <c r="DM54" s="41">
        <v>163.55800000000002</v>
      </c>
      <c r="DP54" s="41">
        <v>19</v>
      </c>
      <c r="DQ54" s="227">
        <v>0</v>
      </c>
      <c r="DR54" s="227">
        <v>0</v>
      </c>
      <c r="DS54" s="228">
        <v>50.7</v>
      </c>
      <c r="DT54" s="227">
        <v>0</v>
      </c>
      <c r="DU54" s="227">
        <v>0</v>
      </c>
      <c r="DV54" s="227">
        <v>4</v>
      </c>
      <c r="DW54" s="227">
        <v>0</v>
      </c>
      <c r="DX54" s="227">
        <v>0</v>
      </c>
      <c r="DY54" s="227">
        <v>64</v>
      </c>
      <c r="DZ54" s="227">
        <v>0</v>
      </c>
      <c r="EA54" s="227">
        <v>88</v>
      </c>
      <c r="EB54" s="227">
        <v>0</v>
      </c>
      <c r="EC54" s="228">
        <v>31.5</v>
      </c>
      <c r="ED54" s="227">
        <v>0</v>
      </c>
      <c r="EE54" s="227">
        <v>600</v>
      </c>
      <c r="EF54" s="227">
        <v>4006</v>
      </c>
      <c r="EG54" s="227">
        <v>0</v>
      </c>
      <c r="EH54" s="228">
        <v>72.099999999999994</v>
      </c>
      <c r="EI54" s="227">
        <v>2460</v>
      </c>
      <c r="EK54" s="41">
        <v>19</v>
      </c>
      <c r="EL54" s="227">
        <v>0</v>
      </c>
      <c r="EM54" s="227">
        <v>0</v>
      </c>
      <c r="EN54" s="227">
        <v>50.7</v>
      </c>
      <c r="EO54" s="227">
        <v>50.7</v>
      </c>
      <c r="EP54" s="227">
        <v>50.7</v>
      </c>
      <c r="EQ54" s="227">
        <v>54.7</v>
      </c>
      <c r="ER54" s="227">
        <v>54.7</v>
      </c>
      <c r="ES54" s="227">
        <v>54.7</v>
      </c>
      <c r="ET54" s="227">
        <v>118.7</v>
      </c>
      <c r="EU54" s="227">
        <v>118.7</v>
      </c>
      <c r="EV54" s="227">
        <v>206.7</v>
      </c>
      <c r="EW54" s="227">
        <v>206.7</v>
      </c>
      <c r="EX54" s="227">
        <v>238.2</v>
      </c>
      <c r="EY54" s="227">
        <v>238.2</v>
      </c>
      <c r="EZ54" s="227">
        <v>838.2</v>
      </c>
      <c r="FA54" s="227">
        <v>4844.2</v>
      </c>
      <c r="FB54" s="227">
        <v>4844.2</v>
      </c>
      <c r="FC54" s="227">
        <v>4916.3</v>
      </c>
      <c r="FD54" s="227">
        <v>7376.3</v>
      </c>
    </row>
    <row r="55" spans="1:160" ht="13.5" thickBot="1" x14ac:dyDescent="0.25">
      <c r="A55" s="132"/>
      <c r="B55" s="34">
        <v>26</v>
      </c>
      <c r="C55" s="10">
        <v>26</v>
      </c>
      <c r="D55" s="37" t="s">
        <v>125</v>
      </c>
      <c r="E55" s="37" t="s">
        <v>126</v>
      </c>
      <c r="F55" s="37"/>
      <c r="G55" s="43">
        <v>0.30972222222222201</v>
      </c>
      <c r="H55" s="47">
        <v>0.30972222222222223</v>
      </c>
      <c r="I55" s="58" t="s">
        <v>44</v>
      </c>
      <c r="J55" s="52">
        <v>0</v>
      </c>
      <c r="K55" s="43">
        <v>0.39305555555555399</v>
      </c>
      <c r="L55" s="47">
        <v>0.393055555555546</v>
      </c>
      <c r="M55" s="42" t="s">
        <v>44</v>
      </c>
      <c r="N55" s="38">
        <v>0</v>
      </c>
      <c r="O55" s="73">
        <v>0.43472222222222223</v>
      </c>
      <c r="P55" s="42" t="s">
        <v>44</v>
      </c>
      <c r="Q55" s="38">
        <v>0</v>
      </c>
      <c r="R55" s="43">
        <v>0.44097222222222227</v>
      </c>
      <c r="S55" s="47">
        <v>0.44097222222222227</v>
      </c>
      <c r="T55" s="70">
        <v>52.6</v>
      </c>
      <c r="U55" s="71">
        <v>52.6</v>
      </c>
      <c r="V55" s="72">
        <v>300</v>
      </c>
      <c r="W55" s="115">
        <v>0.45555555555555555</v>
      </c>
      <c r="X55" s="42" t="s">
        <v>44</v>
      </c>
      <c r="Y55" s="38">
        <v>0</v>
      </c>
      <c r="Z55" s="49">
        <v>0.49027777777777781</v>
      </c>
      <c r="AA55" s="42" t="s">
        <v>44</v>
      </c>
      <c r="AB55" s="38">
        <v>0</v>
      </c>
      <c r="AC55" s="53">
        <v>0.49236111111111108</v>
      </c>
      <c r="AD55" s="61"/>
      <c r="AE55" s="55">
        <v>0.49636574074074075</v>
      </c>
      <c r="AF55" s="35">
        <v>4.0046296296296635E-3</v>
      </c>
      <c r="AG55" s="35">
        <v>1.5046296296299675E-4</v>
      </c>
      <c r="AH55" s="44" t="s">
        <v>223</v>
      </c>
      <c r="AI55" s="45">
        <v>13</v>
      </c>
      <c r="AJ55" s="115">
        <v>0.5131944444444444</v>
      </c>
      <c r="AK55" s="42" t="s">
        <v>44</v>
      </c>
      <c r="AL55" s="38">
        <v>0</v>
      </c>
      <c r="AM55" s="73">
        <v>0.52361111111111114</v>
      </c>
      <c r="AN55" s="42" t="s">
        <v>44</v>
      </c>
      <c r="AO55" s="38">
        <v>0</v>
      </c>
      <c r="AP55" s="53">
        <v>0.52638888888888891</v>
      </c>
      <c r="AQ55" s="61"/>
      <c r="AR55" s="55">
        <v>0.53435185185185186</v>
      </c>
      <c r="AS55" s="35">
        <v>7.9629629629629495E-3</v>
      </c>
      <c r="AT55" s="35">
        <v>1.2037037037036903E-3</v>
      </c>
      <c r="AU55" s="44" t="s">
        <v>223</v>
      </c>
      <c r="AV55" s="45">
        <v>104</v>
      </c>
      <c r="AW55" s="49">
        <v>0.5541666666666667</v>
      </c>
      <c r="AX55" s="42" t="s">
        <v>44</v>
      </c>
      <c r="AY55" s="38">
        <v>0</v>
      </c>
      <c r="AZ55" s="49">
        <v>0.55694444444444402</v>
      </c>
      <c r="BA55" s="61"/>
      <c r="BB55" s="55">
        <v>0.56270833333333337</v>
      </c>
      <c r="BC55" s="35">
        <v>5.7638888888893458E-3</v>
      </c>
      <c r="BD55" s="35">
        <v>7.638888888893457E-4</v>
      </c>
      <c r="BE55" s="44" t="s">
        <v>223</v>
      </c>
      <c r="BF55" s="45">
        <v>66</v>
      </c>
      <c r="BG55" s="308">
        <v>0.60208333333333286</v>
      </c>
      <c r="BH55" s="42" t="s">
        <v>44</v>
      </c>
      <c r="BI55" s="38">
        <v>0</v>
      </c>
      <c r="BJ55" s="43">
        <v>0.60833333333333328</v>
      </c>
      <c r="BK55" s="47">
        <v>0.60902777777777783</v>
      </c>
      <c r="BL55" s="70">
        <v>31.3</v>
      </c>
      <c r="BM55" s="71">
        <v>31.3</v>
      </c>
      <c r="BN55" s="72">
        <v>30</v>
      </c>
      <c r="BO55" s="117" t="s">
        <v>227</v>
      </c>
      <c r="BP55" s="121">
        <v>1800</v>
      </c>
      <c r="BQ55" s="124" t="s">
        <v>228</v>
      </c>
      <c r="BR55" s="125">
        <v>600</v>
      </c>
      <c r="BS55" s="49">
        <v>0.69930555555555562</v>
      </c>
      <c r="BT55" s="42" t="s">
        <v>223</v>
      </c>
      <c r="BU55" s="38">
        <v>1740</v>
      </c>
      <c r="BV55" s="49">
        <v>0.70138888888888895</v>
      </c>
      <c r="BW55" s="61"/>
      <c r="BX55" s="55">
        <v>0.7053124999999999</v>
      </c>
      <c r="BY55" s="35">
        <v>3.9236111111109473E-3</v>
      </c>
      <c r="BZ55" s="35">
        <v>1.4699074074072437E-3</v>
      </c>
      <c r="CA55" s="44" t="s">
        <v>223</v>
      </c>
      <c r="CB55" s="45">
        <v>127</v>
      </c>
      <c r="CC55" s="85">
        <v>0.70624999999999993</v>
      </c>
      <c r="CD55" s="86"/>
      <c r="CE55" s="87">
        <v>0</v>
      </c>
      <c r="CF55" s="88"/>
      <c r="CG55" s="85">
        <v>0.71458333333333324</v>
      </c>
      <c r="CH55" s="86"/>
      <c r="CI55" s="87">
        <v>0</v>
      </c>
      <c r="CJ55" s="88"/>
      <c r="CK55" s="43">
        <v>0.7597222222222223</v>
      </c>
      <c r="CL55" s="47">
        <v>0.7597222222222223</v>
      </c>
      <c r="CM55" s="70">
        <v>62</v>
      </c>
      <c r="CN55" s="71">
        <v>62</v>
      </c>
      <c r="CO55" s="72"/>
      <c r="CP55" s="91">
        <v>0.76180555555555562</v>
      </c>
      <c r="CQ55" s="95">
        <v>5.5555555555555601E-2</v>
      </c>
      <c r="CR55" s="42" t="s">
        <v>44</v>
      </c>
      <c r="CS55" s="38">
        <v>0</v>
      </c>
      <c r="CU55" s="39">
        <v>785.9</v>
      </c>
      <c r="CV55" s="46">
        <v>4140</v>
      </c>
      <c r="CW55" s="40"/>
      <c r="CX55" s="63">
        <v>4925.8999999999996</v>
      </c>
      <c r="CZ55" s="101" t="s">
        <v>190</v>
      </c>
      <c r="DA55" s="129" t="s">
        <v>176</v>
      </c>
      <c r="DB55" s="129">
        <v>250</v>
      </c>
      <c r="DC55" s="104" t="s">
        <v>186</v>
      </c>
      <c r="DD55" s="77"/>
      <c r="DE55" s="56"/>
      <c r="DF55" s="36"/>
      <c r="DI55" s="41">
        <v>1.1499999999999999</v>
      </c>
      <c r="DJ55" s="17" t="s">
        <v>197</v>
      </c>
      <c r="DK55" s="153">
        <v>497.78500000000003</v>
      </c>
      <c r="DL55" s="41">
        <v>9999</v>
      </c>
      <c r="DM55" s="41">
        <v>497.78500000000003</v>
      </c>
      <c r="DP55" s="41">
        <v>26</v>
      </c>
      <c r="DQ55" s="227">
        <v>0</v>
      </c>
      <c r="DR55" s="227">
        <v>0</v>
      </c>
      <c r="DS55" s="228">
        <v>352.6</v>
      </c>
      <c r="DT55" s="227">
        <v>0</v>
      </c>
      <c r="DU55" s="227">
        <v>0</v>
      </c>
      <c r="DV55" s="227">
        <v>13</v>
      </c>
      <c r="DW55" s="227">
        <v>0</v>
      </c>
      <c r="DX55" s="227">
        <v>0</v>
      </c>
      <c r="DY55" s="227">
        <v>104</v>
      </c>
      <c r="DZ55" s="227">
        <v>0</v>
      </c>
      <c r="EA55" s="227">
        <v>66</v>
      </c>
      <c r="EB55" s="227">
        <v>0</v>
      </c>
      <c r="EC55" s="228">
        <v>61.3</v>
      </c>
      <c r="ED55" s="227">
        <v>2400</v>
      </c>
      <c r="EE55" s="227">
        <v>1740</v>
      </c>
      <c r="EF55" s="227">
        <v>127</v>
      </c>
      <c r="EG55" s="227">
        <v>0</v>
      </c>
      <c r="EH55" s="228">
        <v>62</v>
      </c>
      <c r="EI55" s="227">
        <v>0</v>
      </c>
      <c r="EK55" s="41">
        <v>26</v>
      </c>
      <c r="EL55" s="227">
        <v>0</v>
      </c>
      <c r="EM55" s="227">
        <v>0</v>
      </c>
      <c r="EN55" s="227">
        <v>352.6</v>
      </c>
      <c r="EO55" s="227">
        <v>352.6</v>
      </c>
      <c r="EP55" s="227">
        <v>352.6</v>
      </c>
      <c r="EQ55" s="227">
        <v>365.6</v>
      </c>
      <c r="ER55" s="227">
        <v>365.6</v>
      </c>
      <c r="ES55" s="227">
        <v>365.6</v>
      </c>
      <c r="ET55" s="227">
        <v>469.6</v>
      </c>
      <c r="EU55" s="227">
        <v>469.6</v>
      </c>
      <c r="EV55" s="227">
        <v>535.6</v>
      </c>
      <c r="EW55" s="227">
        <v>535.6</v>
      </c>
      <c r="EX55" s="227">
        <v>596.9</v>
      </c>
      <c r="EY55" s="227">
        <v>2996.9</v>
      </c>
      <c r="EZ55" s="227">
        <v>4736.8999999999996</v>
      </c>
      <c r="FA55" s="227">
        <v>4863.8999999999996</v>
      </c>
      <c r="FB55" s="227">
        <v>4863.8999999999996</v>
      </c>
      <c r="FC55" s="227">
        <v>4925.8999999999996</v>
      </c>
      <c r="FD55" s="227">
        <v>4925.8999999999996</v>
      </c>
    </row>
    <row r="56" spans="1:160" ht="13.5" thickBot="1" x14ac:dyDescent="0.25">
      <c r="A56" s="132"/>
      <c r="B56" s="34">
        <v>34</v>
      </c>
      <c r="C56" s="10">
        <v>34</v>
      </c>
      <c r="D56" s="37" t="s">
        <v>47</v>
      </c>
      <c r="E56" s="37" t="s">
        <v>138</v>
      </c>
      <c r="F56" s="37"/>
      <c r="G56" s="43">
        <v>0.31527777777777799</v>
      </c>
      <c r="H56" s="47">
        <v>0.31527777777777777</v>
      </c>
      <c r="I56" s="58" t="s">
        <v>44</v>
      </c>
      <c r="J56" s="52">
        <v>0</v>
      </c>
      <c r="K56" s="43">
        <v>0.39861111111110897</v>
      </c>
      <c r="L56" s="47">
        <v>0.39861111111109798</v>
      </c>
      <c r="M56" s="42" t="s">
        <v>44</v>
      </c>
      <c r="N56" s="38">
        <v>0</v>
      </c>
      <c r="O56" s="73">
        <v>0.44027777777777777</v>
      </c>
      <c r="P56" s="42" t="s">
        <v>44</v>
      </c>
      <c r="Q56" s="38">
        <v>0</v>
      </c>
      <c r="R56" s="43">
        <v>0.4465277777777778</v>
      </c>
      <c r="S56" s="47">
        <v>0.4465277777777778</v>
      </c>
      <c r="T56" s="70">
        <v>50.4</v>
      </c>
      <c r="U56" s="71">
        <v>50.4</v>
      </c>
      <c r="V56" s="72">
        <v>300</v>
      </c>
      <c r="W56" s="115">
        <v>0.46111111111111108</v>
      </c>
      <c r="X56" s="42" t="s">
        <v>44</v>
      </c>
      <c r="Y56" s="38">
        <v>0</v>
      </c>
      <c r="Z56" s="49">
        <v>0.49583333333333335</v>
      </c>
      <c r="AA56" s="42" t="s">
        <v>44</v>
      </c>
      <c r="AB56" s="38">
        <v>0</v>
      </c>
      <c r="AC56" s="53">
        <v>0.4993055555555555</v>
      </c>
      <c r="AD56" s="61"/>
      <c r="AE56" s="55">
        <v>0.50328703703703703</v>
      </c>
      <c r="AF56" s="35">
        <v>3.9814814814815302E-3</v>
      </c>
      <c r="AG56" s="35">
        <v>1.2731481481486348E-4</v>
      </c>
      <c r="AH56" s="44" t="s">
        <v>223</v>
      </c>
      <c r="AI56" s="45">
        <v>11</v>
      </c>
      <c r="AJ56" s="115">
        <v>0.52013888888888882</v>
      </c>
      <c r="AK56" s="42" t="s">
        <v>44</v>
      </c>
      <c r="AL56" s="38">
        <v>0</v>
      </c>
      <c r="AM56" s="73">
        <v>0.53055555555555556</v>
      </c>
      <c r="AN56" s="42" t="s">
        <v>44</v>
      </c>
      <c r="AO56" s="38">
        <v>0</v>
      </c>
      <c r="AP56" s="53">
        <v>0.53333333333333333</v>
      </c>
      <c r="AQ56" s="61"/>
      <c r="AR56" s="55">
        <v>0.54021990740740744</v>
      </c>
      <c r="AS56" s="35">
        <v>6.8865740740741144E-3</v>
      </c>
      <c r="AT56" s="35">
        <v>1.2731481481485524E-4</v>
      </c>
      <c r="AU56" s="44" t="s">
        <v>223</v>
      </c>
      <c r="AV56" s="45">
        <v>11</v>
      </c>
      <c r="AW56" s="49">
        <v>0.56111111111111112</v>
      </c>
      <c r="AX56" s="42" t="s">
        <v>44</v>
      </c>
      <c r="AY56" s="38">
        <v>0</v>
      </c>
      <c r="AZ56" s="49">
        <v>0.563194444444444</v>
      </c>
      <c r="BA56" s="61"/>
      <c r="BB56" s="55">
        <v>0.5683449074074074</v>
      </c>
      <c r="BC56" s="35">
        <v>5.150462962963398E-3</v>
      </c>
      <c r="BD56" s="35">
        <v>1.504629629633979E-4</v>
      </c>
      <c r="BE56" s="44" t="s">
        <v>223</v>
      </c>
      <c r="BF56" s="45">
        <v>13</v>
      </c>
      <c r="BG56" s="308">
        <v>0.60833333333333284</v>
      </c>
      <c r="BH56" s="42" t="s">
        <v>44</v>
      </c>
      <c r="BI56" s="38">
        <v>0</v>
      </c>
      <c r="BJ56" s="43">
        <v>0.60833333333333328</v>
      </c>
      <c r="BK56" s="47">
        <v>0.61736111111111114</v>
      </c>
      <c r="BL56" s="70">
        <v>34.5</v>
      </c>
      <c r="BM56" s="71">
        <v>34.5</v>
      </c>
      <c r="BN56" s="72"/>
      <c r="BO56" s="117"/>
      <c r="BP56" s="121"/>
      <c r="BQ56" s="124"/>
      <c r="BR56" s="125"/>
      <c r="BS56" s="49">
        <v>0.7055555555555556</v>
      </c>
      <c r="BT56" s="42" t="s">
        <v>223</v>
      </c>
      <c r="BU56" s="38">
        <v>1020</v>
      </c>
      <c r="BV56" s="49"/>
      <c r="BW56" s="61"/>
      <c r="BX56" s="55"/>
      <c r="BY56" s="35">
        <v>0</v>
      </c>
      <c r="BZ56" s="35">
        <v>2.4537037037037036E-3</v>
      </c>
      <c r="CA56" s="44" t="s">
        <v>45</v>
      </c>
      <c r="CB56" s="45" t="s">
        <v>231</v>
      </c>
      <c r="CC56" s="85"/>
      <c r="CD56" s="86"/>
      <c r="CE56" s="87"/>
      <c r="CF56" s="88"/>
      <c r="CG56" s="85"/>
      <c r="CH56" s="86"/>
      <c r="CI56" s="87"/>
      <c r="CJ56" s="88"/>
      <c r="CK56" s="43"/>
      <c r="CL56" s="47"/>
      <c r="CM56" s="317"/>
      <c r="CN56" s="310" t="s">
        <v>231</v>
      </c>
      <c r="CO56" s="72"/>
      <c r="CP56" s="91"/>
      <c r="CQ56" s="95">
        <v>5.5555555555555601E-2</v>
      </c>
      <c r="CR56" s="42" t="s">
        <v>44</v>
      </c>
      <c r="CS56" s="38"/>
      <c r="CU56" s="39" t="s">
        <v>231</v>
      </c>
      <c r="CV56" s="46" t="s">
        <v>231</v>
      </c>
      <c r="CW56" s="40"/>
      <c r="CX56" s="63" t="s">
        <v>231</v>
      </c>
      <c r="CZ56" s="101" t="s">
        <v>190</v>
      </c>
      <c r="DA56" s="129" t="s">
        <v>176</v>
      </c>
      <c r="DB56" s="129">
        <v>122</v>
      </c>
      <c r="DC56" s="104" t="s">
        <v>185</v>
      </c>
      <c r="DD56" s="77"/>
      <c r="DE56" s="56"/>
      <c r="DF56" s="36"/>
      <c r="DI56" s="41">
        <v>1.1200000000000001</v>
      </c>
      <c r="DJ56" s="17" t="s">
        <v>197</v>
      </c>
      <c r="DK56" s="153" t="e">
        <v>#REF!</v>
      </c>
      <c r="DL56" s="41">
        <v>9999</v>
      </c>
      <c r="DM56" s="41" t="e">
        <v>#REF!</v>
      </c>
      <c r="DP56" s="41">
        <v>34</v>
      </c>
      <c r="DQ56" s="227">
        <v>0</v>
      </c>
      <c r="DR56" s="227">
        <v>0</v>
      </c>
      <c r="DS56" s="228">
        <v>350.4</v>
      </c>
      <c r="DT56" s="227">
        <v>0</v>
      </c>
      <c r="DU56" s="227">
        <v>0</v>
      </c>
      <c r="DV56" s="227">
        <v>11</v>
      </c>
      <c r="DW56" s="227">
        <v>0</v>
      </c>
      <c r="DX56" s="227">
        <v>0</v>
      </c>
      <c r="DY56" s="227">
        <v>11</v>
      </c>
      <c r="DZ56" s="227">
        <v>0</v>
      </c>
      <c r="EA56" s="227">
        <v>13</v>
      </c>
      <c r="EB56" s="227">
        <v>0</v>
      </c>
      <c r="EC56" s="228">
        <v>34.5</v>
      </c>
      <c r="ED56" s="227">
        <v>0</v>
      </c>
      <c r="EE56" s="227">
        <v>1020</v>
      </c>
      <c r="EF56" s="227" t="e">
        <v>#VALUE!</v>
      </c>
      <c r="EG56" s="227">
        <v>0</v>
      </c>
      <c r="EH56" s="228" t="e">
        <v>#REF!</v>
      </c>
      <c r="EI56" s="227">
        <v>0</v>
      </c>
      <c r="EK56" s="41">
        <v>34</v>
      </c>
      <c r="EL56" s="227">
        <v>0</v>
      </c>
      <c r="EM56" s="227">
        <v>0</v>
      </c>
      <c r="EN56" s="227">
        <v>350.4</v>
      </c>
      <c r="EO56" s="227">
        <v>350.4</v>
      </c>
      <c r="EP56" s="227">
        <v>350.4</v>
      </c>
      <c r="EQ56" s="227">
        <v>361.4</v>
      </c>
      <c r="ER56" s="227">
        <v>361.4</v>
      </c>
      <c r="ES56" s="227">
        <v>361.4</v>
      </c>
      <c r="ET56" s="227">
        <v>372.4</v>
      </c>
      <c r="EU56" s="227">
        <v>372.4</v>
      </c>
      <c r="EV56" s="227">
        <v>385.4</v>
      </c>
      <c r="EW56" s="227">
        <v>385.4</v>
      </c>
      <c r="EX56" s="227">
        <v>419.9</v>
      </c>
      <c r="EY56" s="227">
        <v>419.9</v>
      </c>
      <c r="EZ56" s="227">
        <v>1439.9</v>
      </c>
      <c r="FA56" s="227" t="e">
        <v>#VALUE!</v>
      </c>
      <c r="FB56" s="227" t="e">
        <v>#VALUE!</v>
      </c>
      <c r="FC56" s="227" t="e">
        <v>#VALUE!</v>
      </c>
      <c r="FD56" s="227" t="e">
        <v>#VALUE!</v>
      </c>
    </row>
    <row r="57" spans="1:160" ht="13.5" thickBot="1" x14ac:dyDescent="0.25">
      <c r="A57" s="132"/>
      <c r="B57" s="34">
        <v>37</v>
      </c>
      <c r="C57" s="10">
        <v>37</v>
      </c>
      <c r="D57" s="37" t="s">
        <v>141</v>
      </c>
      <c r="E57" s="37" t="s">
        <v>142</v>
      </c>
      <c r="F57" s="37"/>
      <c r="G57" s="43">
        <v>0.31736111111111098</v>
      </c>
      <c r="H57" s="47">
        <v>0.31736111111111115</v>
      </c>
      <c r="I57" s="58" t="s">
        <v>44</v>
      </c>
      <c r="J57" s="52">
        <v>0</v>
      </c>
      <c r="K57" s="43">
        <v>0.40069444444444202</v>
      </c>
      <c r="L57" s="47">
        <v>0.40069444444442998</v>
      </c>
      <c r="M57" s="42" t="s">
        <v>44</v>
      </c>
      <c r="N57" s="38">
        <v>0</v>
      </c>
      <c r="O57" s="73">
        <v>0.44236111111111115</v>
      </c>
      <c r="P57" s="42" t="s">
        <v>44</v>
      </c>
      <c r="Q57" s="38">
        <v>0</v>
      </c>
      <c r="R57" s="43">
        <v>0.44375000000000003</v>
      </c>
      <c r="S57" s="47">
        <v>0.44930555555555557</v>
      </c>
      <c r="T57" s="70">
        <v>64.599999999999994</v>
      </c>
      <c r="U57" s="71">
        <v>64.599999999999994</v>
      </c>
      <c r="V57" s="72">
        <v>300</v>
      </c>
      <c r="W57" s="115">
        <v>0.46319444444444446</v>
      </c>
      <c r="X57" s="42" t="s">
        <v>44</v>
      </c>
      <c r="Y57" s="38">
        <v>0</v>
      </c>
      <c r="Z57" s="49">
        <v>0.49791666666666662</v>
      </c>
      <c r="AA57" s="42" t="s">
        <v>44</v>
      </c>
      <c r="AB57" s="38">
        <v>0</v>
      </c>
      <c r="AC57" s="53">
        <v>0.50069444444444444</v>
      </c>
      <c r="AD57" s="61"/>
      <c r="AE57" s="55">
        <v>0.50440972222222225</v>
      </c>
      <c r="AF57" s="35">
        <v>3.7152777777778034E-3</v>
      </c>
      <c r="AG57" s="35">
        <v>1.3888888888886333E-4</v>
      </c>
      <c r="AH57" s="44" t="s">
        <v>45</v>
      </c>
      <c r="AI57" s="45">
        <v>12</v>
      </c>
      <c r="AJ57" s="115">
        <v>0.52152777777777781</v>
      </c>
      <c r="AK57" s="42" t="s">
        <v>44</v>
      </c>
      <c r="AL57" s="38">
        <v>0</v>
      </c>
      <c r="AM57" s="73">
        <v>0.52847222222222223</v>
      </c>
      <c r="AN57" s="42" t="s">
        <v>45</v>
      </c>
      <c r="AO57" s="38">
        <v>300</v>
      </c>
      <c r="AP57" s="53">
        <v>0.53194444444444444</v>
      </c>
      <c r="AQ57" s="61"/>
      <c r="AR57" s="55">
        <v>0.53831018518518514</v>
      </c>
      <c r="AS57" s="35">
        <v>6.3657407407406996E-3</v>
      </c>
      <c r="AT57" s="35">
        <v>3.9351851851855951E-4</v>
      </c>
      <c r="AU57" s="44" t="s">
        <v>45</v>
      </c>
      <c r="AV57" s="45">
        <v>34</v>
      </c>
      <c r="AW57" s="49">
        <v>0.55625000000000002</v>
      </c>
      <c r="AX57" s="42" t="s">
        <v>45</v>
      </c>
      <c r="AY57" s="38">
        <v>300</v>
      </c>
      <c r="AZ57" s="49">
        <v>0.56041666666666701</v>
      </c>
      <c r="BA57" s="61"/>
      <c r="BB57" s="55">
        <v>0.56695601851851851</v>
      </c>
      <c r="BC57" s="35">
        <v>6.5393518518515048E-3</v>
      </c>
      <c r="BD57" s="35">
        <v>1.5393518518515047E-3</v>
      </c>
      <c r="BE57" s="44" t="s">
        <v>223</v>
      </c>
      <c r="BF57" s="45">
        <v>133</v>
      </c>
      <c r="BG57" s="308">
        <v>0.60555555555555585</v>
      </c>
      <c r="BH57" s="42" t="s">
        <v>44</v>
      </c>
      <c r="BI57" s="38">
        <v>0</v>
      </c>
      <c r="BJ57" s="43">
        <v>0.60138888888888886</v>
      </c>
      <c r="BK57" s="47">
        <v>0.61388888888888882</v>
      </c>
      <c r="BL57" s="70">
        <v>33.799999999999997</v>
      </c>
      <c r="BM57" s="71">
        <v>33.799999999999997</v>
      </c>
      <c r="BN57" s="72"/>
      <c r="BO57" s="117" t="s">
        <v>230</v>
      </c>
      <c r="BP57" s="121">
        <v>600</v>
      </c>
      <c r="BQ57" s="124" t="s">
        <v>225</v>
      </c>
      <c r="BR57" s="125"/>
      <c r="BS57" s="49">
        <v>0.69652777777777775</v>
      </c>
      <c r="BT57" s="42" t="s">
        <v>223</v>
      </c>
      <c r="BU57" s="38">
        <v>180</v>
      </c>
      <c r="BV57" s="49">
        <v>0.69930555555555496</v>
      </c>
      <c r="BW57" s="61"/>
      <c r="BX57" s="55">
        <v>0.70270833333333327</v>
      </c>
      <c r="BY57" s="35">
        <v>3.4027777777783097E-3</v>
      </c>
      <c r="BZ57" s="35">
        <v>9.490740740746061E-4</v>
      </c>
      <c r="CA57" s="44" t="s">
        <v>223</v>
      </c>
      <c r="CB57" s="45">
        <v>82</v>
      </c>
      <c r="CC57" s="85">
        <v>0.70486111111111116</v>
      </c>
      <c r="CD57" s="86"/>
      <c r="CE57" s="87">
        <v>0</v>
      </c>
      <c r="CF57" s="88"/>
      <c r="CG57" s="85">
        <v>0.71180555555555547</v>
      </c>
      <c r="CH57" s="86"/>
      <c r="CI57" s="87">
        <v>0</v>
      </c>
      <c r="CJ57" s="88"/>
      <c r="CK57" s="43">
        <v>0.75555555555555554</v>
      </c>
      <c r="CL57" s="47">
        <v>0.75763888888888886</v>
      </c>
      <c r="CM57" s="70">
        <v>54.3</v>
      </c>
      <c r="CN57" s="71">
        <v>54.3</v>
      </c>
      <c r="CO57" s="72"/>
      <c r="CP57" s="91">
        <v>0.75902777777777775</v>
      </c>
      <c r="CQ57" s="95">
        <v>5.5555555555555601E-2</v>
      </c>
      <c r="CR57" s="42" t="s">
        <v>44</v>
      </c>
      <c r="CS57" s="38">
        <v>0</v>
      </c>
      <c r="CU57" s="39">
        <v>713.7</v>
      </c>
      <c r="CV57" s="46">
        <v>1380</v>
      </c>
      <c r="CW57" s="40"/>
      <c r="CX57" s="63">
        <v>2093.6999999999998</v>
      </c>
      <c r="CZ57" s="101" t="s">
        <v>191</v>
      </c>
      <c r="DA57" s="129" t="s">
        <v>177</v>
      </c>
      <c r="DB57" s="129">
        <v>70</v>
      </c>
      <c r="DC57" s="104" t="s">
        <v>187</v>
      </c>
      <c r="DD57" s="77"/>
      <c r="DE57" s="56"/>
      <c r="DF57" s="36"/>
      <c r="DI57" s="41">
        <v>1.06</v>
      </c>
      <c r="DJ57" s="17" t="s">
        <v>197</v>
      </c>
      <c r="DK57" s="153">
        <v>461.86199999999997</v>
      </c>
      <c r="DL57" s="41">
        <v>9999</v>
      </c>
      <c r="DM57" s="41">
        <v>461.86199999999997</v>
      </c>
      <c r="DP57" s="41">
        <v>37</v>
      </c>
      <c r="DQ57" s="227">
        <v>0</v>
      </c>
      <c r="DR57" s="227">
        <v>0</v>
      </c>
      <c r="DS57" s="228">
        <v>364.6</v>
      </c>
      <c r="DT57" s="227">
        <v>0</v>
      </c>
      <c r="DU57" s="227">
        <v>0</v>
      </c>
      <c r="DV57" s="227">
        <v>12</v>
      </c>
      <c r="DW57" s="227">
        <v>0</v>
      </c>
      <c r="DX57" s="227">
        <v>300</v>
      </c>
      <c r="DY57" s="227">
        <v>34</v>
      </c>
      <c r="DZ57" s="227">
        <v>300</v>
      </c>
      <c r="EA57" s="227">
        <v>133</v>
      </c>
      <c r="EB57" s="227">
        <v>0</v>
      </c>
      <c r="EC57" s="228">
        <v>33.799999999999997</v>
      </c>
      <c r="ED57" s="227">
        <v>600</v>
      </c>
      <c r="EE57" s="227">
        <v>180</v>
      </c>
      <c r="EF57" s="227">
        <v>82</v>
      </c>
      <c r="EG57" s="227">
        <v>0</v>
      </c>
      <c r="EH57" s="228">
        <v>54.3</v>
      </c>
      <c r="EI57" s="227">
        <v>0</v>
      </c>
      <c r="EK57" s="41">
        <v>37</v>
      </c>
      <c r="EL57" s="227">
        <v>0</v>
      </c>
      <c r="EM57" s="227">
        <v>0</v>
      </c>
      <c r="EN57" s="227">
        <v>364.6</v>
      </c>
      <c r="EO57" s="227">
        <v>364.6</v>
      </c>
      <c r="EP57" s="227">
        <v>364.6</v>
      </c>
      <c r="EQ57" s="227">
        <v>376.6</v>
      </c>
      <c r="ER57" s="227">
        <v>376.6</v>
      </c>
      <c r="ES57" s="227">
        <v>676.6</v>
      </c>
      <c r="ET57" s="227">
        <v>710.6</v>
      </c>
      <c r="EU57" s="227">
        <v>1010.6</v>
      </c>
      <c r="EV57" s="227">
        <v>1143.5999999999999</v>
      </c>
      <c r="EW57" s="227">
        <v>1143.5999999999999</v>
      </c>
      <c r="EX57" s="227">
        <v>1177.4000000000001</v>
      </c>
      <c r="EY57" s="227">
        <v>1777.4</v>
      </c>
      <c r="EZ57" s="227">
        <v>1957.4</v>
      </c>
      <c r="FA57" s="227">
        <v>2039.4</v>
      </c>
      <c r="FB57" s="227">
        <v>2039.4</v>
      </c>
      <c r="FC57" s="227">
        <v>2093.6999999999998</v>
      </c>
      <c r="FD57" s="227">
        <v>2093.6999999999998</v>
      </c>
    </row>
    <row r="58" spans="1:160" s="277" customFormat="1" ht="13.5" thickBot="1" x14ac:dyDescent="0.25">
      <c r="A58" s="282"/>
      <c r="B58" s="253">
        <v>8</v>
      </c>
      <c r="C58" s="254">
        <v>8</v>
      </c>
      <c r="D58" s="255" t="s">
        <v>97</v>
      </c>
      <c r="E58" s="255" t="s">
        <v>98</v>
      </c>
      <c r="F58" s="255"/>
      <c r="G58" s="256">
        <v>0.297222222222222</v>
      </c>
      <c r="H58" s="257"/>
      <c r="I58" s="58" t="s">
        <v>44</v>
      </c>
      <c r="J58" s="52">
        <v>0</v>
      </c>
      <c r="K58" s="256"/>
      <c r="L58" s="257"/>
      <c r="M58" s="42"/>
      <c r="N58" s="38"/>
      <c r="O58" s="258"/>
      <c r="P58" s="42"/>
      <c r="Q58" s="38"/>
      <c r="R58" s="256"/>
      <c r="S58" s="257"/>
      <c r="T58" s="71"/>
      <c r="U58" s="71" t="s">
        <v>235</v>
      </c>
      <c r="V58" s="117"/>
      <c r="W58" s="259"/>
      <c r="X58" s="42"/>
      <c r="Y58" s="38"/>
      <c r="Z58" s="260"/>
      <c r="AA58" s="42"/>
      <c r="AB58" s="38"/>
      <c r="AC58" s="261"/>
      <c r="AD58" s="121"/>
      <c r="AE58" s="262"/>
      <c r="AF58" s="263"/>
      <c r="AG58" s="263"/>
      <c r="AH58" s="42"/>
      <c r="AI58" s="311" t="s">
        <v>235</v>
      </c>
      <c r="AJ58" s="259"/>
      <c r="AK58" s="42"/>
      <c r="AL58" s="38"/>
      <c r="AM58" s="258"/>
      <c r="AN58" s="42"/>
      <c r="AO58" s="38"/>
      <c r="AP58" s="261"/>
      <c r="AQ58" s="121"/>
      <c r="AR58" s="262"/>
      <c r="AS58" s="263"/>
      <c r="AT58" s="263"/>
      <c r="AU58" s="42"/>
      <c r="AV58" s="311" t="s">
        <v>235</v>
      </c>
      <c r="AW58" s="260"/>
      <c r="AX58" s="42"/>
      <c r="AY58" s="38"/>
      <c r="AZ58" s="260"/>
      <c r="BA58" s="121"/>
      <c r="BB58" s="315"/>
      <c r="BC58" s="263"/>
      <c r="BD58" s="263"/>
      <c r="BE58" s="42"/>
      <c r="BF58" s="311" t="s">
        <v>235</v>
      </c>
      <c r="BG58" s="308"/>
      <c r="BH58" s="42"/>
      <c r="BI58" s="38"/>
      <c r="BJ58" s="256"/>
      <c r="BK58" s="257"/>
      <c r="BL58" s="71"/>
      <c r="BM58" s="71" t="s">
        <v>235</v>
      </c>
      <c r="BN58" s="117"/>
      <c r="BO58" s="117"/>
      <c r="BP58" s="121"/>
      <c r="BQ58" s="124"/>
      <c r="BR58" s="125"/>
      <c r="BS58" s="260"/>
      <c r="BT58" s="42"/>
      <c r="BU58" s="38"/>
      <c r="BV58" s="260"/>
      <c r="BW58" s="121"/>
      <c r="BX58" s="262"/>
      <c r="BY58" s="263"/>
      <c r="BZ58" s="263"/>
      <c r="CA58" s="42"/>
      <c r="CB58" s="311" t="s">
        <v>235</v>
      </c>
      <c r="CC58" s="264"/>
      <c r="CD58" s="86"/>
      <c r="CE58" s="87"/>
      <c r="CF58" s="265"/>
      <c r="CG58" s="264"/>
      <c r="CH58" s="86"/>
      <c r="CI58" s="87"/>
      <c r="CJ58" s="265"/>
      <c r="CK58" s="256"/>
      <c r="CL58" s="257"/>
      <c r="CM58" s="71"/>
      <c r="CN58" s="71" t="s">
        <v>235</v>
      </c>
      <c r="CO58" s="117"/>
      <c r="CP58" s="266"/>
      <c r="CQ58" s="267"/>
      <c r="CR58" s="42"/>
      <c r="CS58" s="38"/>
      <c r="CT58" s="285"/>
      <c r="CU58" s="269" t="s">
        <v>235</v>
      </c>
      <c r="CV58" s="117" t="s">
        <v>235</v>
      </c>
      <c r="CW58" s="71"/>
      <c r="CX58" s="125" t="s">
        <v>235</v>
      </c>
      <c r="CY58" s="285"/>
      <c r="CZ58" s="270" t="s">
        <v>191</v>
      </c>
      <c r="DA58" s="271" t="s">
        <v>176</v>
      </c>
      <c r="DB58" s="271">
        <v>299</v>
      </c>
      <c r="DC58" s="272"/>
      <c r="DD58" s="273"/>
      <c r="DE58" s="274"/>
      <c r="DF58" s="275"/>
      <c r="DI58" s="277">
        <v>1.1499999999999999</v>
      </c>
      <c r="DJ58" s="277" t="s">
        <v>196</v>
      </c>
      <c r="DK58" s="279" t="e">
        <v>#VALUE!</v>
      </c>
      <c r="DL58" s="277" t="e">
        <v>#VALUE!</v>
      </c>
      <c r="DM58" s="277">
        <v>9999</v>
      </c>
      <c r="DP58" s="277">
        <v>8</v>
      </c>
      <c r="DQ58" s="280">
        <v>0</v>
      </c>
      <c r="DR58" s="280">
        <v>0</v>
      </c>
      <c r="DS58" s="281" t="e">
        <v>#VALUE!</v>
      </c>
      <c r="DT58" s="280">
        <v>0</v>
      </c>
      <c r="DU58" s="280">
        <v>0</v>
      </c>
      <c r="DV58" s="280" t="e">
        <v>#VALUE!</v>
      </c>
      <c r="DW58" s="280">
        <v>0</v>
      </c>
      <c r="DX58" s="280">
        <v>0</v>
      </c>
      <c r="DY58" s="280" t="e">
        <v>#VALUE!</v>
      </c>
      <c r="DZ58" s="280">
        <v>0</v>
      </c>
      <c r="EA58" s="280" t="e">
        <v>#REF!</v>
      </c>
      <c r="EB58" s="280">
        <v>0</v>
      </c>
      <c r="EC58" s="281" t="e">
        <v>#VALUE!</v>
      </c>
      <c r="ED58" s="280">
        <v>0</v>
      </c>
      <c r="EE58" s="280">
        <v>0</v>
      </c>
      <c r="EF58" s="280" t="e">
        <v>#VALUE!</v>
      </c>
      <c r="EG58" s="280">
        <v>0</v>
      </c>
      <c r="EH58" s="281" t="e">
        <v>#VALUE!</v>
      </c>
      <c r="EI58" s="280">
        <v>0</v>
      </c>
      <c r="EK58" s="277">
        <v>8</v>
      </c>
      <c r="EL58" s="280">
        <v>0</v>
      </c>
      <c r="EM58" s="280">
        <v>0</v>
      </c>
      <c r="EN58" s="280" t="e">
        <v>#VALUE!</v>
      </c>
      <c r="EO58" s="280" t="e">
        <v>#VALUE!</v>
      </c>
      <c r="EP58" s="280" t="e">
        <v>#VALUE!</v>
      </c>
      <c r="EQ58" s="280" t="e">
        <v>#VALUE!</v>
      </c>
      <c r="ER58" s="280" t="e">
        <v>#VALUE!</v>
      </c>
      <c r="ES58" s="280" t="e">
        <v>#VALUE!</v>
      </c>
      <c r="ET58" s="280" t="e">
        <v>#VALUE!</v>
      </c>
      <c r="EU58" s="280" t="e">
        <v>#VALUE!</v>
      </c>
      <c r="EV58" s="280" t="e">
        <v>#VALUE!</v>
      </c>
      <c r="EW58" s="280" t="e">
        <v>#VALUE!</v>
      </c>
      <c r="EX58" s="280" t="e">
        <v>#VALUE!</v>
      </c>
      <c r="EY58" s="280" t="e">
        <v>#VALUE!</v>
      </c>
      <c r="EZ58" s="280" t="e">
        <v>#VALUE!</v>
      </c>
      <c r="FA58" s="280" t="e">
        <v>#VALUE!</v>
      </c>
      <c r="FB58" s="280" t="e">
        <v>#VALUE!</v>
      </c>
      <c r="FC58" s="280" t="e">
        <v>#VALUE!</v>
      </c>
      <c r="FD58" s="280" t="e">
        <v>#VALUE!</v>
      </c>
    </row>
    <row r="59" spans="1:160" s="276" customFormat="1" ht="13.5" thickBot="1" x14ac:dyDescent="0.25">
      <c r="A59" s="252"/>
      <c r="B59" s="253">
        <v>22</v>
      </c>
      <c r="C59" s="254">
        <v>22</v>
      </c>
      <c r="D59" s="255" t="s">
        <v>117</v>
      </c>
      <c r="E59" s="255" t="s">
        <v>118</v>
      </c>
      <c r="F59" s="255"/>
      <c r="G59" s="256">
        <v>0.30694444444444402</v>
      </c>
      <c r="H59" s="257"/>
      <c r="I59" s="58"/>
      <c r="J59" s="52"/>
      <c r="K59" s="256"/>
      <c r="L59" s="257"/>
      <c r="M59" s="42"/>
      <c r="N59" s="38"/>
      <c r="O59" s="258"/>
      <c r="P59" s="42"/>
      <c r="Q59" s="38"/>
      <c r="R59" s="256"/>
      <c r="S59" s="257"/>
      <c r="T59" s="71"/>
      <c r="U59" s="71" t="s">
        <v>235</v>
      </c>
      <c r="V59" s="117"/>
      <c r="W59" s="259"/>
      <c r="X59" s="42"/>
      <c r="Y59" s="38"/>
      <c r="Z59" s="260"/>
      <c r="AA59" s="42"/>
      <c r="AB59" s="38"/>
      <c r="AC59" s="261"/>
      <c r="AD59" s="121"/>
      <c r="AE59" s="262"/>
      <c r="AF59" s="263"/>
      <c r="AG59" s="263"/>
      <c r="AH59" s="42"/>
      <c r="AI59" s="311" t="s">
        <v>235</v>
      </c>
      <c r="AJ59" s="259"/>
      <c r="AK59" s="42"/>
      <c r="AL59" s="38"/>
      <c r="AM59" s="258"/>
      <c r="AN59" s="42"/>
      <c r="AO59" s="38"/>
      <c r="AP59" s="261"/>
      <c r="AQ59" s="121"/>
      <c r="AR59" s="262"/>
      <c r="AS59" s="263"/>
      <c r="AT59" s="263"/>
      <c r="AU59" s="42"/>
      <c r="AV59" s="311" t="s">
        <v>235</v>
      </c>
      <c r="AW59" s="260"/>
      <c r="AX59" s="42"/>
      <c r="AY59" s="38"/>
      <c r="AZ59" s="260"/>
      <c r="BA59" s="121"/>
      <c r="BB59" s="252"/>
      <c r="BC59" s="263"/>
      <c r="BD59" s="263"/>
      <c r="BE59" s="42"/>
      <c r="BF59" s="311" t="s">
        <v>235</v>
      </c>
      <c r="BG59" s="308"/>
      <c r="BH59" s="42"/>
      <c r="BI59" s="38"/>
      <c r="BJ59" s="256"/>
      <c r="BK59" s="257"/>
      <c r="BL59" s="71"/>
      <c r="BM59" s="71" t="s">
        <v>235</v>
      </c>
      <c r="BN59" s="117"/>
      <c r="BO59" s="117"/>
      <c r="BP59" s="121"/>
      <c r="BQ59" s="124"/>
      <c r="BR59" s="125"/>
      <c r="BS59" s="260"/>
      <c r="BT59" s="42"/>
      <c r="BU59" s="38"/>
      <c r="BV59" s="260"/>
      <c r="BW59" s="121"/>
      <c r="BX59" s="262"/>
      <c r="BY59" s="263"/>
      <c r="BZ59" s="263"/>
      <c r="CA59" s="42"/>
      <c r="CB59" s="311" t="s">
        <v>235</v>
      </c>
      <c r="CC59" s="264"/>
      <c r="CD59" s="86"/>
      <c r="CE59" s="87"/>
      <c r="CF59" s="265"/>
      <c r="CG59" s="264"/>
      <c r="CH59" s="86"/>
      <c r="CI59" s="87"/>
      <c r="CJ59" s="265"/>
      <c r="CK59" s="256"/>
      <c r="CL59" s="257"/>
      <c r="CM59" s="71"/>
      <c r="CN59" s="71" t="s">
        <v>235</v>
      </c>
      <c r="CO59" s="117"/>
      <c r="CP59" s="266"/>
      <c r="CQ59" s="267">
        <v>5.5555555555555601E-2</v>
      </c>
      <c r="CR59" s="42" t="s">
        <v>44</v>
      </c>
      <c r="CS59" s="38"/>
      <c r="CT59" s="268"/>
      <c r="CU59" s="269" t="s">
        <v>235</v>
      </c>
      <c r="CV59" s="117" t="s">
        <v>235</v>
      </c>
      <c r="CW59" s="71"/>
      <c r="CX59" s="125" t="s">
        <v>235</v>
      </c>
      <c r="CY59" s="268"/>
      <c r="CZ59" s="270" t="s">
        <v>191</v>
      </c>
      <c r="DA59" s="271" t="s">
        <v>177</v>
      </c>
      <c r="DB59" s="271">
        <v>88</v>
      </c>
      <c r="DC59" s="272"/>
      <c r="DD59" s="273"/>
      <c r="DE59" s="274"/>
      <c r="DF59" s="275"/>
      <c r="DI59" s="277">
        <v>1.06</v>
      </c>
      <c r="DJ59" s="278" t="s">
        <v>196</v>
      </c>
      <c r="DK59" s="279" t="e">
        <v>#VALUE!</v>
      </c>
      <c r="DL59" s="277" t="e">
        <v>#VALUE!</v>
      </c>
      <c r="DM59" s="277">
        <v>9999</v>
      </c>
      <c r="DP59" s="277">
        <v>22</v>
      </c>
      <c r="DQ59" s="280">
        <v>0</v>
      </c>
      <c r="DR59" s="280">
        <v>0</v>
      </c>
      <c r="DS59" s="281" t="e">
        <v>#VALUE!</v>
      </c>
      <c r="DT59" s="280">
        <v>0</v>
      </c>
      <c r="DU59" s="280">
        <v>0</v>
      </c>
      <c r="DV59" s="280" t="e">
        <v>#VALUE!</v>
      </c>
      <c r="DW59" s="280">
        <v>0</v>
      </c>
      <c r="DX59" s="280">
        <v>0</v>
      </c>
      <c r="DY59" s="280" t="e">
        <v>#VALUE!</v>
      </c>
      <c r="DZ59" s="280">
        <v>0</v>
      </c>
      <c r="EA59" s="280" t="e">
        <v>#REF!</v>
      </c>
      <c r="EB59" s="280">
        <v>0</v>
      </c>
      <c r="EC59" s="281" t="e">
        <v>#VALUE!</v>
      </c>
      <c r="ED59" s="280">
        <v>0</v>
      </c>
      <c r="EE59" s="280">
        <v>0</v>
      </c>
      <c r="EF59" s="280" t="e">
        <v>#VALUE!</v>
      </c>
      <c r="EG59" s="280">
        <v>0</v>
      </c>
      <c r="EH59" s="281" t="e">
        <v>#VALUE!</v>
      </c>
      <c r="EI59" s="280">
        <v>0</v>
      </c>
      <c r="EK59" s="277">
        <v>22</v>
      </c>
      <c r="EL59" s="280">
        <v>0</v>
      </c>
      <c r="EM59" s="280">
        <v>0</v>
      </c>
      <c r="EN59" s="280" t="e">
        <v>#VALUE!</v>
      </c>
      <c r="EO59" s="280" t="e">
        <v>#VALUE!</v>
      </c>
      <c r="EP59" s="280" t="e">
        <v>#VALUE!</v>
      </c>
      <c r="EQ59" s="280" t="e">
        <v>#VALUE!</v>
      </c>
      <c r="ER59" s="280" t="e">
        <v>#VALUE!</v>
      </c>
      <c r="ES59" s="280" t="e">
        <v>#VALUE!</v>
      </c>
      <c r="ET59" s="280" t="e">
        <v>#VALUE!</v>
      </c>
      <c r="EU59" s="280" t="e">
        <v>#VALUE!</v>
      </c>
      <c r="EV59" s="280" t="e">
        <v>#VALUE!</v>
      </c>
      <c r="EW59" s="280" t="e">
        <v>#VALUE!</v>
      </c>
      <c r="EX59" s="280" t="e">
        <v>#VALUE!</v>
      </c>
      <c r="EY59" s="280" t="e">
        <v>#VALUE!</v>
      </c>
      <c r="EZ59" s="280" t="e">
        <v>#VALUE!</v>
      </c>
      <c r="FA59" s="280" t="e">
        <v>#VALUE!</v>
      </c>
      <c r="FB59" s="280" t="e">
        <v>#VALUE!</v>
      </c>
      <c r="FC59" s="280" t="e">
        <v>#VALUE!</v>
      </c>
      <c r="FD59" s="280" t="e">
        <v>#VALUE!</v>
      </c>
    </row>
    <row r="60" spans="1:160" ht="13.5" thickBot="1" x14ac:dyDescent="0.25">
      <c r="A60" s="132"/>
      <c r="B60" s="34">
        <v>30</v>
      </c>
      <c r="C60" s="10">
        <v>30</v>
      </c>
      <c r="D60" s="37" t="s">
        <v>133</v>
      </c>
      <c r="E60" s="37" t="s">
        <v>134</v>
      </c>
      <c r="F60" s="37"/>
      <c r="G60" s="43">
        <v>0.3125</v>
      </c>
      <c r="H60" s="47">
        <v>0.3125</v>
      </c>
      <c r="I60" s="58" t="s">
        <v>44</v>
      </c>
      <c r="J60" s="52">
        <v>0</v>
      </c>
      <c r="K60" s="43">
        <v>0.39583333333333198</v>
      </c>
      <c r="L60" s="47">
        <v>0.39583333333332199</v>
      </c>
      <c r="M60" s="42" t="s">
        <v>44</v>
      </c>
      <c r="N60" s="38">
        <v>0</v>
      </c>
      <c r="O60" s="73">
        <v>0.4375</v>
      </c>
      <c r="P60" s="42" t="s">
        <v>44</v>
      </c>
      <c r="Q60" s="38">
        <v>0</v>
      </c>
      <c r="R60" s="43">
        <v>0.44375000000000003</v>
      </c>
      <c r="S60" s="47">
        <v>0.44375000000000003</v>
      </c>
      <c r="T60" s="70">
        <v>46.9</v>
      </c>
      <c r="U60" s="71">
        <v>46.9</v>
      </c>
      <c r="V60" s="72"/>
      <c r="W60" s="115">
        <v>0.45833333333333331</v>
      </c>
      <c r="X60" s="42" t="s">
        <v>44</v>
      </c>
      <c r="Y60" s="38">
        <v>0</v>
      </c>
      <c r="Z60" s="49">
        <v>0.49305555555555558</v>
      </c>
      <c r="AA60" s="42" t="s">
        <v>44</v>
      </c>
      <c r="AB60" s="38">
        <v>0</v>
      </c>
      <c r="AC60" s="53">
        <v>0.48819444444444443</v>
      </c>
      <c r="AD60" s="61"/>
      <c r="AE60" s="55">
        <v>0.49939814814814815</v>
      </c>
      <c r="AF60" s="35">
        <v>1.1203703703703716E-2</v>
      </c>
      <c r="AG60" s="35">
        <v>7.3495370370370485E-3</v>
      </c>
      <c r="AH60" s="44" t="s">
        <v>223</v>
      </c>
      <c r="AI60" s="45">
        <v>635</v>
      </c>
      <c r="AJ60" s="115">
        <v>0.50902777777777775</v>
      </c>
      <c r="AK60" s="42" t="s">
        <v>44</v>
      </c>
      <c r="AL60" s="38">
        <v>0</v>
      </c>
      <c r="AM60" s="73">
        <v>0.52222222222222225</v>
      </c>
      <c r="AN60" s="42" t="s">
        <v>223</v>
      </c>
      <c r="AO60" s="38">
        <v>240</v>
      </c>
      <c r="AP60" s="53">
        <v>0.52500000000000002</v>
      </c>
      <c r="AQ60" s="61"/>
      <c r="AR60" s="55">
        <v>0.53571759259259266</v>
      </c>
      <c r="AS60" s="35">
        <v>1.071759259259264E-2</v>
      </c>
      <c r="AT60" s="35">
        <v>3.9583333333333805E-3</v>
      </c>
      <c r="AU60" s="44" t="s">
        <v>223</v>
      </c>
      <c r="AV60" s="45">
        <v>342</v>
      </c>
      <c r="AW60" s="49">
        <v>0.55277777777777781</v>
      </c>
      <c r="AX60" s="42" t="s">
        <v>44</v>
      </c>
      <c r="AY60" s="38">
        <v>0</v>
      </c>
      <c r="AZ60" s="49">
        <v>0.55555555555555503</v>
      </c>
      <c r="BA60" s="61"/>
      <c r="BB60" s="55">
        <v>0.56118055555555557</v>
      </c>
      <c r="BC60" s="35">
        <v>5.6250000000005462E-3</v>
      </c>
      <c r="BD60" s="35">
        <v>6.2500000000054613E-4</v>
      </c>
      <c r="BE60" s="44" t="s">
        <v>223</v>
      </c>
      <c r="BF60" s="45">
        <v>54</v>
      </c>
      <c r="BG60" s="308">
        <v>0.60069444444444386</v>
      </c>
      <c r="BH60" s="42" t="s">
        <v>44</v>
      </c>
      <c r="BI60" s="38">
        <v>0</v>
      </c>
      <c r="BJ60" s="43">
        <v>0.60763888888888895</v>
      </c>
      <c r="BK60" s="47">
        <v>0.60763888888888895</v>
      </c>
      <c r="BL60" s="70">
        <v>36.799999999999997</v>
      </c>
      <c r="BM60" s="71">
        <v>36.799999999999997</v>
      </c>
      <c r="BN60" s="72"/>
      <c r="BO60" s="117"/>
      <c r="BP60" s="121"/>
      <c r="BQ60" s="124"/>
      <c r="BR60" s="125"/>
      <c r="BS60" s="49"/>
      <c r="BT60" s="42" t="s">
        <v>44</v>
      </c>
      <c r="BU60" s="38">
        <v>0</v>
      </c>
      <c r="BV60" s="49"/>
      <c r="BW60" s="61"/>
      <c r="BX60" s="55"/>
      <c r="BY60" s="35">
        <v>0</v>
      </c>
      <c r="BZ60" s="35">
        <v>2.4537037037037036E-3</v>
      </c>
      <c r="CA60" s="44" t="s">
        <v>45</v>
      </c>
      <c r="CB60" s="45" t="s">
        <v>231</v>
      </c>
      <c r="CC60" s="85"/>
      <c r="CD60" s="86"/>
      <c r="CE60" s="87"/>
      <c r="CF60" s="88"/>
      <c r="CG60" s="85"/>
      <c r="CH60" s="86"/>
      <c r="CI60" s="87"/>
      <c r="CJ60" s="88"/>
      <c r="CK60" s="43"/>
      <c r="CL60" s="47"/>
      <c r="CM60" s="317"/>
      <c r="CN60" s="310" t="s">
        <v>231</v>
      </c>
      <c r="CO60" s="72"/>
      <c r="CP60" s="91"/>
      <c r="CQ60" s="95">
        <v>5.5555555555555601E-2</v>
      </c>
      <c r="CR60" s="42" t="s">
        <v>44</v>
      </c>
      <c r="CS60" s="38"/>
      <c r="CU60" s="39" t="s">
        <v>231</v>
      </c>
      <c r="CV60" s="46" t="s">
        <v>231</v>
      </c>
      <c r="CW60" s="40"/>
      <c r="CX60" s="63" t="s">
        <v>231</v>
      </c>
      <c r="CZ60" s="101" t="s">
        <v>190</v>
      </c>
      <c r="DA60" s="129" t="s">
        <v>176</v>
      </c>
      <c r="DB60" s="129">
        <v>129</v>
      </c>
      <c r="DC60" s="104"/>
      <c r="DD60" s="77"/>
      <c r="DE60" s="56"/>
      <c r="DF60" s="36"/>
      <c r="DI60" s="41">
        <v>1.1200000000000001</v>
      </c>
      <c r="DJ60" s="17" t="s">
        <v>196</v>
      </c>
      <c r="DK60" s="153" t="e">
        <v>#REF!</v>
      </c>
      <c r="DL60" s="41" t="e">
        <v>#REF!</v>
      </c>
      <c r="DM60" s="41">
        <v>9999</v>
      </c>
      <c r="DP60" s="41">
        <v>30</v>
      </c>
      <c r="DQ60" s="227">
        <v>0</v>
      </c>
      <c r="DR60" s="227">
        <v>0</v>
      </c>
      <c r="DS60" s="228">
        <v>46.9</v>
      </c>
      <c r="DT60" s="227">
        <v>0</v>
      </c>
      <c r="DU60" s="227">
        <v>0</v>
      </c>
      <c r="DV60" s="227">
        <v>635</v>
      </c>
      <c r="DW60" s="227">
        <v>0</v>
      </c>
      <c r="DX60" s="227">
        <v>240</v>
      </c>
      <c r="DY60" s="227">
        <v>342</v>
      </c>
      <c r="DZ60" s="227">
        <v>0</v>
      </c>
      <c r="EA60" s="227">
        <v>54</v>
      </c>
      <c r="EB60" s="227">
        <v>0</v>
      </c>
      <c r="EC60" s="228">
        <v>36.799999999999997</v>
      </c>
      <c r="ED60" s="227">
        <v>0</v>
      </c>
      <c r="EE60" s="227">
        <v>0</v>
      </c>
      <c r="EF60" s="227" t="e">
        <v>#VALUE!</v>
      </c>
      <c r="EG60" s="227">
        <v>0</v>
      </c>
      <c r="EH60" s="228" t="e">
        <v>#REF!</v>
      </c>
      <c r="EI60" s="227">
        <v>0</v>
      </c>
      <c r="EK60" s="41">
        <v>30</v>
      </c>
      <c r="EL60" s="227">
        <v>0</v>
      </c>
      <c r="EM60" s="227">
        <v>0</v>
      </c>
      <c r="EN60" s="227">
        <v>46.9</v>
      </c>
      <c r="EO60" s="227">
        <v>46.9</v>
      </c>
      <c r="EP60" s="227">
        <v>46.9</v>
      </c>
      <c r="EQ60" s="227">
        <v>681.9</v>
      </c>
      <c r="ER60" s="227">
        <v>681.9</v>
      </c>
      <c r="ES60" s="227">
        <v>921.9</v>
      </c>
      <c r="ET60" s="227">
        <v>1263.9000000000001</v>
      </c>
      <c r="EU60" s="227">
        <v>1263.9000000000001</v>
      </c>
      <c r="EV60" s="227">
        <v>1317.9</v>
      </c>
      <c r="EW60" s="227">
        <v>1317.9</v>
      </c>
      <c r="EX60" s="227">
        <v>1354.7</v>
      </c>
      <c r="EY60" s="227">
        <v>1354.7</v>
      </c>
      <c r="EZ60" s="227">
        <v>1354.7</v>
      </c>
      <c r="FA60" s="227" t="e">
        <v>#VALUE!</v>
      </c>
      <c r="FB60" s="227" t="e">
        <v>#VALUE!</v>
      </c>
      <c r="FC60" s="227" t="e">
        <v>#VALUE!</v>
      </c>
      <c r="FD60" s="227" t="e">
        <v>#VALUE!</v>
      </c>
    </row>
    <row r="61" spans="1:160" ht="13.5" thickBot="1" x14ac:dyDescent="0.25">
      <c r="A61" s="132"/>
      <c r="B61" s="34">
        <v>44</v>
      </c>
      <c r="C61" s="10">
        <v>44</v>
      </c>
      <c r="D61" s="37" t="s">
        <v>150</v>
      </c>
      <c r="E61" s="37" t="s">
        <v>46</v>
      </c>
      <c r="F61" s="37"/>
      <c r="G61" s="43">
        <v>0.32222222222222202</v>
      </c>
      <c r="H61" s="47">
        <v>0.32222222222222224</v>
      </c>
      <c r="I61" s="58" t="s">
        <v>44</v>
      </c>
      <c r="J61" s="52">
        <v>0</v>
      </c>
      <c r="K61" s="43">
        <v>0.405555555555553</v>
      </c>
      <c r="L61" s="47">
        <v>0.40555555555553802</v>
      </c>
      <c r="M61" s="42" t="s">
        <v>44</v>
      </c>
      <c r="N61" s="38">
        <v>0</v>
      </c>
      <c r="O61" s="73">
        <v>0.44722222222222219</v>
      </c>
      <c r="P61" s="42" t="s">
        <v>44</v>
      </c>
      <c r="Q61" s="38">
        <v>0</v>
      </c>
      <c r="R61" s="43">
        <v>0.45624999999999999</v>
      </c>
      <c r="S61" s="47">
        <v>0.45624999999999999</v>
      </c>
      <c r="T61" s="70">
        <v>41.8</v>
      </c>
      <c r="U61" s="71">
        <v>41.8</v>
      </c>
      <c r="V61" s="72"/>
      <c r="W61" s="115">
        <v>0.4680555555555555</v>
      </c>
      <c r="X61" s="42" t="s">
        <v>44</v>
      </c>
      <c r="Y61" s="38">
        <v>0</v>
      </c>
      <c r="Z61" s="49">
        <v>0.50277777777777777</v>
      </c>
      <c r="AA61" s="42" t="s">
        <v>44</v>
      </c>
      <c r="AB61" s="38">
        <v>0</v>
      </c>
      <c r="AC61" s="53">
        <v>0.50555555555555554</v>
      </c>
      <c r="AD61" s="61"/>
      <c r="AE61" s="55">
        <v>0.50925925925925919</v>
      </c>
      <c r="AF61" s="35">
        <v>3.7037037037036535E-3</v>
      </c>
      <c r="AG61" s="35">
        <v>1.5046296296301323E-4</v>
      </c>
      <c r="AH61" s="44" t="s">
        <v>45</v>
      </c>
      <c r="AI61" s="45">
        <v>13</v>
      </c>
      <c r="AJ61" s="115">
        <v>0.52638888888888891</v>
      </c>
      <c r="AK61" s="42" t="s">
        <v>44</v>
      </c>
      <c r="AL61" s="38">
        <v>0</v>
      </c>
      <c r="AM61" s="73">
        <v>0.53680555555555554</v>
      </c>
      <c r="AN61" s="42" t="s">
        <v>44</v>
      </c>
      <c r="AO61" s="38">
        <v>0</v>
      </c>
      <c r="AP61" s="53">
        <v>0.54027777777777775</v>
      </c>
      <c r="AQ61" s="61"/>
      <c r="AR61" s="55">
        <v>0.54784722222222226</v>
      </c>
      <c r="AS61" s="35">
        <v>7.5694444444445175E-3</v>
      </c>
      <c r="AT61" s="35">
        <v>8.1018518518525835E-4</v>
      </c>
      <c r="AU61" s="44" t="s">
        <v>223</v>
      </c>
      <c r="AV61" s="45">
        <v>70</v>
      </c>
      <c r="AW61" s="49">
        <v>0.56805555555555554</v>
      </c>
      <c r="AX61" s="42" t="s">
        <v>44</v>
      </c>
      <c r="AY61" s="38">
        <v>0</v>
      </c>
      <c r="AZ61" s="49">
        <v>0.57013888888888897</v>
      </c>
      <c r="BA61" s="61"/>
      <c r="BB61" s="55">
        <v>0.57611111111111113</v>
      </c>
      <c r="BC61" s="35">
        <v>5.9722222222221566E-3</v>
      </c>
      <c r="BD61" s="35">
        <v>9.7222222222215649E-4</v>
      </c>
      <c r="BE61" s="44" t="s">
        <v>223</v>
      </c>
      <c r="BF61" s="45">
        <v>84</v>
      </c>
      <c r="BG61" s="308">
        <v>0.61527777777777781</v>
      </c>
      <c r="BH61" s="42" t="s">
        <v>44</v>
      </c>
      <c r="BI61" s="38">
        <v>0</v>
      </c>
      <c r="BJ61" s="43">
        <v>0.61527777777777781</v>
      </c>
      <c r="BK61" s="47">
        <v>0.62430555555555556</v>
      </c>
      <c r="BL61" s="70">
        <v>26.9</v>
      </c>
      <c r="BM61" s="71">
        <v>26.9</v>
      </c>
      <c r="BN61" s="72"/>
      <c r="BO61" s="117"/>
      <c r="BP61" s="121"/>
      <c r="BQ61" s="124"/>
      <c r="BR61" s="125"/>
      <c r="BS61" s="49">
        <v>0.70624999999999993</v>
      </c>
      <c r="BT61" s="42" t="s">
        <v>223</v>
      </c>
      <c r="BU61" s="38">
        <v>480</v>
      </c>
      <c r="BV61" s="49"/>
      <c r="BW61" s="61"/>
      <c r="BX61" s="55"/>
      <c r="BY61" s="35">
        <v>0</v>
      </c>
      <c r="BZ61" s="35">
        <v>2.4537037037037036E-3</v>
      </c>
      <c r="CA61" s="44" t="s">
        <v>45</v>
      </c>
      <c r="CB61" s="45" t="s">
        <v>231</v>
      </c>
      <c r="CC61" s="85"/>
      <c r="CD61" s="86"/>
      <c r="CE61" s="87"/>
      <c r="CF61" s="88"/>
      <c r="CG61" s="85"/>
      <c r="CH61" s="86"/>
      <c r="CI61" s="87"/>
      <c r="CJ61" s="88"/>
      <c r="CK61" s="43"/>
      <c r="CL61" s="47"/>
      <c r="CM61" s="22"/>
      <c r="CN61" s="45" t="s">
        <v>231</v>
      </c>
      <c r="CO61" s="72"/>
      <c r="CP61" s="91"/>
      <c r="CQ61" s="95">
        <v>5.5555555555555601E-2</v>
      </c>
      <c r="CR61" s="42" t="s">
        <v>44</v>
      </c>
      <c r="CS61" s="38"/>
      <c r="CU61" s="39" t="s">
        <v>231</v>
      </c>
      <c r="CV61" s="46" t="s">
        <v>231</v>
      </c>
      <c r="CW61" s="40"/>
      <c r="CX61" s="63" t="s">
        <v>231</v>
      </c>
      <c r="CZ61" s="101" t="s">
        <v>190</v>
      </c>
      <c r="DA61" s="129" t="s">
        <v>177</v>
      </c>
      <c r="DB61" s="129">
        <v>150</v>
      </c>
      <c r="DC61" s="104" t="s">
        <v>186</v>
      </c>
      <c r="DD61" s="77"/>
      <c r="DE61" s="56"/>
      <c r="DF61" s="36"/>
      <c r="DI61" s="41">
        <v>1.0900000000000001</v>
      </c>
      <c r="DJ61" s="17" t="s">
        <v>196</v>
      </c>
      <c r="DK61" s="153" t="e">
        <v>#REF!</v>
      </c>
      <c r="DL61" s="41" t="e">
        <v>#REF!</v>
      </c>
      <c r="DM61" s="41">
        <v>9999</v>
      </c>
      <c r="DP61" s="41">
        <v>44</v>
      </c>
      <c r="DQ61" s="227">
        <v>0</v>
      </c>
      <c r="DR61" s="227">
        <v>0</v>
      </c>
      <c r="DS61" s="228">
        <v>41.8</v>
      </c>
      <c r="DT61" s="227">
        <v>0</v>
      </c>
      <c r="DU61" s="227">
        <v>0</v>
      </c>
      <c r="DV61" s="227">
        <v>13</v>
      </c>
      <c r="DW61" s="227">
        <v>0</v>
      </c>
      <c r="DX61" s="227">
        <v>0</v>
      </c>
      <c r="DY61" s="227">
        <v>70</v>
      </c>
      <c r="DZ61" s="227">
        <v>0</v>
      </c>
      <c r="EA61" s="227">
        <v>84</v>
      </c>
      <c r="EB61" s="227">
        <v>0</v>
      </c>
      <c r="EC61" s="228">
        <v>26.9</v>
      </c>
      <c r="ED61" s="227">
        <v>0</v>
      </c>
      <c r="EE61" s="227">
        <v>480</v>
      </c>
      <c r="EF61" s="227" t="e">
        <v>#VALUE!</v>
      </c>
      <c r="EG61" s="227">
        <v>0</v>
      </c>
      <c r="EH61" s="228" t="e">
        <v>#REF!</v>
      </c>
      <c r="EI61" s="227">
        <v>0</v>
      </c>
      <c r="EK61" s="41">
        <v>44</v>
      </c>
      <c r="EL61" s="227">
        <v>0</v>
      </c>
      <c r="EM61" s="227">
        <v>0</v>
      </c>
      <c r="EN61" s="227">
        <v>41.8</v>
      </c>
      <c r="EO61" s="227">
        <v>41.8</v>
      </c>
      <c r="EP61" s="227">
        <v>41.8</v>
      </c>
      <c r="EQ61" s="227">
        <v>54.8</v>
      </c>
      <c r="ER61" s="227">
        <v>54.8</v>
      </c>
      <c r="ES61" s="227">
        <v>54.8</v>
      </c>
      <c r="ET61" s="227">
        <v>124.8</v>
      </c>
      <c r="EU61" s="227">
        <v>124.8</v>
      </c>
      <c r="EV61" s="227">
        <v>208.8</v>
      </c>
      <c r="EW61" s="227">
        <v>208.8</v>
      </c>
      <c r="EX61" s="227">
        <v>235.7</v>
      </c>
      <c r="EY61" s="227">
        <v>235.7</v>
      </c>
      <c r="EZ61" s="227">
        <v>715.7</v>
      </c>
      <c r="FA61" s="227" t="e">
        <v>#VALUE!</v>
      </c>
      <c r="FB61" s="227" t="e">
        <v>#VALUE!</v>
      </c>
      <c r="FC61" s="227" t="e">
        <v>#VALUE!</v>
      </c>
      <c r="FD61" s="227" t="e">
        <v>#VALUE!</v>
      </c>
    </row>
    <row r="62" spans="1:160" ht="13.5" thickBot="1" x14ac:dyDescent="0.25">
      <c r="A62" s="132"/>
      <c r="B62" s="34">
        <v>56</v>
      </c>
      <c r="C62" s="10">
        <v>59</v>
      </c>
      <c r="D62" s="37" t="s">
        <v>168</v>
      </c>
      <c r="E62" s="37" t="s">
        <v>169</v>
      </c>
      <c r="F62" s="37"/>
      <c r="G62" s="43">
        <v>0.33055555555555499</v>
      </c>
      <c r="H62" s="47">
        <v>0.33055555555555555</v>
      </c>
      <c r="I62" s="58" t="s">
        <v>44</v>
      </c>
      <c r="J62" s="52">
        <v>0</v>
      </c>
      <c r="K62" s="43">
        <v>0.41388888888888598</v>
      </c>
      <c r="L62" s="47">
        <v>0.41388888888886599</v>
      </c>
      <c r="M62" s="42" t="s">
        <v>44</v>
      </c>
      <c r="N62" s="38">
        <v>0</v>
      </c>
      <c r="O62" s="73">
        <v>0.45555555555555555</v>
      </c>
      <c r="P62" s="42" t="s">
        <v>44</v>
      </c>
      <c r="Q62" s="38">
        <v>0</v>
      </c>
      <c r="R62" s="43">
        <v>0.46458333333333335</v>
      </c>
      <c r="S62" s="47">
        <v>0.46458333333333335</v>
      </c>
      <c r="T62" s="70">
        <v>47.5</v>
      </c>
      <c r="U62" s="71">
        <v>47.5</v>
      </c>
      <c r="V62" s="72">
        <v>30</v>
      </c>
      <c r="W62" s="115">
        <v>0.47638888888888886</v>
      </c>
      <c r="X62" s="42" t="s">
        <v>44</v>
      </c>
      <c r="Y62" s="38">
        <v>0</v>
      </c>
      <c r="Z62" s="49">
        <v>0.51111111111111118</v>
      </c>
      <c r="AA62" s="42" t="s">
        <v>44</v>
      </c>
      <c r="AB62" s="38">
        <v>0</v>
      </c>
      <c r="AC62" s="53">
        <v>0.51388888888888895</v>
      </c>
      <c r="AD62" s="61"/>
      <c r="AE62" s="55">
        <v>0.51841435185185192</v>
      </c>
      <c r="AF62" s="35">
        <v>4.5254629629629672E-3</v>
      </c>
      <c r="AG62" s="35">
        <v>6.7129629629630047E-4</v>
      </c>
      <c r="AH62" s="44" t="s">
        <v>223</v>
      </c>
      <c r="AI62" s="45">
        <v>58</v>
      </c>
      <c r="AJ62" s="115">
        <v>0.53472222222222232</v>
      </c>
      <c r="AK62" s="42" t="s">
        <v>44</v>
      </c>
      <c r="AL62" s="38">
        <v>0</v>
      </c>
      <c r="AM62" s="73">
        <v>0.54583333333333328</v>
      </c>
      <c r="AN62" s="42" t="s">
        <v>223</v>
      </c>
      <c r="AO62" s="38">
        <v>60</v>
      </c>
      <c r="AP62" s="53">
        <v>0.54722222222222217</v>
      </c>
      <c r="AQ62" s="61"/>
      <c r="AR62" s="55">
        <v>0.55539351851851848</v>
      </c>
      <c r="AS62" s="35">
        <v>8.1712962962963154E-3</v>
      </c>
      <c r="AT62" s="35">
        <v>1.4120370370370562E-3</v>
      </c>
      <c r="AU62" s="44" t="s">
        <v>223</v>
      </c>
      <c r="AV62" s="45">
        <v>122</v>
      </c>
      <c r="AW62" s="49">
        <v>0.57500000000000007</v>
      </c>
      <c r="AX62" s="42" t="s">
        <v>44</v>
      </c>
      <c r="AY62" s="38">
        <v>0</v>
      </c>
      <c r="AZ62" s="49">
        <v>0.57708333333333295</v>
      </c>
      <c r="BA62" s="61"/>
      <c r="BB62" s="55">
        <v>0.58523148148148152</v>
      </c>
      <c r="BC62" s="35">
        <v>8.1481481481485707E-3</v>
      </c>
      <c r="BD62" s="35">
        <v>3.1481481481485706E-3</v>
      </c>
      <c r="BE62" s="44" t="s">
        <v>223</v>
      </c>
      <c r="BF62" s="45">
        <v>272</v>
      </c>
      <c r="BG62" s="308">
        <v>0.62222222222222179</v>
      </c>
      <c r="BH62" s="42" t="s">
        <v>44</v>
      </c>
      <c r="BI62" s="38">
        <v>0</v>
      </c>
      <c r="BJ62" s="43">
        <v>0.62222222222222223</v>
      </c>
      <c r="BK62" s="47">
        <v>0.6333333333333333</v>
      </c>
      <c r="BL62" s="70">
        <v>29.4</v>
      </c>
      <c r="BM62" s="71">
        <v>29.4</v>
      </c>
      <c r="BN62" s="72"/>
      <c r="BO62" s="117"/>
      <c r="BP62" s="121"/>
      <c r="BQ62" s="124"/>
      <c r="BR62" s="125"/>
      <c r="BS62" s="49">
        <v>0.70972222222222225</v>
      </c>
      <c r="BT62" s="42" t="s">
        <v>44</v>
      </c>
      <c r="BU62" s="38">
        <v>0</v>
      </c>
      <c r="BV62" s="49">
        <v>0.71250000000000002</v>
      </c>
      <c r="BW62" s="61"/>
      <c r="BX62" s="55">
        <v>0.7195138888888889</v>
      </c>
      <c r="BY62" s="35">
        <v>7.0138888888888751E-3</v>
      </c>
      <c r="BZ62" s="35">
        <v>4.5601851851851715E-3</v>
      </c>
      <c r="CA62" s="44" t="s">
        <v>223</v>
      </c>
      <c r="CB62" s="45">
        <v>394</v>
      </c>
      <c r="CC62" s="85">
        <v>0.72222222222222221</v>
      </c>
      <c r="CD62" s="86"/>
      <c r="CE62" s="87">
        <v>0</v>
      </c>
      <c r="CF62" s="88"/>
      <c r="CG62" s="85">
        <v>0.73749999999999993</v>
      </c>
      <c r="CH62" s="86"/>
      <c r="CI62" s="87">
        <v>0</v>
      </c>
      <c r="CJ62" s="88"/>
      <c r="CK62" s="43"/>
      <c r="CL62" s="47"/>
      <c r="CM62" s="317"/>
      <c r="CN62" s="310" t="s">
        <v>231</v>
      </c>
      <c r="CO62" s="72"/>
      <c r="CP62" s="91"/>
      <c r="CQ62" s="95">
        <v>5.5555555555555601E-2</v>
      </c>
      <c r="CR62" s="42" t="s">
        <v>44</v>
      </c>
      <c r="CS62" s="38"/>
      <c r="CU62" s="39" t="s">
        <v>231</v>
      </c>
      <c r="CV62" s="46" t="s">
        <v>231</v>
      </c>
      <c r="CW62" s="40"/>
      <c r="CX62" s="63" t="s">
        <v>231</v>
      </c>
      <c r="CZ62" s="101" t="s">
        <v>191</v>
      </c>
      <c r="DA62" s="129" t="s">
        <v>177</v>
      </c>
      <c r="DB62" s="129">
        <v>141</v>
      </c>
      <c r="DC62" s="104" t="s">
        <v>188</v>
      </c>
      <c r="DD62" s="77"/>
      <c r="DE62" s="56"/>
      <c r="DF62" s="36"/>
      <c r="DI62" s="41">
        <v>1.0900000000000001</v>
      </c>
      <c r="DJ62" s="17" t="s">
        <v>196</v>
      </c>
      <c r="DK62" s="153" t="e">
        <v>#REF!</v>
      </c>
      <c r="DL62" s="41" t="e">
        <v>#REF!</v>
      </c>
      <c r="DM62" s="41">
        <v>9999</v>
      </c>
      <c r="DP62" s="41">
        <v>59</v>
      </c>
      <c r="DQ62" s="227">
        <v>0</v>
      </c>
      <c r="DR62" s="227">
        <v>0</v>
      </c>
      <c r="DS62" s="228">
        <v>77.5</v>
      </c>
      <c r="DT62" s="227">
        <v>0</v>
      </c>
      <c r="DU62" s="227">
        <v>0</v>
      </c>
      <c r="DV62" s="227">
        <v>58</v>
      </c>
      <c r="DW62" s="227">
        <v>0</v>
      </c>
      <c r="DX62" s="227">
        <v>60</v>
      </c>
      <c r="DY62" s="227">
        <v>122</v>
      </c>
      <c r="DZ62" s="227">
        <v>0</v>
      </c>
      <c r="EA62" s="227">
        <v>272</v>
      </c>
      <c r="EB62" s="227">
        <v>0</v>
      </c>
      <c r="EC62" s="228">
        <v>29.4</v>
      </c>
      <c r="ED62" s="227">
        <v>0</v>
      </c>
      <c r="EE62" s="227">
        <v>0</v>
      </c>
      <c r="EF62" s="227">
        <v>394</v>
      </c>
      <c r="EG62" s="227">
        <v>0</v>
      </c>
      <c r="EH62" s="228" t="e">
        <v>#REF!</v>
      </c>
      <c r="EI62" s="227">
        <v>0</v>
      </c>
      <c r="EK62" s="41">
        <v>59</v>
      </c>
      <c r="EL62" s="227">
        <v>0</v>
      </c>
      <c r="EM62" s="227">
        <v>0</v>
      </c>
      <c r="EN62" s="227">
        <v>77.5</v>
      </c>
      <c r="EO62" s="227">
        <v>77.5</v>
      </c>
      <c r="EP62" s="227">
        <v>77.5</v>
      </c>
      <c r="EQ62" s="227">
        <v>135.5</v>
      </c>
      <c r="ER62" s="227">
        <v>135.5</v>
      </c>
      <c r="ES62" s="227">
        <v>195.5</v>
      </c>
      <c r="ET62" s="227">
        <v>317.5</v>
      </c>
      <c r="EU62" s="227">
        <v>317.5</v>
      </c>
      <c r="EV62" s="227">
        <v>589.5</v>
      </c>
      <c r="EW62" s="227">
        <v>589.5</v>
      </c>
      <c r="EX62" s="227">
        <v>618.9</v>
      </c>
      <c r="EY62" s="227">
        <v>618.9</v>
      </c>
      <c r="EZ62" s="227">
        <v>618.9</v>
      </c>
      <c r="FA62" s="227">
        <v>1012.9</v>
      </c>
      <c r="FB62" s="227">
        <v>1012.9</v>
      </c>
      <c r="FC62" s="227" t="e">
        <v>#REF!</v>
      </c>
      <c r="FD62" s="227" t="e">
        <v>#REF!</v>
      </c>
    </row>
    <row r="63" spans="1:160" s="41" customFormat="1" ht="13.5" thickBot="1" x14ac:dyDescent="0.25">
      <c r="A63" s="151"/>
      <c r="B63" s="134">
        <v>0</v>
      </c>
      <c r="C63" s="135">
        <v>0</v>
      </c>
      <c r="D63" s="37" t="s">
        <v>88</v>
      </c>
      <c r="E63" s="37" t="s">
        <v>28</v>
      </c>
      <c r="F63" s="37"/>
      <c r="G63" s="136">
        <v>0.29166666666666669</v>
      </c>
      <c r="H63" s="137">
        <v>0.34236111111111112</v>
      </c>
      <c r="I63" s="138" t="s">
        <v>44</v>
      </c>
      <c r="J63" s="139">
        <v>0</v>
      </c>
      <c r="K63" s="136">
        <v>0.36805555555555558</v>
      </c>
      <c r="L63" s="137">
        <v>0.36805555555555558</v>
      </c>
      <c r="M63" s="106" t="s">
        <v>44</v>
      </c>
      <c r="N63" s="107">
        <v>0</v>
      </c>
      <c r="O63" s="110">
        <v>0.40972222222222227</v>
      </c>
      <c r="P63" s="106" t="s">
        <v>44</v>
      </c>
      <c r="Q63" s="107">
        <v>0</v>
      </c>
      <c r="R63" s="136">
        <v>0.41111111111111115</v>
      </c>
      <c r="S63" s="137">
        <v>0.41388888888888892</v>
      </c>
      <c r="T63" s="140">
        <v>45.4</v>
      </c>
      <c r="U63" s="141">
        <v>45.4</v>
      </c>
      <c r="V63" s="142"/>
      <c r="W63" s="143">
        <v>0.43055555555555558</v>
      </c>
      <c r="X63" s="106" t="s">
        <v>44</v>
      </c>
      <c r="Y63" s="107">
        <v>0</v>
      </c>
      <c r="Z63" s="108">
        <v>0.46527777777777773</v>
      </c>
      <c r="AA63" s="106" t="s">
        <v>44</v>
      </c>
      <c r="AB63" s="107">
        <v>0</v>
      </c>
      <c r="AC63" s="144">
        <v>0.46736111111111112</v>
      </c>
      <c r="AD63" s="80"/>
      <c r="AE63" s="145">
        <v>0.47143518518518518</v>
      </c>
      <c r="AF63" s="81">
        <v>4.0740740740740633E-3</v>
      </c>
      <c r="AG63" s="81">
        <v>2.1990740740739654E-4</v>
      </c>
      <c r="AH63" s="82" t="s">
        <v>223</v>
      </c>
      <c r="AI63" s="83">
        <v>19</v>
      </c>
      <c r="AJ63" s="143">
        <v>0.48819444444444443</v>
      </c>
      <c r="AK63" s="106" t="s">
        <v>44</v>
      </c>
      <c r="AL63" s="107">
        <v>0</v>
      </c>
      <c r="AM63" s="110">
        <v>0.49861111111111112</v>
      </c>
      <c r="AN63" s="106" t="s">
        <v>44</v>
      </c>
      <c r="AO63" s="107">
        <v>0</v>
      </c>
      <c r="AP63" s="144">
        <v>0.50069444444444444</v>
      </c>
      <c r="AQ63" s="80"/>
      <c r="AR63" s="145">
        <v>0.50752314814814814</v>
      </c>
      <c r="AS63" s="81">
        <v>6.8287037037036979E-3</v>
      </c>
      <c r="AT63" s="81">
        <v>6.944444444443882E-5</v>
      </c>
      <c r="AU63" s="82" t="s">
        <v>223</v>
      </c>
      <c r="AV63" s="83">
        <v>6</v>
      </c>
      <c r="AW63" s="108">
        <v>0.52847222222222223</v>
      </c>
      <c r="AX63" s="106" t="s">
        <v>44</v>
      </c>
      <c r="AY63" s="107">
        <v>0</v>
      </c>
      <c r="AZ63" s="108">
        <v>0.53055555555555556</v>
      </c>
      <c r="BA63" s="80"/>
      <c r="BB63" s="145">
        <v>0.53571759259259266</v>
      </c>
      <c r="BC63" s="81">
        <v>5.1620370370371038E-3</v>
      </c>
      <c r="BD63" s="81">
        <v>1.6203703703710371E-4</v>
      </c>
      <c r="BE63" s="82" t="s">
        <v>223</v>
      </c>
      <c r="BF63" s="83">
        <v>14</v>
      </c>
      <c r="BG63" s="309">
        <v>0.5756944444444444</v>
      </c>
      <c r="BH63" s="106" t="s">
        <v>44</v>
      </c>
      <c r="BI63" s="107">
        <v>0</v>
      </c>
      <c r="BJ63" s="136">
        <v>0.5756944444444444</v>
      </c>
      <c r="BK63" s="137">
        <v>0.57638888888888895</v>
      </c>
      <c r="BL63" s="140">
        <v>30.5</v>
      </c>
      <c r="BM63" s="141">
        <v>30.5</v>
      </c>
      <c r="BN63" s="142"/>
      <c r="BO63" s="146" t="s">
        <v>226</v>
      </c>
      <c r="BP63" s="147"/>
      <c r="BQ63" s="126" t="s">
        <v>225</v>
      </c>
      <c r="BR63" s="127"/>
      <c r="BS63" s="108">
        <v>0.65208333333333335</v>
      </c>
      <c r="BT63" s="106" t="s">
        <v>44</v>
      </c>
      <c r="BU63" s="107">
        <v>0</v>
      </c>
      <c r="BV63" s="108">
        <v>0.65416666666666667</v>
      </c>
      <c r="BW63" s="80"/>
      <c r="BX63" s="145">
        <v>0.65743055555555563</v>
      </c>
      <c r="BY63" s="81">
        <v>3.263888888888955E-3</v>
      </c>
      <c r="BZ63" s="81">
        <v>8.1018518518525141E-4</v>
      </c>
      <c r="CA63" s="82" t="s">
        <v>223</v>
      </c>
      <c r="CB63" s="83">
        <v>70</v>
      </c>
      <c r="CC63" s="148">
        <v>0.65902777777777777</v>
      </c>
      <c r="CD63" s="93"/>
      <c r="CE63" s="94">
        <v>0</v>
      </c>
      <c r="CF63" s="109"/>
      <c r="CG63" s="148">
        <v>0.66597222222222219</v>
      </c>
      <c r="CH63" s="93"/>
      <c r="CI63" s="94">
        <v>0</v>
      </c>
      <c r="CJ63" s="109"/>
      <c r="CK63" s="136">
        <v>0.70833333333333337</v>
      </c>
      <c r="CL63" s="137">
        <v>0.70833333333333337</v>
      </c>
      <c r="CM63" s="140">
        <v>78.599999999999994</v>
      </c>
      <c r="CN63" s="141">
        <v>78.599999999999994</v>
      </c>
      <c r="CO63" s="142"/>
      <c r="CP63" s="92">
        <v>0.70972222222222225</v>
      </c>
      <c r="CQ63" s="95">
        <v>5.5555555555555552E-2</v>
      </c>
      <c r="CR63" s="106" t="s">
        <v>44</v>
      </c>
      <c r="CS63" s="107">
        <v>0</v>
      </c>
      <c r="CT63" s="152"/>
      <c r="CU63" s="111">
        <v>263.5</v>
      </c>
      <c r="CV63" s="112">
        <v>0</v>
      </c>
      <c r="CW63" s="113"/>
      <c r="CX63" s="114">
        <v>263.5</v>
      </c>
      <c r="CY63" s="152"/>
      <c r="CZ63" s="102"/>
      <c r="DA63" s="150" t="s">
        <v>175</v>
      </c>
      <c r="DB63" s="150"/>
      <c r="DC63" s="105"/>
      <c r="DD63" s="103"/>
      <c r="DE63" s="57"/>
      <c r="DF63" s="50"/>
      <c r="DP63" s="41">
        <v>0</v>
      </c>
      <c r="DQ63" s="227">
        <v>0</v>
      </c>
      <c r="DR63" s="227">
        <v>0</v>
      </c>
      <c r="DS63" s="228">
        <v>45.4</v>
      </c>
      <c r="DT63" s="227">
        <v>0</v>
      </c>
      <c r="DU63" s="227">
        <v>0</v>
      </c>
      <c r="DV63" s="227">
        <v>19</v>
      </c>
      <c r="DW63" s="227">
        <v>0</v>
      </c>
      <c r="DX63" s="227">
        <v>0</v>
      </c>
      <c r="DY63" s="227">
        <v>6</v>
      </c>
      <c r="DZ63" s="227">
        <v>0</v>
      </c>
      <c r="EA63" s="227">
        <v>14</v>
      </c>
      <c r="EB63" s="227">
        <v>0</v>
      </c>
      <c r="EC63" s="228">
        <v>30.5</v>
      </c>
      <c r="ED63" s="227">
        <v>0</v>
      </c>
      <c r="EE63" s="227">
        <v>0</v>
      </c>
      <c r="EF63" s="227">
        <v>70</v>
      </c>
      <c r="EG63" s="227">
        <v>0</v>
      </c>
      <c r="EH63" s="228">
        <v>78.599999999999994</v>
      </c>
      <c r="EI63" s="227">
        <v>0</v>
      </c>
      <c r="EK63" s="41">
        <v>0</v>
      </c>
      <c r="EL63" s="227">
        <v>0</v>
      </c>
      <c r="EM63" s="227">
        <v>0</v>
      </c>
      <c r="EN63" s="227">
        <v>45.4</v>
      </c>
      <c r="EO63" s="227">
        <v>45.4</v>
      </c>
      <c r="EP63" s="227">
        <v>45.4</v>
      </c>
      <c r="EQ63" s="227">
        <v>64.400000000000006</v>
      </c>
      <c r="ER63" s="227">
        <v>64.400000000000006</v>
      </c>
      <c r="ES63" s="227">
        <v>64.400000000000006</v>
      </c>
      <c r="ET63" s="227">
        <v>70.400000000000006</v>
      </c>
      <c r="EU63" s="227">
        <v>70.400000000000006</v>
      </c>
      <c r="EV63" s="227">
        <v>84.4</v>
      </c>
      <c r="EW63" s="227">
        <v>84.4</v>
      </c>
      <c r="EX63" s="227">
        <v>114.9</v>
      </c>
      <c r="EY63" s="227">
        <v>114.9</v>
      </c>
      <c r="EZ63" s="227">
        <v>114.9</v>
      </c>
      <c r="FA63" s="227">
        <v>184.9</v>
      </c>
      <c r="FB63" s="227">
        <v>184.9</v>
      </c>
      <c r="FC63" s="227">
        <v>263.5</v>
      </c>
      <c r="FD63" s="227">
        <v>263.5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BH4:BI4"/>
    <mergeCell ref="BT4:BU4"/>
    <mergeCell ref="CD4:CE4"/>
    <mergeCell ref="CH4:CI4"/>
    <mergeCell ref="DC3:DC4"/>
    <mergeCell ref="DD3:DF3"/>
    <mergeCell ref="DA3:DA4"/>
    <mergeCell ref="DB3:DB4"/>
    <mergeCell ref="CH3:CJ3"/>
    <mergeCell ref="CK3:CL3"/>
    <mergeCell ref="I4:J4"/>
    <mergeCell ref="M4:N4"/>
    <mergeCell ref="P4:Q4"/>
    <mergeCell ref="X4:Y4"/>
    <mergeCell ref="AA4:AB4"/>
    <mergeCell ref="AK4:AL4"/>
    <mergeCell ref="AN4:AO4"/>
    <mergeCell ref="AX4:AY4"/>
    <mergeCell ref="CM3:CO3"/>
    <mergeCell ref="CR3:CS3"/>
    <mergeCell ref="CZ3:CZ4"/>
    <mergeCell ref="CR4:CS4"/>
    <mergeCell ref="BT3:BU3"/>
    <mergeCell ref="BV3:BW3"/>
    <mergeCell ref="CA3:CB3"/>
    <mergeCell ref="CD3:CF3"/>
    <mergeCell ref="BJ3:BK3"/>
    <mergeCell ref="BL3:BN3"/>
    <mergeCell ref="X3:Y3"/>
    <mergeCell ref="AA3:AB3"/>
    <mergeCell ref="AC3:AD3"/>
    <mergeCell ref="AH3:AI3"/>
    <mergeCell ref="BO3:BP3"/>
    <mergeCell ref="BQ3:BR3"/>
    <mergeCell ref="AK3:AL3"/>
    <mergeCell ref="AN3:AO3"/>
    <mergeCell ref="AP3:AQ3"/>
    <mergeCell ref="AU3:AV3"/>
    <mergeCell ref="AX3:AY3"/>
    <mergeCell ref="AZ3:BA3"/>
    <mergeCell ref="BE3:BF3"/>
    <mergeCell ref="BH3:BI3"/>
    <mergeCell ref="R3:S3"/>
    <mergeCell ref="T3:V3"/>
    <mergeCell ref="K1:N2"/>
    <mergeCell ref="D2:E2"/>
    <mergeCell ref="D3:F3"/>
    <mergeCell ref="G3:J3"/>
    <mergeCell ref="K3:N3"/>
    <mergeCell ref="P3:Q3"/>
  </mergeCells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D73"/>
  <sheetViews>
    <sheetView topLeftCell="B1" workbookViewId="0">
      <selection activeCell="A5" sqref="A5:IV63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ht="13.5" thickBot="1" x14ac:dyDescent="0.25">
      <c r="A5" s="132"/>
      <c r="B5" s="34">
        <v>19</v>
      </c>
      <c r="C5" s="10">
        <v>19</v>
      </c>
      <c r="D5" s="37" t="s">
        <v>112</v>
      </c>
      <c r="E5" s="37" t="s">
        <v>113</v>
      </c>
      <c r="F5" s="37"/>
      <c r="G5" s="43">
        <v>0.30486111111111103</v>
      </c>
      <c r="H5" s="47">
        <v>0.30486111111111108</v>
      </c>
      <c r="I5" s="58" t="s">
        <v>44</v>
      </c>
      <c r="J5" s="52">
        <v>0</v>
      </c>
      <c r="K5" s="43">
        <v>0.38819444444444401</v>
      </c>
      <c r="L5" s="47">
        <v>0.38819444444443801</v>
      </c>
      <c r="M5" s="42" t="s">
        <v>44</v>
      </c>
      <c r="N5" s="38">
        <v>0</v>
      </c>
      <c r="O5" s="73">
        <v>0.42986111111111108</v>
      </c>
      <c r="P5" s="42" t="s">
        <v>44</v>
      </c>
      <c r="Q5" s="38">
        <v>0</v>
      </c>
      <c r="R5" s="43">
        <v>0.43402777777777773</v>
      </c>
      <c r="S5" s="47">
        <v>0.43402777777777773</v>
      </c>
      <c r="T5" s="70">
        <v>50.7</v>
      </c>
      <c r="U5" s="71">
        <v>50.7</v>
      </c>
      <c r="V5" s="72"/>
      <c r="W5" s="115">
        <v>0.4506944444444444</v>
      </c>
      <c r="X5" s="42" t="s">
        <v>44</v>
      </c>
      <c r="Y5" s="38">
        <v>0</v>
      </c>
      <c r="Z5" s="49">
        <v>0.48541666666666666</v>
      </c>
      <c r="AA5" s="42" t="s">
        <v>44</v>
      </c>
      <c r="AB5" s="38">
        <v>0</v>
      </c>
      <c r="AC5" s="53">
        <v>0.48749999999999999</v>
      </c>
      <c r="AD5" s="61"/>
      <c r="AE5" s="55">
        <v>0.49140046296296297</v>
      </c>
      <c r="AF5" s="35">
        <v>3.9004629629629806E-3</v>
      </c>
      <c r="AG5" s="35">
        <v>4.6296296296313797E-5</v>
      </c>
      <c r="AH5" s="44" t="s">
        <v>223</v>
      </c>
      <c r="AI5" s="45">
        <v>4</v>
      </c>
      <c r="AJ5" s="115">
        <v>0.5083333333333333</v>
      </c>
      <c r="AK5" s="42" t="s">
        <v>44</v>
      </c>
      <c r="AL5" s="38">
        <v>0</v>
      </c>
      <c r="AM5" s="73">
        <v>0.51874999999999993</v>
      </c>
      <c r="AN5" s="42" t="s">
        <v>44</v>
      </c>
      <c r="AO5" s="38">
        <v>0</v>
      </c>
      <c r="AP5" s="53">
        <v>0.52083333333333337</v>
      </c>
      <c r="AQ5" s="61"/>
      <c r="AR5" s="55">
        <v>0.52833333333333332</v>
      </c>
      <c r="AS5" s="35">
        <v>7.4999999999999512E-3</v>
      </c>
      <c r="AT5" s="35">
        <v>7.4074074074069202E-4</v>
      </c>
      <c r="AU5" s="44" t="s">
        <v>223</v>
      </c>
      <c r="AV5" s="45">
        <v>64</v>
      </c>
      <c r="AW5" s="49">
        <v>0.54861111111111105</v>
      </c>
      <c r="AX5" s="42" t="s">
        <v>44</v>
      </c>
      <c r="AY5" s="38">
        <v>0</v>
      </c>
      <c r="AZ5" s="49">
        <v>0.55069444444444404</v>
      </c>
      <c r="BA5" s="61"/>
      <c r="BB5" s="55">
        <v>0.55671296296296291</v>
      </c>
      <c r="BC5" s="35">
        <v>6.0185185185188672E-3</v>
      </c>
      <c r="BD5" s="35">
        <v>1.0185185185188671E-3</v>
      </c>
      <c r="BE5" s="44" t="s">
        <v>223</v>
      </c>
      <c r="BF5" s="45">
        <v>88</v>
      </c>
      <c r="BG5" s="308">
        <v>0.59583333333333288</v>
      </c>
      <c r="BH5" s="42" t="s">
        <v>44</v>
      </c>
      <c r="BI5" s="38">
        <v>0</v>
      </c>
      <c r="BJ5" s="43">
        <v>0.59722222222222221</v>
      </c>
      <c r="BK5" s="47">
        <v>0.59861111111111109</v>
      </c>
      <c r="BL5" s="70">
        <v>31.5</v>
      </c>
      <c r="BM5" s="71">
        <v>31.5</v>
      </c>
      <c r="BN5" s="72"/>
      <c r="BO5" s="118"/>
      <c r="BP5" s="120"/>
      <c r="BQ5" s="122"/>
      <c r="BR5" s="123"/>
      <c r="BS5" s="49">
        <v>0.68055555555555547</v>
      </c>
      <c r="BT5" s="42" t="s">
        <v>223</v>
      </c>
      <c r="BU5" s="38">
        <v>600</v>
      </c>
      <c r="BV5" s="49">
        <v>0.68333333333333302</v>
      </c>
      <c r="BW5" s="61"/>
      <c r="BX5" s="55">
        <v>0.73215277777777776</v>
      </c>
      <c r="BY5" s="35">
        <v>4.8819444444444748E-2</v>
      </c>
      <c r="BZ5" s="35">
        <v>4.6365740740741047E-2</v>
      </c>
      <c r="CA5" s="44" t="s">
        <v>223</v>
      </c>
      <c r="CB5" s="45">
        <v>4006</v>
      </c>
      <c r="CC5" s="85">
        <v>0.73611111111111116</v>
      </c>
      <c r="CD5" s="86"/>
      <c r="CE5" s="87">
        <v>0</v>
      </c>
      <c r="CF5" s="88"/>
      <c r="CG5" s="85">
        <v>0.75069444444444444</v>
      </c>
      <c r="CH5" s="86"/>
      <c r="CI5" s="87">
        <v>0</v>
      </c>
      <c r="CJ5" s="88"/>
      <c r="CK5" s="43">
        <v>0.81388888888888899</v>
      </c>
      <c r="CL5" s="47">
        <v>0.81458333333333333</v>
      </c>
      <c r="CM5" s="70">
        <v>72.099999999999994</v>
      </c>
      <c r="CN5" s="71">
        <v>72.099999999999994</v>
      </c>
      <c r="CO5" s="72"/>
      <c r="CP5" s="91">
        <v>0.81666666666666676</v>
      </c>
      <c r="CQ5" s="95">
        <v>5.5555555555555601E-2</v>
      </c>
      <c r="CR5" s="42" t="s">
        <v>223</v>
      </c>
      <c r="CS5" s="38">
        <v>2460</v>
      </c>
      <c r="CT5" s="74"/>
      <c r="CU5" s="39">
        <v>4316.3</v>
      </c>
      <c r="CV5" s="46">
        <v>3060</v>
      </c>
      <c r="CW5" s="40"/>
      <c r="CX5" s="63">
        <v>7376.3</v>
      </c>
      <c r="CY5" s="132"/>
      <c r="CZ5" s="101" t="s">
        <v>191</v>
      </c>
      <c r="DA5" s="129" t="s">
        <v>177</v>
      </c>
      <c r="DB5" s="129">
        <v>80</v>
      </c>
      <c r="DC5" s="104" t="s">
        <v>184</v>
      </c>
      <c r="DD5" s="96"/>
      <c r="DE5" s="97"/>
      <c r="DF5" s="98"/>
      <c r="DI5" s="41">
        <v>1.06</v>
      </c>
      <c r="DJ5" s="17" t="s">
        <v>197</v>
      </c>
      <c r="DK5" s="153">
        <v>163.55800000000002</v>
      </c>
      <c r="DL5" s="41">
        <v>9999</v>
      </c>
      <c r="DM5" s="41">
        <v>163.55800000000002</v>
      </c>
      <c r="DP5" s="41">
        <v>19</v>
      </c>
      <c r="DQ5" s="227">
        <v>0</v>
      </c>
      <c r="DR5" s="227">
        <v>0</v>
      </c>
      <c r="DS5" s="228">
        <v>50.7</v>
      </c>
      <c r="DT5" s="227">
        <v>0</v>
      </c>
      <c r="DU5" s="227">
        <v>0</v>
      </c>
      <c r="DV5" s="227">
        <v>4</v>
      </c>
      <c r="DW5" s="227">
        <v>0</v>
      </c>
      <c r="DX5" s="227">
        <v>0</v>
      </c>
      <c r="DY5" s="227">
        <v>64</v>
      </c>
      <c r="DZ5" s="227">
        <v>0</v>
      </c>
      <c r="EA5" s="227">
        <v>88</v>
      </c>
      <c r="EB5" s="227">
        <v>0</v>
      </c>
      <c r="EC5" s="228">
        <v>31.5</v>
      </c>
      <c r="ED5" s="227">
        <v>0</v>
      </c>
      <c r="EE5" s="227">
        <v>600</v>
      </c>
      <c r="EF5" s="227">
        <v>4006</v>
      </c>
      <c r="EG5" s="227">
        <v>0</v>
      </c>
      <c r="EH5" s="228">
        <v>72.099999999999994</v>
      </c>
      <c r="EI5" s="227">
        <v>2460</v>
      </c>
      <c r="EK5" s="41">
        <v>19</v>
      </c>
      <c r="EL5" s="227">
        <v>0</v>
      </c>
      <c r="EM5" s="227">
        <v>0</v>
      </c>
      <c r="EN5" s="227">
        <v>50.7</v>
      </c>
      <c r="EO5" s="227">
        <v>50.7</v>
      </c>
      <c r="EP5" s="227">
        <v>50.7</v>
      </c>
      <c r="EQ5" s="227">
        <v>54.7</v>
      </c>
      <c r="ER5" s="227">
        <v>54.7</v>
      </c>
      <c r="ES5" s="227">
        <v>54.7</v>
      </c>
      <c r="ET5" s="227">
        <v>118.7</v>
      </c>
      <c r="EU5" s="227">
        <v>118.7</v>
      </c>
      <c r="EV5" s="227">
        <v>206.7</v>
      </c>
      <c r="EW5" s="227">
        <v>206.7</v>
      </c>
      <c r="EX5" s="227">
        <v>238.2</v>
      </c>
      <c r="EY5" s="227">
        <v>238.2</v>
      </c>
      <c r="EZ5" s="227">
        <v>838.2</v>
      </c>
      <c r="FA5" s="227">
        <v>4844.2</v>
      </c>
      <c r="FB5" s="227">
        <v>4844.2</v>
      </c>
      <c r="FC5" s="227">
        <v>4916.3</v>
      </c>
      <c r="FD5" s="227">
        <v>7376.3</v>
      </c>
    </row>
    <row r="6" spans="1:160" ht="13.5" thickBot="1" x14ac:dyDescent="0.25">
      <c r="A6" s="132"/>
      <c r="B6" s="34">
        <v>37</v>
      </c>
      <c r="C6" s="10">
        <v>37</v>
      </c>
      <c r="D6" s="37" t="s">
        <v>141</v>
      </c>
      <c r="E6" s="37" t="s">
        <v>142</v>
      </c>
      <c r="F6" s="37"/>
      <c r="G6" s="43">
        <v>0.31736111111111098</v>
      </c>
      <c r="H6" s="47">
        <v>0.31736111111111115</v>
      </c>
      <c r="I6" s="58" t="s">
        <v>44</v>
      </c>
      <c r="J6" s="52">
        <v>0</v>
      </c>
      <c r="K6" s="43">
        <v>0.40069444444444202</v>
      </c>
      <c r="L6" s="47">
        <v>0.40069444444442998</v>
      </c>
      <c r="M6" s="42" t="s">
        <v>44</v>
      </c>
      <c r="N6" s="38">
        <v>0</v>
      </c>
      <c r="O6" s="73">
        <v>0.44236111111111115</v>
      </c>
      <c r="P6" s="42" t="s">
        <v>44</v>
      </c>
      <c r="Q6" s="38">
        <v>0</v>
      </c>
      <c r="R6" s="43">
        <v>0.44375000000000003</v>
      </c>
      <c r="S6" s="47">
        <v>0.44930555555555557</v>
      </c>
      <c r="T6" s="70">
        <v>64.599999999999994</v>
      </c>
      <c r="U6" s="71">
        <v>64.599999999999994</v>
      </c>
      <c r="V6" s="72">
        <v>300</v>
      </c>
      <c r="W6" s="115">
        <v>0.46319444444444446</v>
      </c>
      <c r="X6" s="42" t="s">
        <v>44</v>
      </c>
      <c r="Y6" s="38">
        <v>0</v>
      </c>
      <c r="Z6" s="49">
        <v>0.49791666666666662</v>
      </c>
      <c r="AA6" s="42" t="s">
        <v>44</v>
      </c>
      <c r="AB6" s="38">
        <v>0</v>
      </c>
      <c r="AC6" s="53">
        <v>0.50069444444444444</v>
      </c>
      <c r="AD6" s="61"/>
      <c r="AE6" s="55">
        <v>0.50440972222222225</v>
      </c>
      <c r="AF6" s="35">
        <v>3.7152777777778034E-3</v>
      </c>
      <c r="AG6" s="35">
        <v>1.3888888888886333E-4</v>
      </c>
      <c r="AH6" s="44" t="s">
        <v>45</v>
      </c>
      <c r="AI6" s="45">
        <v>12</v>
      </c>
      <c r="AJ6" s="115">
        <v>0.52152777777777781</v>
      </c>
      <c r="AK6" s="42" t="s">
        <v>44</v>
      </c>
      <c r="AL6" s="38">
        <v>0</v>
      </c>
      <c r="AM6" s="73">
        <v>0.52847222222222223</v>
      </c>
      <c r="AN6" s="42" t="s">
        <v>45</v>
      </c>
      <c r="AO6" s="38">
        <v>300</v>
      </c>
      <c r="AP6" s="53">
        <v>0.53194444444444444</v>
      </c>
      <c r="AQ6" s="61"/>
      <c r="AR6" s="55">
        <v>0.53831018518518514</v>
      </c>
      <c r="AS6" s="35">
        <v>6.3657407407406996E-3</v>
      </c>
      <c r="AT6" s="35">
        <v>3.9351851851855951E-4</v>
      </c>
      <c r="AU6" s="44" t="s">
        <v>45</v>
      </c>
      <c r="AV6" s="45">
        <v>34</v>
      </c>
      <c r="AW6" s="49">
        <v>0.55625000000000002</v>
      </c>
      <c r="AX6" s="42" t="s">
        <v>45</v>
      </c>
      <c r="AY6" s="38">
        <v>300</v>
      </c>
      <c r="AZ6" s="49">
        <v>0.56041666666666701</v>
      </c>
      <c r="BA6" s="61"/>
      <c r="BB6" s="55">
        <v>0.56695601851851851</v>
      </c>
      <c r="BC6" s="35">
        <v>6.5393518518515048E-3</v>
      </c>
      <c r="BD6" s="35">
        <v>1.5393518518515047E-3</v>
      </c>
      <c r="BE6" s="44" t="s">
        <v>223</v>
      </c>
      <c r="BF6" s="45">
        <v>133</v>
      </c>
      <c r="BG6" s="308">
        <v>0.60555555555555585</v>
      </c>
      <c r="BH6" s="42" t="s">
        <v>44</v>
      </c>
      <c r="BI6" s="38">
        <v>0</v>
      </c>
      <c r="BJ6" s="43">
        <v>0.60138888888888886</v>
      </c>
      <c r="BK6" s="47">
        <v>0.61388888888888882</v>
      </c>
      <c r="BL6" s="70">
        <v>33.799999999999997</v>
      </c>
      <c r="BM6" s="71">
        <v>33.799999999999997</v>
      </c>
      <c r="BN6" s="72"/>
      <c r="BO6" s="117" t="s">
        <v>230</v>
      </c>
      <c r="BP6" s="121">
        <v>600</v>
      </c>
      <c r="BQ6" s="124" t="s">
        <v>225</v>
      </c>
      <c r="BR6" s="125"/>
      <c r="BS6" s="49">
        <v>0.69652777777777775</v>
      </c>
      <c r="BT6" s="42" t="s">
        <v>223</v>
      </c>
      <c r="BU6" s="38">
        <v>180</v>
      </c>
      <c r="BV6" s="49">
        <v>0.69930555555555496</v>
      </c>
      <c r="BW6" s="61"/>
      <c r="BX6" s="55">
        <v>0.70270833333333327</v>
      </c>
      <c r="BY6" s="35">
        <v>3.4027777777783097E-3</v>
      </c>
      <c r="BZ6" s="35">
        <v>9.490740740746061E-4</v>
      </c>
      <c r="CA6" s="44" t="s">
        <v>223</v>
      </c>
      <c r="CB6" s="45">
        <v>82</v>
      </c>
      <c r="CC6" s="85">
        <v>0.70486111111111116</v>
      </c>
      <c r="CD6" s="86"/>
      <c r="CE6" s="87">
        <v>0</v>
      </c>
      <c r="CF6" s="88"/>
      <c r="CG6" s="85">
        <v>0.71180555555555547</v>
      </c>
      <c r="CH6" s="86"/>
      <c r="CI6" s="87">
        <v>0</v>
      </c>
      <c r="CJ6" s="88"/>
      <c r="CK6" s="43">
        <v>0.75555555555555554</v>
      </c>
      <c r="CL6" s="47">
        <v>0.75763888888888886</v>
      </c>
      <c r="CM6" s="70">
        <v>54.3</v>
      </c>
      <c r="CN6" s="71">
        <v>54.3</v>
      </c>
      <c r="CO6" s="72"/>
      <c r="CP6" s="91">
        <v>0.75902777777777775</v>
      </c>
      <c r="CQ6" s="95">
        <v>5.5555555555555601E-2</v>
      </c>
      <c r="CR6" s="42" t="s">
        <v>44</v>
      </c>
      <c r="CS6" s="38">
        <v>0</v>
      </c>
      <c r="CT6" s="65"/>
      <c r="CU6" s="39">
        <v>713.7</v>
      </c>
      <c r="CV6" s="46">
        <v>1380</v>
      </c>
      <c r="CW6" s="40"/>
      <c r="CX6" s="63">
        <v>2093.6999999999998</v>
      </c>
      <c r="CY6" s="128"/>
      <c r="CZ6" s="101" t="s">
        <v>191</v>
      </c>
      <c r="DA6" s="129" t="s">
        <v>177</v>
      </c>
      <c r="DB6" s="129">
        <v>70</v>
      </c>
      <c r="DC6" s="104" t="s">
        <v>187</v>
      </c>
      <c r="DD6" s="77"/>
      <c r="DE6" s="56"/>
      <c r="DF6" s="36"/>
      <c r="DI6" s="41">
        <v>1.06</v>
      </c>
      <c r="DJ6" s="17" t="s">
        <v>197</v>
      </c>
      <c r="DK6" s="153">
        <v>461.86199999999997</v>
      </c>
      <c r="DL6" s="41">
        <v>9999</v>
      </c>
      <c r="DM6" s="41">
        <v>461.86199999999997</v>
      </c>
      <c r="DP6" s="41">
        <v>37</v>
      </c>
      <c r="DQ6" s="227">
        <v>0</v>
      </c>
      <c r="DR6" s="227">
        <v>0</v>
      </c>
      <c r="DS6" s="228">
        <v>364.6</v>
      </c>
      <c r="DT6" s="227">
        <v>0</v>
      </c>
      <c r="DU6" s="227">
        <v>0</v>
      </c>
      <c r="DV6" s="227">
        <v>12</v>
      </c>
      <c r="DW6" s="227">
        <v>0</v>
      </c>
      <c r="DX6" s="227">
        <v>300</v>
      </c>
      <c r="DY6" s="227">
        <v>34</v>
      </c>
      <c r="DZ6" s="227">
        <v>300</v>
      </c>
      <c r="EA6" s="227">
        <v>133</v>
      </c>
      <c r="EB6" s="227">
        <v>0</v>
      </c>
      <c r="EC6" s="228">
        <v>33.799999999999997</v>
      </c>
      <c r="ED6" s="227">
        <v>600</v>
      </c>
      <c r="EE6" s="227">
        <v>180</v>
      </c>
      <c r="EF6" s="227">
        <v>82</v>
      </c>
      <c r="EG6" s="227">
        <v>0</v>
      </c>
      <c r="EH6" s="228">
        <v>54.3</v>
      </c>
      <c r="EI6" s="227">
        <v>0</v>
      </c>
      <c r="EK6" s="41">
        <v>37</v>
      </c>
      <c r="EL6" s="227">
        <v>0</v>
      </c>
      <c r="EM6" s="227">
        <v>0</v>
      </c>
      <c r="EN6" s="227">
        <v>364.6</v>
      </c>
      <c r="EO6" s="227">
        <v>364.6</v>
      </c>
      <c r="EP6" s="227">
        <v>364.6</v>
      </c>
      <c r="EQ6" s="227">
        <v>376.6</v>
      </c>
      <c r="ER6" s="227">
        <v>376.6</v>
      </c>
      <c r="ES6" s="227">
        <v>676.6</v>
      </c>
      <c r="ET6" s="227">
        <v>710.6</v>
      </c>
      <c r="EU6" s="227">
        <v>1010.6</v>
      </c>
      <c r="EV6" s="227">
        <v>1143.5999999999999</v>
      </c>
      <c r="EW6" s="227">
        <v>1143.5999999999999</v>
      </c>
      <c r="EX6" s="227">
        <v>1177.4000000000001</v>
      </c>
      <c r="EY6" s="227">
        <v>1777.4</v>
      </c>
      <c r="EZ6" s="227">
        <v>1957.4</v>
      </c>
      <c r="FA6" s="227">
        <v>2039.4</v>
      </c>
      <c r="FB6" s="227">
        <v>2039.4</v>
      </c>
      <c r="FC6" s="227">
        <v>2093.6999999999998</v>
      </c>
      <c r="FD6" s="227">
        <v>2093.6999999999998</v>
      </c>
    </row>
    <row r="7" spans="1:160" ht="13.5" thickBot="1" x14ac:dyDescent="0.25">
      <c r="A7" s="132"/>
      <c r="B7" s="34">
        <v>26</v>
      </c>
      <c r="C7" s="10">
        <v>26</v>
      </c>
      <c r="D7" s="37" t="s">
        <v>125</v>
      </c>
      <c r="E7" s="37" t="s">
        <v>126</v>
      </c>
      <c r="F7" s="37"/>
      <c r="G7" s="43">
        <v>0.30972222222222201</v>
      </c>
      <c r="H7" s="47">
        <v>0.30972222222222223</v>
      </c>
      <c r="I7" s="58" t="s">
        <v>44</v>
      </c>
      <c r="J7" s="52">
        <v>0</v>
      </c>
      <c r="K7" s="43">
        <v>0.39305555555555399</v>
      </c>
      <c r="L7" s="47">
        <v>0.393055555555546</v>
      </c>
      <c r="M7" s="42" t="s">
        <v>44</v>
      </c>
      <c r="N7" s="38">
        <v>0</v>
      </c>
      <c r="O7" s="73">
        <v>0.43472222222222223</v>
      </c>
      <c r="P7" s="42" t="s">
        <v>44</v>
      </c>
      <c r="Q7" s="38">
        <v>0</v>
      </c>
      <c r="R7" s="43">
        <v>0.44097222222222227</v>
      </c>
      <c r="S7" s="47">
        <v>0.44097222222222227</v>
      </c>
      <c r="T7" s="70">
        <v>52.6</v>
      </c>
      <c r="U7" s="71">
        <v>52.6</v>
      </c>
      <c r="V7" s="72">
        <v>300</v>
      </c>
      <c r="W7" s="115">
        <v>0.45555555555555555</v>
      </c>
      <c r="X7" s="42" t="s">
        <v>44</v>
      </c>
      <c r="Y7" s="38">
        <v>0</v>
      </c>
      <c r="Z7" s="49">
        <v>0.49027777777777781</v>
      </c>
      <c r="AA7" s="42" t="s">
        <v>44</v>
      </c>
      <c r="AB7" s="38">
        <v>0</v>
      </c>
      <c r="AC7" s="53">
        <v>0.49236111111111108</v>
      </c>
      <c r="AD7" s="61"/>
      <c r="AE7" s="55">
        <v>0.49636574074074075</v>
      </c>
      <c r="AF7" s="35">
        <v>4.0046296296296635E-3</v>
      </c>
      <c r="AG7" s="35">
        <v>1.5046296296299675E-4</v>
      </c>
      <c r="AH7" s="44" t="s">
        <v>223</v>
      </c>
      <c r="AI7" s="45">
        <v>13</v>
      </c>
      <c r="AJ7" s="115">
        <v>0.5131944444444444</v>
      </c>
      <c r="AK7" s="42" t="s">
        <v>44</v>
      </c>
      <c r="AL7" s="38">
        <v>0</v>
      </c>
      <c r="AM7" s="73">
        <v>0.52361111111111114</v>
      </c>
      <c r="AN7" s="42" t="s">
        <v>44</v>
      </c>
      <c r="AO7" s="38">
        <v>0</v>
      </c>
      <c r="AP7" s="53">
        <v>0.52638888888888891</v>
      </c>
      <c r="AQ7" s="61"/>
      <c r="AR7" s="55">
        <v>0.53435185185185186</v>
      </c>
      <c r="AS7" s="35">
        <v>7.9629629629629495E-3</v>
      </c>
      <c r="AT7" s="35">
        <v>1.2037037037036903E-3</v>
      </c>
      <c r="AU7" s="44" t="s">
        <v>223</v>
      </c>
      <c r="AV7" s="45">
        <v>104</v>
      </c>
      <c r="AW7" s="49">
        <v>0.5541666666666667</v>
      </c>
      <c r="AX7" s="42" t="s">
        <v>44</v>
      </c>
      <c r="AY7" s="38">
        <v>0</v>
      </c>
      <c r="AZ7" s="49">
        <v>0.55694444444444402</v>
      </c>
      <c r="BA7" s="61"/>
      <c r="BB7" s="55">
        <v>0.56270833333333337</v>
      </c>
      <c r="BC7" s="35">
        <v>5.7638888888893458E-3</v>
      </c>
      <c r="BD7" s="35">
        <v>7.638888888893457E-4</v>
      </c>
      <c r="BE7" s="44" t="s">
        <v>223</v>
      </c>
      <c r="BF7" s="45">
        <v>66</v>
      </c>
      <c r="BG7" s="308">
        <v>0.60208333333333286</v>
      </c>
      <c r="BH7" s="42" t="s">
        <v>44</v>
      </c>
      <c r="BI7" s="38">
        <v>0</v>
      </c>
      <c r="BJ7" s="43">
        <v>0.60833333333333328</v>
      </c>
      <c r="BK7" s="47">
        <v>0.60902777777777783</v>
      </c>
      <c r="BL7" s="70">
        <v>31.3</v>
      </c>
      <c r="BM7" s="71">
        <v>31.3</v>
      </c>
      <c r="BN7" s="72">
        <v>30</v>
      </c>
      <c r="BO7" s="117" t="s">
        <v>227</v>
      </c>
      <c r="BP7" s="121">
        <v>1800</v>
      </c>
      <c r="BQ7" s="124" t="s">
        <v>228</v>
      </c>
      <c r="BR7" s="125">
        <v>600</v>
      </c>
      <c r="BS7" s="49">
        <v>0.69930555555555562</v>
      </c>
      <c r="BT7" s="42" t="s">
        <v>223</v>
      </c>
      <c r="BU7" s="38">
        <v>1740</v>
      </c>
      <c r="BV7" s="49">
        <v>0.70138888888888895</v>
      </c>
      <c r="BW7" s="61"/>
      <c r="BX7" s="55">
        <v>0.7053124999999999</v>
      </c>
      <c r="BY7" s="35">
        <v>3.9236111111109473E-3</v>
      </c>
      <c r="BZ7" s="35">
        <v>1.4699074074072437E-3</v>
      </c>
      <c r="CA7" s="44" t="s">
        <v>223</v>
      </c>
      <c r="CB7" s="45">
        <v>127</v>
      </c>
      <c r="CC7" s="85">
        <v>0.70624999999999993</v>
      </c>
      <c r="CD7" s="86"/>
      <c r="CE7" s="87">
        <v>0</v>
      </c>
      <c r="CF7" s="88"/>
      <c r="CG7" s="85">
        <v>0.71458333333333324</v>
      </c>
      <c r="CH7" s="86"/>
      <c r="CI7" s="87">
        <v>0</v>
      </c>
      <c r="CJ7" s="88"/>
      <c r="CK7" s="43">
        <v>0.7597222222222223</v>
      </c>
      <c r="CL7" s="47">
        <v>0.7597222222222223</v>
      </c>
      <c r="CM7" s="70">
        <v>62</v>
      </c>
      <c r="CN7" s="71">
        <v>62</v>
      </c>
      <c r="CO7" s="72"/>
      <c r="CP7" s="91">
        <v>0.76180555555555562</v>
      </c>
      <c r="CQ7" s="95">
        <v>5.5555555555555601E-2</v>
      </c>
      <c r="CR7" s="42" t="s">
        <v>44</v>
      </c>
      <c r="CS7" s="38">
        <v>0</v>
      </c>
      <c r="CT7" s="65"/>
      <c r="CU7" s="39">
        <v>785.9</v>
      </c>
      <c r="CV7" s="46">
        <v>4140</v>
      </c>
      <c r="CW7" s="40"/>
      <c r="CX7" s="63">
        <v>4925.8999999999996</v>
      </c>
      <c r="CY7" s="128"/>
      <c r="CZ7" s="101" t="s">
        <v>190</v>
      </c>
      <c r="DA7" s="129" t="s">
        <v>176</v>
      </c>
      <c r="DB7" s="129">
        <v>250</v>
      </c>
      <c r="DC7" s="104" t="s">
        <v>186</v>
      </c>
      <c r="DD7" s="77"/>
      <c r="DE7" s="56"/>
      <c r="DF7" s="36"/>
      <c r="DI7" s="41">
        <v>1.1499999999999999</v>
      </c>
      <c r="DJ7" s="17" t="s">
        <v>197</v>
      </c>
      <c r="DK7" s="153">
        <v>497.78500000000003</v>
      </c>
      <c r="DL7" s="41">
        <v>9999</v>
      </c>
      <c r="DM7" s="41">
        <v>497.78500000000003</v>
      </c>
      <c r="DP7" s="41">
        <v>26</v>
      </c>
      <c r="DQ7" s="227">
        <v>0</v>
      </c>
      <c r="DR7" s="227">
        <v>0</v>
      </c>
      <c r="DS7" s="228">
        <v>352.6</v>
      </c>
      <c r="DT7" s="227">
        <v>0</v>
      </c>
      <c r="DU7" s="227">
        <v>0</v>
      </c>
      <c r="DV7" s="227">
        <v>13</v>
      </c>
      <c r="DW7" s="227">
        <v>0</v>
      </c>
      <c r="DX7" s="227">
        <v>0</v>
      </c>
      <c r="DY7" s="227">
        <v>104</v>
      </c>
      <c r="DZ7" s="227">
        <v>0</v>
      </c>
      <c r="EA7" s="227">
        <v>66</v>
      </c>
      <c r="EB7" s="227">
        <v>0</v>
      </c>
      <c r="EC7" s="228">
        <v>61.3</v>
      </c>
      <c r="ED7" s="227">
        <v>2400</v>
      </c>
      <c r="EE7" s="227">
        <v>1740</v>
      </c>
      <c r="EF7" s="227">
        <v>127</v>
      </c>
      <c r="EG7" s="227">
        <v>0</v>
      </c>
      <c r="EH7" s="228">
        <v>62</v>
      </c>
      <c r="EI7" s="227">
        <v>0</v>
      </c>
      <c r="EK7" s="41">
        <v>26</v>
      </c>
      <c r="EL7" s="227">
        <v>0</v>
      </c>
      <c r="EM7" s="227">
        <v>0</v>
      </c>
      <c r="EN7" s="227">
        <v>352.6</v>
      </c>
      <c r="EO7" s="227">
        <v>352.6</v>
      </c>
      <c r="EP7" s="227">
        <v>352.6</v>
      </c>
      <c r="EQ7" s="227">
        <v>365.6</v>
      </c>
      <c r="ER7" s="227">
        <v>365.6</v>
      </c>
      <c r="ES7" s="227">
        <v>365.6</v>
      </c>
      <c r="ET7" s="227">
        <v>469.6</v>
      </c>
      <c r="EU7" s="227">
        <v>469.6</v>
      </c>
      <c r="EV7" s="227">
        <v>535.6</v>
      </c>
      <c r="EW7" s="227">
        <v>535.6</v>
      </c>
      <c r="EX7" s="227">
        <v>596.9</v>
      </c>
      <c r="EY7" s="227">
        <v>2996.9</v>
      </c>
      <c r="EZ7" s="227">
        <v>4736.8999999999996</v>
      </c>
      <c r="FA7" s="227">
        <v>4863.8999999999996</v>
      </c>
      <c r="FB7" s="227">
        <v>4863.8999999999996</v>
      </c>
      <c r="FC7" s="227">
        <v>4925.8999999999996</v>
      </c>
      <c r="FD7" s="227">
        <v>4925.8999999999996</v>
      </c>
    </row>
    <row r="8" spans="1:160" s="41" customFormat="1" ht="13.5" thickBot="1" x14ac:dyDescent="0.25">
      <c r="A8" s="131"/>
      <c r="B8" s="34">
        <v>1</v>
      </c>
      <c r="C8" s="10">
        <v>1</v>
      </c>
      <c r="D8" s="37" t="s">
        <v>89</v>
      </c>
      <c r="E8" s="37" t="s">
        <v>30</v>
      </c>
      <c r="F8" s="37"/>
      <c r="G8" s="43">
        <v>0.29236111111111113</v>
      </c>
      <c r="H8" s="47">
        <v>0.29236111111111113</v>
      </c>
      <c r="I8" s="58" t="s">
        <v>44</v>
      </c>
      <c r="J8" s="52">
        <v>0</v>
      </c>
      <c r="K8" s="43">
        <v>0.3756944444444445</v>
      </c>
      <c r="L8" s="47">
        <v>0.3756944444444445</v>
      </c>
      <c r="M8" s="42" t="s">
        <v>44</v>
      </c>
      <c r="N8" s="38">
        <v>0</v>
      </c>
      <c r="O8" s="73">
        <v>0.41736111111111113</v>
      </c>
      <c r="P8" s="42" t="s">
        <v>44</v>
      </c>
      <c r="Q8" s="38">
        <v>0</v>
      </c>
      <c r="R8" s="43">
        <v>0.41805555555555557</v>
      </c>
      <c r="S8" s="47">
        <v>0.41875000000000001</v>
      </c>
      <c r="T8" s="70">
        <v>31.6</v>
      </c>
      <c r="U8" s="71">
        <v>31.6</v>
      </c>
      <c r="V8" s="72"/>
      <c r="W8" s="115">
        <v>0.43819444444444444</v>
      </c>
      <c r="X8" s="42" t="s">
        <v>44</v>
      </c>
      <c r="Y8" s="38">
        <v>0</v>
      </c>
      <c r="Z8" s="49">
        <v>0.47291666666666665</v>
      </c>
      <c r="AA8" s="42" t="s">
        <v>44</v>
      </c>
      <c r="AB8" s="38">
        <v>0</v>
      </c>
      <c r="AC8" s="53">
        <v>0.47500000000000003</v>
      </c>
      <c r="AD8" s="61"/>
      <c r="AE8" s="55">
        <v>0.47886574074074079</v>
      </c>
      <c r="AF8" s="35">
        <v>3.8657407407407529E-3</v>
      </c>
      <c r="AG8" s="35">
        <v>1.1574074074086147E-5</v>
      </c>
      <c r="AH8" s="44" t="s">
        <v>223</v>
      </c>
      <c r="AI8" s="45">
        <v>1</v>
      </c>
      <c r="AJ8" s="115">
        <v>0.49583333333333335</v>
      </c>
      <c r="AK8" s="42" t="s">
        <v>44</v>
      </c>
      <c r="AL8" s="38">
        <v>0</v>
      </c>
      <c r="AM8" s="73">
        <v>0.50624999999999998</v>
      </c>
      <c r="AN8" s="42" t="s">
        <v>44</v>
      </c>
      <c r="AO8" s="38">
        <v>0</v>
      </c>
      <c r="AP8" s="53">
        <v>0.5083333333333333</v>
      </c>
      <c r="AQ8" s="61"/>
      <c r="AR8" s="55">
        <v>0.51511574074074074</v>
      </c>
      <c r="AS8" s="35">
        <v>6.7824074074074314E-3</v>
      </c>
      <c r="AT8" s="35">
        <v>2.3148148148172294E-5</v>
      </c>
      <c r="AU8" s="44" t="s">
        <v>223</v>
      </c>
      <c r="AV8" s="45">
        <v>2</v>
      </c>
      <c r="AW8" s="49">
        <v>0.53611111111111109</v>
      </c>
      <c r="AX8" s="42" t="s">
        <v>44</v>
      </c>
      <c r="AY8" s="38">
        <v>0</v>
      </c>
      <c r="AZ8" s="49">
        <v>0.53819444444444442</v>
      </c>
      <c r="BA8" s="61"/>
      <c r="BB8" s="55">
        <v>0.54317129629629635</v>
      </c>
      <c r="BC8" s="35">
        <v>4.9768518518519267E-3</v>
      </c>
      <c r="BD8" s="35">
        <v>2.3148148148073415E-5</v>
      </c>
      <c r="BE8" s="44" t="s">
        <v>45</v>
      </c>
      <c r="BF8" s="45">
        <v>2</v>
      </c>
      <c r="BG8" s="308">
        <v>0.58333333333333326</v>
      </c>
      <c r="BH8" s="42" t="s">
        <v>44</v>
      </c>
      <c r="BI8" s="38">
        <v>0</v>
      </c>
      <c r="BJ8" s="43">
        <v>0.58333333333333337</v>
      </c>
      <c r="BK8" s="47">
        <v>0.58333333333333337</v>
      </c>
      <c r="BL8" s="70">
        <v>22.6</v>
      </c>
      <c r="BM8" s="71">
        <v>22.6</v>
      </c>
      <c r="BN8" s="72">
        <v>20</v>
      </c>
      <c r="BO8" s="117" t="s">
        <v>226</v>
      </c>
      <c r="BP8" s="121"/>
      <c r="BQ8" s="124" t="s">
        <v>225</v>
      </c>
      <c r="BR8" s="125"/>
      <c r="BS8" s="49">
        <v>0.65972222222222221</v>
      </c>
      <c r="BT8" s="42" t="s">
        <v>44</v>
      </c>
      <c r="BU8" s="38">
        <v>0</v>
      </c>
      <c r="BV8" s="49">
        <v>0.66180555555555554</v>
      </c>
      <c r="BW8" s="61"/>
      <c r="BX8" s="55">
        <v>0.66427083333333337</v>
      </c>
      <c r="BY8" s="35">
        <v>2.4652777777778301E-3</v>
      </c>
      <c r="BZ8" s="35">
        <v>1.1574074074126479E-5</v>
      </c>
      <c r="CA8" s="44" t="s">
        <v>223</v>
      </c>
      <c r="CB8" s="45">
        <v>1</v>
      </c>
      <c r="CC8" s="85">
        <v>0.66527777777777775</v>
      </c>
      <c r="CD8" s="86"/>
      <c r="CE8" s="87">
        <v>60</v>
      </c>
      <c r="CF8" s="88"/>
      <c r="CG8" s="85">
        <v>0.67291666666666661</v>
      </c>
      <c r="CH8" s="86"/>
      <c r="CI8" s="87">
        <v>60</v>
      </c>
      <c r="CJ8" s="88"/>
      <c r="CK8" s="43">
        <v>0.71111111111111114</v>
      </c>
      <c r="CL8" s="47">
        <v>0.71250000000000002</v>
      </c>
      <c r="CM8" s="70">
        <v>41.7</v>
      </c>
      <c r="CN8" s="71">
        <v>41.7</v>
      </c>
      <c r="CO8" s="72"/>
      <c r="CP8" s="91">
        <v>0.71458333333333324</v>
      </c>
      <c r="CQ8" s="95">
        <v>5.5555555555555552E-2</v>
      </c>
      <c r="CR8" s="42" t="s">
        <v>44</v>
      </c>
      <c r="CS8" s="38">
        <v>0</v>
      </c>
      <c r="CT8" s="64"/>
      <c r="CU8" s="39">
        <v>121.9</v>
      </c>
      <c r="CV8" s="46">
        <v>120</v>
      </c>
      <c r="CW8" s="40"/>
      <c r="CX8" s="63">
        <v>241.9</v>
      </c>
      <c r="CY8" s="43"/>
      <c r="CZ8" s="101" t="s">
        <v>189</v>
      </c>
      <c r="DA8" s="129" t="s">
        <v>176</v>
      </c>
      <c r="DB8" s="129">
        <v>295</v>
      </c>
      <c r="DC8" s="104" t="s">
        <v>180</v>
      </c>
      <c r="DD8" s="77"/>
      <c r="DE8" s="56"/>
      <c r="DF8" s="36"/>
      <c r="DI8" s="41">
        <v>1.1499999999999999</v>
      </c>
      <c r="DJ8" s="41" t="s">
        <v>196</v>
      </c>
      <c r="DK8" s="153">
        <v>130.285</v>
      </c>
      <c r="DL8" s="41">
        <v>130.285</v>
      </c>
      <c r="DM8" s="41">
        <v>9999</v>
      </c>
      <c r="DP8" s="41">
        <v>1</v>
      </c>
      <c r="DQ8" s="227">
        <v>0</v>
      </c>
      <c r="DR8" s="227">
        <v>0</v>
      </c>
      <c r="DS8" s="228">
        <v>31.6</v>
      </c>
      <c r="DT8" s="227">
        <v>0</v>
      </c>
      <c r="DU8" s="227">
        <v>0</v>
      </c>
      <c r="DV8" s="227">
        <v>1</v>
      </c>
      <c r="DW8" s="227">
        <v>0</v>
      </c>
      <c r="DX8" s="227">
        <v>0</v>
      </c>
      <c r="DY8" s="227">
        <v>2</v>
      </c>
      <c r="DZ8" s="227">
        <v>0</v>
      </c>
      <c r="EA8" s="227">
        <v>2</v>
      </c>
      <c r="EB8" s="227">
        <v>0</v>
      </c>
      <c r="EC8" s="228">
        <v>42.6</v>
      </c>
      <c r="ED8" s="227">
        <v>0</v>
      </c>
      <c r="EE8" s="227">
        <v>0</v>
      </c>
      <c r="EF8" s="227">
        <v>1</v>
      </c>
      <c r="EG8" s="227">
        <v>120</v>
      </c>
      <c r="EH8" s="228">
        <v>41.7</v>
      </c>
      <c r="EI8" s="227">
        <v>0</v>
      </c>
      <c r="EK8" s="41">
        <v>1</v>
      </c>
      <c r="EL8" s="227">
        <v>0</v>
      </c>
      <c r="EM8" s="227">
        <v>0</v>
      </c>
      <c r="EN8" s="227">
        <v>31.6</v>
      </c>
      <c r="EO8" s="227">
        <v>31.6</v>
      </c>
      <c r="EP8" s="227">
        <v>31.6</v>
      </c>
      <c r="EQ8" s="227">
        <v>32.6</v>
      </c>
      <c r="ER8" s="227">
        <v>32.6</v>
      </c>
      <c r="ES8" s="227">
        <v>32.6</v>
      </c>
      <c r="ET8" s="227">
        <v>34.6</v>
      </c>
      <c r="EU8" s="227">
        <v>34.6</v>
      </c>
      <c r="EV8" s="227">
        <v>36.6</v>
      </c>
      <c r="EW8" s="227">
        <v>36.6</v>
      </c>
      <c r="EX8" s="227">
        <v>79.2</v>
      </c>
      <c r="EY8" s="227">
        <v>79.2</v>
      </c>
      <c r="EZ8" s="227">
        <v>79.2</v>
      </c>
      <c r="FA8" s="227">
        <v>80.2</v>
      </c>
      <c r="FB8" s="227">
        <v>200.2</v>
      </c>
      <c r="FC8" s="227">
        <v>241.9</v>
      </c>
      <c r="FD8" s="227">
        <v>241.9</v>
      </c>
    </row>
    <row r="9" spans="1:160" s="41" customFormat="1" ht="13.5" collapsed="1" thickBot="1" x14ac:dyDescent="0.25">
      <c r="A9" s="131"/>
      <c r="B9" s="34">
        <v>2</v>
      </c>
      <c r="C9" s="10">
        <v>2</v>
      </c>
      <c r="D9" s="37" t="s">
        <v>90</v>
      </c>
      <c r="E9" s="37" t="s">
        <v>91</v>
      </c>
      <c r="F9" s="37"/>
      <c r="G9" s="43">
        <v>0.29305555555555557</v>
      </c>
      <c r="H9" s="47">
        <v>0.29305555555555557</v>
      </c>
      <c r="I9" s="58" t="s">
        <v>44</v>
      </c>
      <c r="J9" s="52">
        <v>0</v>
      </c>
      <c r="K9" s="43">
        <v>0.37638888888888888</v>
      </c>
      <c r="L9" s="47">
        <v>0.37638888888888888</v>
      </c>
      <c r="M9" s="42" t="s">
        <v>44</v>
      </c>
      <c r="N9" s="38">
        <v>0</v>
      </c>
      <c r="O9" s="73">
        <v>0.41805555555555557</v>
      </c>
      <c r="P9" s="42" t="s">
        <v>44</v>
      </c>
      <c r="Q9" s="38">
        <v>0</v>
      </c>
      <c r="R9" s="43">
        <v>0.41944444444444445</v>
      </c>
      <c r="S9" s="47">
        <v>0.41944444444444445</v>
      </c>
      <c r="T9" s="70">
        <v>34.4</v>
      </c>
      <c r="U9" s="71">
        <v>34.4</v>
      </c>
      <c r="V9" s="72"/>
      <c r="W9" s="115">
        <v>0.43888888888888888</v>
      </c>
      <c r="X9" s="42" t="s">
        <v>44</v>
      </c>
      <c r="Y9" s="38">
        <v>0</v>
      </c>
      <c r="Z9" s="49">
        <v>0.47361111111111115</v>
      </c>
      <c r="AA9" s="42" t="s">
        <v>44</v>
      </c>
      <c r="AB9" s="38">
        <v>0</v>
      </c>
      <c r="AC9" s="53">
        <v>0.47569444444444442</v>
      </c>
      <c r="AD9" s="61"/>
      <c r="AE9" s="55">
        <v>0.47950231481481481</v>
      </c>
      <c r="AF9" s="35">
        <v>3.807870370370392E-3</v>
      </c>
      <c r="AG9" s="35">
        <v>4.6296296296274766E-5</v>
      </c>
      <c r="AH9" s="44" t="s">
        <v>45</v>
      </c>
      <c r="AI9" s="45">
        <v>4</v>
      </c>
      <c r="AJ9" s="115">
        <v>0.49652777777777773</v>
      </c>
      <c r="AK9" s="42" t="s">
        <v>44</v>
      </c>
      <c r="AL9" s="38">
        <v>0</v>
      </c>
      <c r="AM9" s="73">
        <v>0.50694444444444442</v>
      </c>
      <c r="AN9" s="42" t="s">
        <v>44</v>
      </c>
      <c r="AO9" s="38">
        <v>0</v>
      </c>
      <c r="AP9" s="53">
        <v>0.50902777777777775</v>
      </c>
      <c r="AQ9" s="61"/>
      <c r="AR9" s="55">
        <v>0.51576388888888891</v>
      </c>
      <c r="AS9" s="35">
        <v>6.7361111111111649E-3</v>
      </c>
      <c r="AT9" s="35">
        <v>2.3148148148094232E-5</v>
      </c>
      <c r="AU9" s="44" t="s">
        <v>45</v>
      </c>
      <c r="AV9" s="45">
        <v>2</v>
      </c>
      <c r="AW9" s="49">
        <v>0.53680555555555554</v>
      </c>
      <c r="AX9" s="42" t="s">
        <v>44</v>
      </c>
      <c r="AY9" s="38">
        <v>0</v>
      </c>
      <c r="AZ9" s="49">
        <v>0.53888888888888886</v>
      </c>
      <c r="BA9" s="61"/>
      <c r="BB9" s="55">
        <v>0.54357638888888882</v>
      </c>
      <c r="BC9" s="35">
        <v>4.6874999999999556E-3</v>
      </c>
      <c r="BD9" s="35">
        <v>3.1250000000004451E-4</v>
      </c>
      <c r="BE9" s="44" t="s">
        <v>45</v>
      </c>
      <c r="BF9" s="45">
        <v>27</v>
      </c>
      <c r="BG9" s="308">
        <v>0.5840277777777777</v>
      </c>
      <c r="BH9" s="42" t="s">
        <v>44</v>
      </c>
      <c r="BI9" s="38">
        <v>0</v>
      </c>
      <c r="BJ9" s="43">
        <v>0.58402777777777781</v>
      </c>
      <c r="BK9" s="47">
        <v>0.58472222222222225</v>
      </c>
      <c r="BL9" s="70">
        <v>25.6</v>
      </c>
      <c r="BM9" s="71">
        <v>25.6</v>
      </c>
      <c r="BN9" s="72"/>
      <c r="BO9" s="117" t="s">
        <v>226</v>
      </c>
      <c r="BP9" s="121"/>
      <c r="BQ9" s="124" t="s">
        <v>225</v>
      </c>
      <c r="BR9" s="125"/>
      <c r="BS9" s="49">
        <v>0.66041666666666665</v>
      </c>
      <c r="BT9" s="42" t="s">
        <v>44</v>
      </c>
      <c r="BU9" s="38">
        <v>0</v>
      </c>
      <c r="BV9" s="49">
        <v>0.66249999999999998</v>
      </c>
      <c r="BW9" s="61"/>
      <c r="BX9" s="55">
        <v>0.66495370370370377</v>
      </c>
      <c r="BY9" s="35">
        <v>2.4537037037037912E-3</v>
      </c>
      <c r="BZ9" s="35">
        <v>8.7603535536828758E-17</v>
      </c>
      <c r="CA9" s="44" t="s">
        <v>44</v>
      </c>
      <c r="CB9" s="45">
        <v>0</v>
      </c>
      <c r="CC9" s="85">
        <v>0.66597222222222219</v>
      </c>
      <c r="CD9" s="86"/>
      <c r="CE9" s="87">
        <v>60</v>
      </c>
      <c r="CF9" s="88"/>
      <c r="CG9" s="85">
        <v>0.67499999999999993</v>
      </c>
      <c r="CH9" s="86"/>
      <c r="CI9" s="87">
        <v>0</v>
      </c>
      <c r="CJ9" s="88"/>
      <c r="CK9" s="43">
        <v>0.70972222222222225</v>
      </c>
      <c r="CL9" s="47">
        <v>0.70972222222222225</v>
      </c>
      <c r="CM9" s="70">
        <v>46.2</v>
      </c>
      <c r="CN9" s="71">
        <v>46.2</v>
      </c>
      <c r="CO9" s="72">
        <v>220</v>
      </c>
      <c r="CP9" s="91">
        <v>0.71111111111111114</v>
      </c>
      <c r="CQ9" s="95">
        <v>5.5555555555555552E-2</v>
      </c>
      <c r="CR9" s="42" t="s">
        <v>44</v>
      </c>
      <c r="CS9" s="38">
        <v>0</v>
      </c>
      <c r="CT9" s="64"/>
      <c r="CU9" s="39">
        <v>359.2</v>
      </c>
      <c r="CV9" s="46">
        <v>60</v>
      </c>
      <c r="CW9" s="40"/>
      <c r="CX9" s="63">
        <v>419.2</v>
      </c>
      <c r="CY9" s="43"/>
      <c r="CZ9" s="101" t="s">
        <v>190</v>
      </c>
      <c r="DA9" s="129" t="s">
        <v>176</v>
      </c>
      <c r="DB9" s="129">
        <v>150</v>
      </c>
      <c r="DC9" s="104" t="s">
        <v>181</v>
      </c>
      <c r="DD9" s="77"/>
      <c r="DE9" s="56"/>
      <c r="DF9" s="36"/>
      <c r="DI9" s="41">
        <v>1.1499999999999999</v>
      </c>
      <c r="DJ9" s="41" t="s">
        <v>196</v>
      </c>
      <c r="DK9" s="153">
        <v>342.13</v>
      </c>
      <c r="DL9" s="41">
        <v>342.13</v>
      </c>
      <c r="DM9" s="41">
        <v>9999</v>
      </c>
      <c r="DP9" s="41">
        <v>2</v>
      </c>
      <c r="DQ9" s="227">
        <v>0</v>
      </c>
      <c r="DR9" s="227">
        <v>0</v>
      </c>
      <c r="DS9" s="228">
        <v>34.4</v>
      </c>
      <c r="DT9" s="227">
        <v>0</v>
      </c>
      <c r="DU9" s="227">
        <v>0</v>
      </c>
      <c r="DV9" s="227">
        <v>4</v>
      </c>
      <c r="DW9" s="227">
        <v>0</v>
      </c>
      <c r="DX9" s="227">
        <v>0</v>
      </c>
      <c r="DY9" s="227">
        <v>2</v>
      </c>
      <c r="DZ9" s="227">
        <v>0</v>
      </c>
      <c r="EA9" s="227">
        <v>27</v>
      </c>
      <c r="EB9" s="227">
        <v>0</v>
      </c>
      <c r="EC9" s="228">
        <v>25.6</v>
      </c>
      <c r="ED9" s="227">
        <v>0</v>
      </c>
      <c r="EE9" s="227">
        <v>0</v>
      </c>
      <c r="EF9" s="227">
        <v>0</v>
      </c>
      <c r="EG9" s="227">
        <v>60</v>
      </c>
      <c r="EH9" s="228">
        <v>266.2</v>
      </c>
      <c r="EI9" s="227">
        <v>0</v>
      </c>
      <c r="EK9" s="41">
        <v>2</v>
      </c>
      <c r="EL9" s="227">
        <v>0</v>
      </c>
      <c r="EM9" s="227">
        <v>0</v>
      </c>
      <c r="EN9" s="227">
        <v>34.4</v>
      </c>
      <c r="EO9" s="227">
        <v>34.4</v>
      </c>
      <c r="EP9" s="227">
        <v>34.4</v>
      </c>
      <c r="EQ9" s="227">
        <v>38.4</v>
      </c>
      <c r="ER9" s="227">
        <v>38.4</v>
      </c>
      <c r="ES9" s="227">
        <v>38.4</v>
      </c>
      <c r="ET9" s="227">
        <v>40.4</v>
      </c>
      <c r="EU9" s="227">
        <v>40.4</v>
      </c>
      <c r="EV9" s="227">
        <v>67.400000000000006</v>
      </c>
      <c r="EW9" s="227">
        <v>67.400000000000006</v>
      </c>
      <c r="EX9" s="227">
        <v>93</v>
      </c>
      <c r="EY9" s="227">
        <v>93</v>
      </c>
      <c r="EZ9" s="227">
        <v>93</v>
      </c>
      <c r="FA9" s="227">
        <v>93</v>
      </c>
      <c r="FB9" s="227">
        <v>153</v>
      </c>
      <c r="FC9" s="227">
        <v>419.2</v>
      </c>
      <c r="FD9" s="227">
        <v>419.2</v>
      </c>
    </row>
    <row r="10" spans="1:160" s="41" customFormat="1" ht="13.5" thickBot="1" x14ac:dyDescent="0.25">
      <c r="A10" s="131"/>
      <c r="B10" s="34">
        <v>3</v>
      </c>
      <c r="C10" s="10">
        <v>3</v>
      </c>
      <c r="D10" s="37" t="s">
        <v>92</v>
      </c>
      <c r="E10" s="37" t="s">
        <v>93</v>
      </c>
      <c r="F10" s="37"/>
      <c r="G10" s="43">
        <v>0.29375000000000001</v>
      </c>
      <c r="H10" s="47">
        <v>0.29375000000000001</v>
      </c>
      <c r="I10" s="58" t="s">
        <v>44</v>
      </c>
      <c r="J10" s="52">
        <v>0</v>
      </c>
      <c r="K10" s="43">
        <v>0.37708333333333299</v>
      </c>
      <c r="L10" s="47">
        <v>0.37708333333333299</v>
      </c>
      <c r="M10" s="42" t="s">
        <v>44</v>
      </c>
      <c r="N10" s="38">
        <v>0</v>
      </c>
      <c r="O10" s="73">
        <v>0.41875000000000001</v>
      </c>
      <c r="P10" s="42" t="s">
        <v>44</v>
      </c>
      <c r="Q10" s="38">
        <v>0</v>
      </c>
      <c r="R10" s="43">
        <v>0.42083333333333334</v>
      </c>
      <c r="S10" s="47">
        <v>0.42083333333333334</v>
      </c>
      <c r="T10" s="70">
        <v>36.9</v>
      </c>
      <c r="U10" s="71">
        <v>36.9</v>
      </c>
      <c r="V10" s="72"/>
      <c r="W10" s="115">
        <v>0.43958333333333333</v>
      </c>
      <c r="X10" s="42" t="s">
        <v>44</v>
      </c>
      <c r="Y10" s="38">
        <v>0</v>
      </c>
      <c r="Z10" s="49">
        <v>0.47430555555555554</v>
      </c>
      <c r="AA10" s="42" t="s">
        <v>44</v>
      </c>
      <c r="AB10" s="38">
        <v>0</v>
      </c>
      <c r="AC10" s="53">
        <v>0.47638888888888892</v>
      </c>
      <c r="AD10" s="61"/>
      <c r="AE10" s="55">
        <v>0.48048611111111111</v>
      </c>
      <c r="AF10" s="35">
        <v>4.0972222222221966E-3</v>
      </c>
      <c r="AG10" s="35">
        <v>2.430555555555298E-4</v>
      </c>
      <c r="AH10" s="44" t="s">
        <v>223</v>
      </c>
      <c r="AI10" s="45">
        <v>21</v>
      </c>
      <c r="AJ10" s="115">
        <v>0.49722222222222223</v>
      </c>
      <c r="AK10" s="42" t="s">
        <v>44</v>
      </c>
      <c r="AL10" s="38">
        <v>0</v>
      </c>
      <c r="AM10" s="73">
        <v>0.50763888888888886</v>
      </c>
      <c r="AN10" s="42" t="s">
        <v>44</v>
      </c>
      <c r="AO10" s="38">
        <v>0</v>
      </c>
      <c r="AP10" s="53">
        <v>0.50972222222222219</v>
      </c>
      <c r="AQ10" s="61"/>
      <c r="AR10" s="55">
        <v>0.51706018518518515</v>
      </c>
      <c r="AS10" s="35">
        <v>7.3379629629629628E-3</v>
      </c>
      <c r="AT10" s="35">
        <v>5.7870370370370367E-4</v>
      </c>
      <c r="AU10" s="44" t="s">
        <v>223</v>
      </c>
      <c r="AV10" s="45">
        <v>50</v>
      </c>
      <c r="AW10" s="49">
        <v>0.53749999999999998</v>
      </c>
      <c r="AX10" s="42" t="s">
        <v>44</v>
      </c>
      <c r="AY10" s="38">
        <v>0</v>
      </c>
      <c r="AZ10" s="49">
        <v>0.53958333333333297</v>
      </c>
      <c r="BA10" s="61"/>
      <c r="BB10" s="55">
        <v>0.54468749999999999</v>
      </c>
      <c r="BC10" s="35">
        <v>5.1041666666670205E-3</v>
      </c>
      <c r="BD10" s="35">
        <v>1.0416666666702035E-4</v>
      </c>
      <c r="BE10" s="44" t="s">
        <v>223</v>
      </c>
      <c r="BF10" s="45">
        <v>9</v>
      </c>
      <c r="BG10" s="308">
        <v>0.58472222222222181</v>
      </c>
      <c r="BH10" s="42" t="s">
        <v>44</v>
      </c>
      <c r="BI10" s="38">
        <v>0</v>
      </c>
      <c r="BJ10" s="43">
        <v>0.58472222222222225</v>
      </c>
      <c r="BK10" s="47">
        <v>0.5854166666666667</v>
      </c>
      <c r="BL10" s="70">
        <v>27.2</v>
      </c>
      <c r="BM10" s="71">
        <v>27.2</v>
      </c>
      <c r="BN10" s="72"/>
      <c r="BO10" s="117" t="s">
        <v>226</v>
      </c>
      <c r="BP10" s="121"/>
      <c r="BQ10" s="124" t="s">
        <v>225</v>
      </c>
      <c r="BR10" s="125"/>
      <c r="BS10" s="49">
        <v>0.66111111111111109</v>
      </c>
      <c r="BT10" s="42" t="s">
        <v>44</v>
      </c>
      <c r="BU10" s="38">
        <v>0</v>
      </c>
      <c r="BV10" s="49">
        <v>0.66319444444444398</v>
      </c>
      <c r="BW10" s="61"/>
      <c r="BX10" s="55">
        <v>0.66568287037037044</v>
      </c>
      <c r="BY10" s="35">
        <v>2.4884259259264629E-3</v>
      </c>
      <c r="BZ10" s="35">
        <v>3.4722222222759343E-5</v>
      </c>
      <c r="CA10" s="44" t="s">
        <v>223</v>
      </c>
      <c r="CB10" s="45">
        <v>3</v>
      </c>
      <c r="CC10" s="85">
        <v>0.66736111111111107</v>
      </c>
      <c r="CD10" s="86"/>
      <c r="CE10" s="87">
        <v>0</v>
      </c>
      <c r="CF10" s="88"/>
      <c r="CG10" s="85">
        <v>0.67569444444444438</v>
      </c>
      <c r="CH10" s="86"/>
      <c r="CI10" s="87">
        <v>0</v>
      </c>
      <c r="CJ10" s="88"/>
      <c r="CK10" s="43">
        <v>0.71875</v>
      </c>
      <c r="CL10" s="47">
        <v>0.71875</v>
      </c>
      <c r="CM10" s="70">
        <v>49.8</v>
      </c>
      <c r="CN10" s="71">
        <v>49.8</v>
      </c>
      <c r="CO10" s="72"/>
      <c r="CP10" s="91">
        <v>0.72013888888888899</v>
      </c>
      <c r="CQ10" s="95">
        <v>5.5555555555555601E-2</v>
      </c>
      <c r="CR10" s="42" t="s">
        <v>44</v>
      </c>
      <c r="CS10" s="38">
        <v>0</v>
      </c>
      <c r="CT10" s="64"/>
      <c r="CU10" s="39">
        <v>196.9</v>
      </c>
      <c r="CV10" s="46">
        <v>0</v>
      </c>
      <c r="CW10" s="40"/>
      <c r="CX10" s="63">
        <v>196.9</v>
      </c>
      <c r="CY10" s="43"/>
      <c r="CZ10" s="101" t="s">
        <v>190</v>
      </c>
      <c r="DA10" s="129" t="s">
        <v>177</v>
      </c>
      <c r="DB10" s="129">
        <v>140</v>
      </c>
      <c r="DC10" s="104" t="s">
        <v>181</v>
      </c>
      <c r="DD10" s="77"/>
      <c r="DE10" s="56"/>
      <c r="DF10" s="36"/>
      <c r="DI10" s="41">
        <v>1.0900000000000001</v>
      </c>
      <c r="DJ10" s="41" t="s">
        <v>196</v>
      </c>
      <c r="DK10" s="153">
        <v>124.151</v>
      </c>
      <c r="DL10" s="41">
        <v>124.151</v>
      </c>
      <c r="DM10" s="41">
        <v>9999</v>
      </c>
      <c r="DP10" s="41">
        <v>3</v>
      </c>
      <c r="DQ10" s="227">
        <v>0</v>
      </c>
      <c r="DR10" s="227">
        <v>0</v>
      </c>
      <c r="DS10" s="228">
        <v>36.9</v>
      </c>
      <c r="DT10" s="227">
        <v>0</v>
      </c>
      <c r="DU10" s="227">
        <v>0</v>
      </c>
      <c r="DV10" s="227">
        <v>21</v>
      </c>
      <c r="DW10" s="227">
        <v>0</v>
      </c>
      <c r="DX10" s="227">
        <v>0</v>
      </c>
      <c r="DY10" s="227">
        <v>50</v>
      </c>
      <c r="DZ10" s="227">
        <v>0</v>
      </c>
      <c r="EA10" s="227">
        <v>9</v>
      </c>
      <c r="EB10" s="227">
        <v>0</v>
      </c>
      <c r="EC10" s="228">
        <v>27.2</v>
      </c>
      <c r="ED10" s="227">
        <v>0</v>
      </c>
      <c r="EE10" s="227">
        <v>0</v>
      </c>
      <c r="EF10" s="227">
        <v>3</v>
      </c>
      <c r="EG10" s="227">
        <v>0</v>
      </c>
      <c r="EH10" s="228">
        <v>49.8</v>
      </c>
      <c r="EI10" s="227">
        <v>0</v>
      </c>
      <c r="EK10" s="41">
        <v>3</v>
      </c>
      <c r="EL10" s="227">
        <v>0</v>
      </c>
      <c r="EM10" s="227">
        <v>0</v>
      </c>
      <c r="EN10" s="227">
        <v>36.9</v>
      </c>
      <c r="EO10" s="227">
        <v>36.9</v>
      </c>
      <c r="EP10" s="227">
        <v>36.9</v>
      </c>
      <c r="EQ10" s="227">
        <v>57.9</v>
      </c>
      <c r="ER10" s="227">
        <v>57.9</v>
      </c>
      <c r="ES10" s="227">
        <v>57.9</v>
      </c>
      <c r="ET10" s="227">
        <v>107.9</v>
      </c>
      <c r="EU10" s="227">
        <v>107.9</v>
      </c>
      <c r="EV10" s="227">
        <v>116.9</v>
      </c>
      <c r="EW10" s="227">
        <v>116.9</v>
      </c>
      <c r="EX10" s="227">
        <v>144.1</v>
      </c>
      <c r="EY10" s="227">
        <v>144.1</v>
      </c>
      <c r="EZ10" s="227">
        <v>144.1</v>
      </c>
      <c r="FA10" s="227">
        <v>147.1</v>
      </c>
      <c r="FB10" s="227">
        <v>147.1</v>
      </c>
      <c r="FC10" s="227">
        <v>196.9</v>
      </c>
      <c r="FD10" s="227">
        <v>196.9</v>
      </c>
    </row>
    <row r="11" spans="1:160" s="41" customFormat="1" ht="13.5" thickBot="1" x14ac:dyDescent="0.25">
      <c r="A11" s="131"/>
      <c r="B11" s="34">
        <v>4</v>
      </c>
      <c r="C11" s="10">
        <v>4</v>
      </c>
      <c r="D11" s="37" t="s">
        <v>94</v>
      </c>
      <c r="E11" s="37" t="s">
        <v>95</v>
      </c>
      <c r="F11" s="37"/>
      <c r="G11" s="43">
        <v>0.29444444444444401</v>
      </c>
      <c r="H11" s="47">
        <v>0.29444444444444445</v>
      </c>
      <c r="I11" s="58" t="s">
        <v>44</v>
      </c>
      <c r="J11" s="52">
        <v>0</v>
      </c>
      <c r="K11" s="43">
        <v>0.37777777777777799</v>
      </c>
      <c r="L11" s="47">
        <v>0.37777777777777799</v>
      </c>
      <c r="M11" s="42" t="s">
        <v>44</v>
      </c>
      <c r="N11" s="38">
        <v>0</v>
      </c>
      <c r="O11" s="73">
        <v>0.41944444444444445</v>
      </c>
      <c r="P11" s="42" t="s">
        <v>44</v>
      </c>
      <c r="Q11" s="38">
        <v>0</v>
      </c>
      <c r="R11" s="43">
        <v>0.42152777777777778</v>
      </c>
      <c r="S11" s="47">
        <v>0.42152777777777778</v>
      </c>
      <c r="T11" s="70">
        <v>41.8</v>
      </c>
      <c r="U11" s="71">
        <v>41.8</v>
      </c>
      <c r="V11" s="72"/>
      <c r="W11" s="115">
        <v>0.44027777777777777</v>
      </c>
      <c r="X11" s="42" t="s">
        <v>44</v>
      </c>
      <c r="Y11" s="38">
        <v>0</v>
      </c>
      <c r="Z11" s="49">
        <v>0.47500000000000003</v>
      </c>
      <c r="AA11" s="42" t="s">
        <v>44</v>
      </c>
      <c r="AB11" s="38">
        <v>0</v>
      </c>
      <c r="AC11" s="53">
        <v>0.4770833333333333</v>
      </c>
      <c r="AD11" s="61"/>
      <c r="AE11" s="55">
        <v>0.48118055555555556</v>
      </c>
      <c r="AF11" s="35">
        <v>4.0972222222222521E-3</v>
      </c>
      <c r="AG11" s="35">
        <v>2.4305555555558531E-4</v>
      </c>
      <c r="AH11" s="44" t="s">
        <v>223</v>
      </c>
      <c r="AI11" s="45">
        <v>21</v>
      </c>
      <c r="AJ11" s="115">
        <v>0.49791666666666662</v>
      </c>
      <c r="AK11" s="42" t="s">
        <v>44</v>
      </c>
      <c r="AL11" s="38">
        <v>0</v>
      </c>
      <c r="AM11" s="73">
        <v>0.5083333333333333</v>
      </c>
      <c r="AN11" s="42" t="s">
        <v>44</v>
      </c>
      <c r="AO11" s="38">
        <v>0</v>
      </c>
      <c r="AP11" s="53">
        <v>0.51041666666666663</v>
      </c>
      <c r="AQ11" s="61"/>
      <c r="AR11" s="55">
        <v>0.51736111111111105</v>
      </c>
      <c r="AS11" s="35">
        <v>6.9444444444444198E-3</v>
      </c>
      <c r="AT11" s="35">
        <v>1.8518518518516065E-4</v>
      </c>
      <c r="AU11" s="44" t="s">
        <v>223</v>
      </c>
      <c r="AV11" s="45">
        <v>16</v>
      </c>
      <c r="AW11" s="49">
        <v>0.53819444444444442</v>
      </c>
      <c r="AX11" s="42" t="s">
        <v>44</v>
      </c>
      <c r="AY11" s="38">
        <v>0</v>
      </c>
      <c r="AZ11" s="49">
        <v>0.54027777777777797</v>
      </c>
      <c r="BA11" s="61"/>
      <c r="BB11" s="55">
        <v>0.5449074074074074</v>
      </c>
      <c r="BC11" s="35">
        <v>4.6296296296294281E-3</v>
      </c>
      <c r="BD11" s="35">
        <v>3.7037037037057196E-4</v>
      </c>
      <c r="BE11" s="44" t="s">
        <v>45</v>
      </c>
      <c r="BF11" s="45">
        <v>32</v>
      </c>
      <c r="BG11" s="308">
        <v>0.58541666666666681</v>
      </c>
      <c r="BH11" s="42" t="s">
        <v>44</v>
      </c>
      <c r="BI11" s="38">
        <v>0</v>
      </c>
      <c r="BJ11" s="43">
        <v>0.5854166666666667</v>
      </c>
      <c r="BK11" s="47">
        <v>0.58680555555555558</v>
      </c>
      <c r="BL11" s="70">
        <v>26.7</v>
      </c>
      <c r="BM11" s="71">
        <v>26.7</v>
      </c>
      <c r="BN11" s="72"/>
      <c r="BO11" s="117" t="s">
        <v>226</v>
      </c>
      <c r="BP11" s="121"/>
      <c r="BQ11" s="124" t="s">
        <v>225</v>
      </c>
      <c r="BR11" s="125"/>
      <c r="BS11" s="49">
        <v>0.66180555555555554</v>
      </c>
      <c r="BT11" s="42" t="s">
        <v>44</v>
      </c>
      <c r="BU11" s="38">
        <v>0</v>
      </c>
      <c r="BV11" s="49">
        <v>0.66388888888888897</v>
      </c>
      <c r="BW11" s="61"/>
      <c r="BX11" s="55">
        <v>0.66641203703703711</v>
      </c>
      <c r="BY11" s="35">
        <v>2.5231481481481355E-3</v>
      </c>
      <c r="BZ11" s="35">
        <v>6.9444444444431881E-5</v>
      </c>
      <c r="CA11" s="44" t="s">
        <v>223</v>
      </c>
      <c r="CB11" s="45">
        <v>6</v>
      </c>
      <c r="CC11" s="85">
        <v>0.66736111111111107</v>
      </c>
      <c r="CD11" s="86"/>
      <c r="CE11" s="87">
        <v>60</v>
      </c>
      <c r="CF11" s="88"/>
      <c r="CG11" s="85">
        <v>0.67569444444444438</v>
      </c>
      <c r="CH11" s="86"/>
      <c r="CI11" s="87">
        <v>0</v>
      </c>
      <c r="CJ11" s="88"/>
      <c r="CK11" s="43">
        <v>0.71666666666666667</v>
      </c>
      <c r="CL11" s="47">
        <v>0.71736111111111101</v>
      </c>
      <c r="CM11" s="70">
        <v>51.9</v>
      </c>
      <c r="CN11" s="71">
        <v>51.9</v>
      </c>
      <c r="CO11" s="72"/>
      <c r="CP11" s="91">
        <v>0.71875</v>
      </c>
      <c r="CQ11" s="95">
        <v>5.5555555555555601E-2</v>
      </c>
      <c r="CR11" s="42" t="s">
        <v>44</v>
      </c>
      <c r="CS11" s="38">
        <v>0</v>
      </c>
      <c r="CT11" s="64"/>
      <c r="CU11" s="39">
        <v>195.4</v>
      </c>
      <c r="CV11" s="46">
        <v>60</v>
      </c>
      <c r="CW11" s="40"/>
      <c r="CX11" s="63">
        <v>255.4</v>
      </c>
      <c r="CY11" s="43"/>
      <c r="CZ11" s="101" t="s">
        <v>189</v>
      </c>
      <c r="DA11" s="129" t="s">
        <v>177</v>
      </c>
      <c r="DB11" s="129">
        <v>140</v>
      </c>
      <c r="DC11" s="104" t="s">
        <v>180</v>
      </c>
      <c r="DD11" s="77"/>
      <c r="DE11" s="56"/>
      <c r="DF11" s="36"/>
      <c r="DI11" s="41">
        <v>1.0900000000000001</v>
      </c>
      <c r="DJ11" s="41" t="s">
        <v>196</v>
      </c>
      <c r="DK11" s="153">
        <v>131.23600000000002</v>
      </c>
      <c r="DL11" s="41">
        <v>131.23600000000002</v>
      </c>
      <c r="DM11" s="41">
        <v>9999</v>
      </c>
      <c r="DP11" s="41">
        <v>4</v>
      </c>
      <c r="DQ11" s="227">
        <v>0</v>
      </c>
      <c r="DR11" s="227">
        <v>0</v>
      </c>
      <c r="DS11" s="228">
        <v>41.8</v>
      </c>
      <c r="DT11" s="227">
        <v>0</v>
      </c>
      <c r="DU11" s="227">
        <v>0</v>
      </c>
      <c r="DV11" s="227">
        <v>21</v>
      </c>
      <c r="DW11" s="227">
        <v>0</v>
      </c>
      <c r="DX11" s="227">
        <v>0</v>
      </c>
      <c r="DY11" s="227">
        <v>16</v>
      </c>
      <c r="DZ11" s="227">
        <v>0</v>
      </c>
      <c r="EA11" s="227">
        <v>32</v>
      </c>
      <c r="EB11" s="227">
        <v>0</v>
      </c>
      <c r="EC11" s="228">
        <v>26.7</v>
      </c>
      <c r="ED11" s="227">
        <v>0</v>
      </c>
      <c r="EE11" s="227">
        <v>0</v>
      </c>
      <c r="EF11" s="227">
        <v>6</v>
      </c>
      <c r="EG11" s="227">
        <v>60</v>
      </c>
      <c r="EH11" s="228">
        <v>51.9</v>
      </c>
      <c r="EI11" s="227">
        <v>0</v>
      </c>
      <c r="EK11" s="41">
        <v>4</v>
      </c>
      <c r="EL11" s="227">
        <v>0</v>
      </c>
      <c r="EM11" s="227">
        <v>0</v>
      </c>
      <c r="EN11" s="227">
        <v>41.8</v>
      </c>
      <c r="EO11" s="227">
        <v>41.8</v>
      </c>
      <c r="EP11" s="227">
        <v>41.8</v>
      </c>
      <c r="EQ11" s="227">
        <v>62.8</v>
      </c>
      <c r="ER11" s="227">
        <v>62.8</v>
      </c>
      <c r="ES11" s="227">
        <v>62.8</v>
      </c>
      <c r="ET11" s="227">
        <v>78.8</v>
      </c>
      <c r="EU11" s="227">
        <v>78.8</v>
      </c>
      <c r="EV11" s="227">
        <v>110.8</v>
      </c>
      <c r="EW11" s="227">
        <v>110.8</v>
      </c>
      <c r="EX11" s="227">
        <v>137.5</v>
      </c>
      <c r="EY11" s="227">
        <v>137.5</v>
      </c>
      <c r="EZ11" s="227">
        <v>137.5</v>
      </c>
      <c r="FA11" s="227">
        <v>143.5</v>
      </c>
      <c r="FB11" s="227">
        <v>203.5</v>
      </c>
      <c r="FC11" s="227">
        <v>255.4</v>
      </c>
      <c r="FD11" s="227">
        <v>255.4</v>
      </c>
    </row>
    <row r="12" spans="1:160" s="41" customFormat="1" ht="13.5" thickBot="1" x14ac:dyDescent="0.25">
      <c r="A12" s="131"/>
      <c r="B12" s="34">
        <v>5</v>
      </c>
      <c r="C12" s="10">
        <v>5</v>
      </c>
      <c r="D12" s="37" t="s">
        <v>203</v>
      </c>
      <c r="E12" s="37" t="s">
        <v>31</v>
      </c>
      <c r="F12" s="37"/>
      <c r="G12" s="43">
        <v>0.29513888888888901</v>
      </c>
      <c r="H12" s="47">
        <v>0.2951388888888889</v>
      </c>
      <c r="I12" s="58" t="s">
        <v>44</v>
      </c>
      <c r="J12" s="52">
        <v>0</v>
      </c>
      <c r="K12" s="43">
        <v>0.37847222222222199</v>
      </c>
      <c r="L12" s="47">
        <v>0.37847222222222199</v>
      </c>
      <c r="M12" s="42" t="s">
        <v>44</v>
      </c>
      <c r="N12" s="38">
        <v>0</v>
      </c>
      <c r="O12" s="73">
        <v>0.4201388888888889</v>
      </c>
      <c r="P12" s="42" t="s">
        <v>44</v>
      </c>
      <c r="Q12" s="38">
        <v>0</v>
      </c>
      <c r="R12" s="43">
        <v>0.42222222222222222</v>
      </c>
      <c r="S12" s="47">
        <v>0.42222222222222222</v>
      </c>
      <c r="T12" s="70">
        <v>36.799999999999997</v>
      </c>
      <c r="U12" s="71">
        <v>36.799999999999997</v>
      </c>
      <c r="V12" s="72"/>
      <c r="W12" s="115">
        <v>0.44097222222222221</v>
      </c>
      <c r="X12" s="42" t="s">
        <v>44</v>
      </c>
      <c r="Y12" s="38">
        <v>0</v>
      </c>
      <c r="Z12" s="49">
        <v>0.47569444444444442</v>
      </c>
      <c r="AA12" s="42" t="s">
        <v>44</v>
      </c>
      <c r="AB12" s="38">
        <v>0</v>
      </c>
      <c r="AC12" s="53">
        <v>0.4777777777777778</v>
      </c>
      <c r="AD12" s="61"/>
      <c r="AE12" s="55">
        <v>0.48182870370370368</v>
      </c>
      <c r="AF12" s="35">
        <v>4.0509259259258745E-3</v>
      </c>
      <c r="AG12" s="35">
        <v>1.9675925925920776E-4</v>
      </c>
      <c r="AH12" s="44" t="s">
        <v>223</v>
      </c>
      <c r="AI12" s="45">
        <v>17</v>
      </c>
      <c r="AJ12" s="115">
        <v>0.49861111111111112</v>
      </c>
      <c r="AK12" s="42" t="s">
        <v>44</v>
      </c>
      <c r="AL12" s="38">
        <v>0</v>
      </c>
      <c r="AM12" s="73">
        <v>0.50902777777777775</v>
      </c>
      <c r="AN12" s="42" t="s">
        <v>44</v>
      </c>
      <c r="AO12" s="38">
        <v>0</v>
      </c>
      <c r="AP12" s="53">
        <v>0.51111111111111118</v>
      </c>
      <c r="AQ12" s="61"/>
      <c r="AR12" s="55">
        <v>0.51785879629629628</v>
      </c>
      <c r="AS12" s="35">
        <v>6.7476851851850927E-3</v>
      </c>
      <c r="AT12" s="35">
        <v>1.1574074074166378E-5</v>
      </c>
      <c r="AU12" s="44" t="s">
        <v>45</v>
      </c>
      <c r="AV12" s="45">
        <v>1</v>
      </c>
      <c r="AW12" s="49">
        <v>0.53888888888888886</v>
      </c>
      <c r="AX12" s="42" t="s">
        <v>44</v>
      </c>
      <c r="AY12" s="38">
        <v>0</v>
      </c>
      <c r="AZ12" s="49">
        <v>0.54097222222222197</v>
      </c>
      <c r="BA12" s="61"/>
      <c r="BB12" s="55">
        <v>0.54604166666666665</v>
      </c>
      <c r="BC12" s="35">
        <v>5.0694444444446818E-3</v>
      </c>
      <c r="BD12" s="35">
        <v>6.9444444444681681E-5</v>
      </c>
      <c r="BE12" s="44" t="s">
        <v>223</v>
      </c>
      <c r="BF12" s="45">
        <v>6</v>
      </c>
      <c r="BG12" s="308">
        <v>0.58611111111111081</v>
      </c>
      <c r="BH12" s="42" t="s">
        <v>44</v>
      </c>
      <c r="BI12" s="38">
        <v>0</v>
      </c>
      <c r="BJ12" s="43">
        <v>0.58611111111111114</v>
      </c>
      <c r="BK12" s="47">
        <v>0.58750000000000002</v>
      </c>
      <c r="BL12" s="70">
        <v>26.1</v>
      </c>
      <c r="BM12" s="71">
        <v>26.1</v>
      </c>
      <c r="BN12" s="72"/>
      <c r="BO12" s="117" t="s">
        <v>226</v>
      </c>
      <c r="BP12" s="121"/>
      <c r="BQ12" s="124" t="s">
        <v>225</v>
      </c>
      <c r="BR12" s="125"/>
      <c r="BS12" s="49">
        <v>0.66249999999999998</v>
      </c>
      <c r="BT12" s="42" t="s">
        <v>44</v>
      </c>
      <c r="BU12" s="38">
        <v>0</v>
      </c>
      <c r="BV12" s="49">
        <v>0.66458333333333297</v>
      </c>
      <c r="BW12" s="61"/>
      <c r="BX12" s="55">
        <v>0.66703703703703709</v>
      </c>
      <c r="BY12" s="35">
        <v>2.4537037037041243E-3</v>
      </c>
      <c r="BZ12" s="35">
        <v>4.2067044292437572E-16</v>
      </c>
      <c r="CA12" s="44" t="s">
        <v>44</v>
      </c>
      <c r="CB12" s="45">
        <v>0</v>
      </c>
      <c r="CC12" s="85">
        <v>0.66805555555555562</v>
      </c>
      <c r="CD12" s="86"/>
      <c r="CE12" s="87">
        <v>60</v>
      </c>
      <c r="CF12" s="88"/>
      <c r="CG12" s="85">
        <v>0.67638888888888893</v>
      </c>
      <c r="CH12" s="86"/>
      <c r="CI12" s="87">
        <v>0</v>
      </c>
      <c r="CJ12" s="88"/>
      <c r="CK12" s="43">
        <v>0.71944444444444444</v>
      </c>
      <c r="CL12" s="47">
        <v>0.71944444444444444</v>
      </c>
      <c r="CM12" s="70">
        <v>46.2</v>
      </c>
      <c r="CN12" s="71">
        <v>46.2</v>
      </c>
      <c r="CO12" s="72"/>
      <c r="CP12" s="91">
        <v>0.72152777777777777</v>
      </c>
      <c r="CQ12" s="95">
        <v>5.5555555555555601E-2</v>
      </c>
      <c r="CR12" s="42" t="s">
        <v>44</v>
      </c>
      <c r="CS12" s="38">
        <v>0</v>
      </c>
      <c r="CT12" s="64"/>
      <c r="CU12" s="39">
        <v>133.1</v>
      </c>
      <c r="CV12" s="46">
        <v>60</v>
      </c>
      <c r="CW12" s="40"/>
      <c r="CX12" s="63">
        <v>193.1</v>
      </c>
      <c r="CY12" s="43"/>
      <c r="CZ12" s="101" t="s">
        <v>191</v>
      </c>
      <c r="DA12" s="129" t="s">
        <v>176</v>
      </c>
      <c r="DB12" s="129">
        <v>230</v>
      </c>
      <c r="DC12" s="104" t="s">
        <v>182</v>
      </c>
      <c r="DD12" s="77"/>
      <c r="DE12" s="56"/>
      <c r="DF12" s="36"/>
      <c r="DI12" s="41">
        <v>1.1499999999999999</v>
      </c>
      <c r="DJ12" s="41" t="s">
        <v>196</v>
      </c>
      <c r="DK12" s="153">
        <v>125.465</v>
      </c>
      <c r="DL12" s="41">
        <v>125.465</v>
      </c>
      <c r="DM12" s="41">
        <v>9999</v>
      </c>
      <c r="DP12" s="41">
        <v>5</v>
      </c>
      <c r="DQ12" s="227">
        <v>0</v>
      </c>
      <c r="DR12" s="227">
        <v>0</v>
      </c>
      <c r="DS12" s="228">
        <v>36.799999999999997</v>
      </c>
      <c r="DT12" s="227">
        <v>0</v>
      </c>
      <c r="DU12" s="227">
        <v>0</v>
      </c>
      <c r="DV12" s="227">
        <v>17</v>
      </c>
      <c r="DW12" s="227">
        <v>0</v>
      </c>
      <c r="DX12" s="227">
        <v>0</v>
      </c>
      <c r="DY12" s="227">
        <v>1</v>
      </c>
      <c r="DZ12" s="227">
        <v>0</v>
      </c>
      <c r="EA12" s="227">
        <v>6</v>
      </c>
      <c r="EB12" s="227">
        <v>0</v>
      </c>
      <c r="EC12" s="228">
        <v>26.1</v>
      </c>
      <c r="ED12" s="227">
        <v>0</v>
      </c>
      <c r="EE12" s="227">
        <v>0</v>
      </c>
      <c r="EF12" s="227">
        <v>0</v>
      </c>
      <c r="EG12" s="227">
        <v>60</v>
      </c>
      <c r="EH12" s="228">
        <v>46.2</v>
      </c>
      <c r="EI12" s="227">
        <v>0</v>
      </c>
      <c r="EK12" s="41">
        <v>5</v>
      </c>
      <c r="EL12" s="227">
        <v>0</v>
      </c>
      <c r="EM12" s="227">
        <v>0</v>
      </c>
      <c r="EN12" s="227">
        <v>36.799999999999997</v>
      </c>
      <c r="EO12" s="227">
        <v>36.799999999999997</v>
      </c>
      <c r="EP12" s="227">
        <v>36.799999999999997</v>
      </c>
      <c r="EQ12" s="227">
        <v>53.8</v>
      </c>
      <c r="ER12" s="227">
        <v>53.8</v>
      </c>
      <c r="ES12" s="227">
        <v>53.8</v>
      </c>
      <c r="ET12" s="227">
        <v>54.8</v>
      </c>
      <c r="EU12" s="227">
        <v>54.8</v>
      </c>
      <c r="EV12" s="227">
        <v>60.8</v>
      </c>
      <c r="EW12" s="227">
        <v>60.8</v>
      </c>
      <c r="EX12" s="227">
        <v>86.9</v>
      </c>
      <c r="EY12" s="227">
        <v>86.9</v>
      </c>
      <c r="EZ12" s="227">
        <v>86.9</v>
      </c>
      <c r="FA12" s="227">
        <v>86.9</v>
      </c>
      <c r="FB12" s="227">
        <v>146.9</v>
      </c>
      <c r="FC12" s="227">
        <v>193.1</v>
      </c>
      <c r="FD12" s="227">
        <v>193.1</v>
      </c>
    </row>
    <row r="13" spans="1:160" s="41" customFormat="1" ht="13.5" thickBot="1" x14ac:dyDescent="0.25">
      <c r="A13" s="131"/>
      <c r="B13" s="34">
        <v>6</v>
      </c>
      <c r="C13" s="10">
        <v>6</v>
      </c>
      <c r="D13" s="37" t="s">
        <v>29</v>
      </c>
      <c r="E13" s="37" t="s">
        <v>54</v>
      </c>
      <c r="F13" s="37"/>
      <c r="G13" s="43">
        <v>0.295833333333333</v>
      </c>
      <c r="H13" s="47">
        <v>0.29583333333333334</v>
      </c>
      <c r="I13" s="58" t="s">
        <v>44</v>
      </c>
      <c r="J13" s="52">
        <v>0</v>
      </c>
      <c r="K13" s="43">
        <v>0.37916666666666599</v>
      </c>
      <c r="L13" s="47">
        <v>0.37916666666666599</v>
      </c>
      <c r="M13" s="42" t="s">
        <v>44</v>
      </c>
      <c r="N13" s="38">
        <v>0</v>
      </c>
      <c r="O13" s="73">
        <v>0.42083333333333334</v>
      </c>
      <c r="P13" s="42" t="s">
        <v>44</v>
      </c>
      <c r="Q13" s="38">
        <v>0</v>
      </c>
      <c r="R13" s="43">
        <v>0.4236111111111111</v>
      </c>
      <c r="S13" s="47">
        <v>0.4236111111111111</v>
      </c>
      <c r="T13" s="70">
        <v>35.799999999999997</v>
      </c>
      <c r="U13" s="71">
        <v>35.799999999999997</v>
      </c>
      <c r="V13" s="72"/>
      <c r="W13" s="115">
        <v>0.44166666666666665</v>
      </c>
      <c r="X13" s="42" t="s">
        <v>44</v>
      </c>
      <c r="Y13" s="38">
        <v>0</v>
      </c>
      <c r="Z13" s="49">
        <v>0.47638888888888892</v>
      </c>
      <c r="AA13" s="42" t="s">
        <v>44</v>
      </c>
      <c r="AB13" s="38">
        <v>0</v>
      </c>
      <c r="AC13" s="53">
        <v>0.47847222222222219</v>
      </c>
      <c r="AD13" s="61"/>
      <c r="AE13" s="55">
        <v>0.48260416666666667</v>
      </c>
      <c r="AF13" s="35">
        <v>4.1319444444444797E-3</v>
      </c>
      <c r="AG13" s="35">
        <v>2.7777777777781296E-4</v>
      </c>
      <c r="AH13" s="44" t="s">
        <v>223</v>
      </c>
      <c r="AI13" s="310">
        <v>24</v>
      </c>
      <c r="AJ13" s="115">
        <v>0.4993055555555555</v>
      </c>
      <c r="AK13" s="42" t="s">
        <v>44</v>
      </c>
      <c r="AL13" s="38">
        <v>0</v>
      </c>
      <c r="AM13" s="73">
        <v>0.50972222222222219</v>
      </c>
      <c r="AN13" s="42" t="s">
        <v>44</v>
      </c>
      <c r="AO13" s="38">
        <v>0</v>
      </c>
      <c r="AP13" s="53">
        <v>0.51180555555555551</v>
      </c>
      <c r="AQ13" s="61"/>
      <c r="AR13" s="55">
        <v>0.5184375</v>
      </c>
      <c r="AS13" s="35">
        <v>6.6319444444444819E-3</v>
      </c>
      <c r="AT13" s="35">
        <v>1.2731481481477718E-4</v>
      </c>
      <c r="AU13" s="44" t="s">
        <v>45</v>
      </c>
      <c r="AV13" s="310">
        <v>11</v>
      </c>
      <c r="AW13" s="49">
        <v>0.5395833333333333</v>
      </c>
      <c r="AX13" s="42" t="s">
        <v>44</v>
      </c>
      <c r="AY13" s="38">
        <v>0</v>
      </c>
      <c r="AZ13" s="49">
        <v>0.54166666666666696</v>
      </c>
      <c r="BA13" s="61"/>
      <c r="BB13" s="314">
        <v>0.54634259259259255</v>
      </c>
      <c r="BC13" s="35">
        <v>4.6759259259255836E-3</v>
      </c>
      <c r="BD13" s="35">
        <v>3.2407407407441646E-4</v>
      </c>
      <c r="BE13" s="44" t="s">
        <v>45</v>
      </c>
      <c r="BF13" s="310">
        <v>28</v>
      </c>
      <c r="BG13" s="308">
        <v>0.5868055555555558</v>
      </c>
      <c r="BH13" s="42" t="s">
        <v>44</v>
      </c>
      <c r="BI13" s="38">
        <v>0</v>
      </c>
      <c r="BJ13" s="43">
        <v>0.58750000000000002</v>
      </c>
      <c r="BK13" s="47">
        <v>0.58819444444444446</v>
      </c>
      <c r="BL13" s="70">
        <v>27.2</v>
      </c>
      <c r="BM13" s="71">
        <v>27.2</v>
      </c>
      <c r="BN13" s="72"/>
      <c r="BO13" s="117" t="s">
        <v>226</v>
      </c>
      <c r="BP13" s="121"/>
      <c r="BQ13" s="124" t="s">
        <v>225</v>
      </c>
      <c r="BR13" s="125"/>
      <c r="BS13" s="49">
        <v>0.66319444444444442</v>
      </c>
      <c r="BT13" s="42" t="s">
        <v>44</v>
      </c>
      <c r="BU13" s="38">
        <v>0</v>
      </c>
      <c r="BV13" s="49">
        <v>0.66527777777777797</v>
      </c>
      <c r="BW13" s="61"/>
      <c r="BX13" s="55">
        <v>0.66781250000000003</v>
      </c>
      <c r="BY13" s="35">
        <v>2.5347222222220633E-3</v>
      </c>
      <c r="BZ13" s="35">
        <v>8.1018518518359735E-5</v>
      </c>
      <c r="CA13" s="44" t="s">
        <v>223</v>
      </c>
      <c r="CB13" s="310">
        <v>7</v>
      </c>
      <c r="CC13" s="85">
        <v>0.66875000000000007</v>
      </c>
      <c r="CD13" s="86"/>
      <c r="CE13" s="87">
        <v>60</v>
      </c>
      <c r="CF13" s="88"/>
      <c r="CG13" s="85">
        <v>0.6777777777777777</v>
      </c>
      <c r="CH13" s="86"/>
      <c r="CI13" s="87">
        <v>0</v>
      </c>
      <c r="CJ13" s="88"/>
      <c r="CK13" s="43">
        <v>0.72152777777777777</v>
      </c>
      <c r="CL13" s="47">
        <v>0.72152777777777777</v>
      </c>
      <c r="CM13" s="70">
        <v>49.2</v>
      </c>
      <c r="CN13" s="71">
        <v>49.2</v>
      </c>
      <c r="CO13" s="72"/>
      <c r="CP13" s="91">
        <v>0.72499999999999998</v>
      </c>
      <c r="CQ13" s="95">
        <v>5.5555555555555601E-2</v>
      </c>
      <c r="CR13" s="42" t="s">
        <v>44</v>
      </c>
      <c r="CS13" s="38">
        <v>0</v>
      </c>
      <c r="CT13" s="64"/>
      <c r="CU13" s="39">
        <v>182.2</v>
      </c>
      <c r="CV13" s="46">
        <v>60</v>
      </c>
      <c r="CW13" s="40"/>
      <c r="CX13" s="63">
        <v>242.2</v>
      </c>
      <c r="CY13" s="43"/>
      <c r="CZ13" s="101" t="s">
        <v>190</v>
      </c>
      <c r="DA13" s="129" t="s">
        <v>177</v>
      </c>
      <c r="DB13" s="129">
        <v>75</v>
      </c>
      <c r="DC13" s="104" t="s">
        <v>181</v>
      </c>
      <c r="DD13" s="77"/>
      <c r="DE13" s="56"/>
      <c r="DF13" s="36"/>
      <c r="DI13" s="41">
        <v>1.06</v>
      </c>
      <c r="DJ13" s="41" t="s">
        <v>196</v>
      </c>
      <c r="DK13" s="153">
        <v>118.932</v>
      </c>
      <c r="DL13" s="41">
        <v>118.932</v>
      </c>
      <c r="DM13" s="41">
        <v>9999</v>
      </c>
      <c r="DP13" s="41">
        <v>6</v>
      </c>
      <c r="DQ13" s="227">
        <v>0</v>
      </c>
      <c r="DR13" s="227">
        <v>0</v>
      </c>
      <c r="DS13" s="228">
        <v>35.799999999999997</v>
      </c>
      <c r="DT13" s="227">
        <v>0</v>
      </c>
      <c r="DU13" s="227">
        <v>0</v>
      </c>
      <c r="DV13" s="227">
        <v>24</v>
      </c>
      <c r="DW13" s="227">
        <v>0</v>
      </c>
      <c r="DX13" s="227">
        <v>0</v>
      </c>
      <c r="DY13" s="227">
        <v>11</v>
      </c>
      <c r="DZ13" s="227">
        <v>0</v>
      </c>
      <c r="EA13" s="227">
        <v>28</v>
      </c>
      <c r="EB13" s="227">
        <v>0</v>
      </c>
      <c r="EC13" s="228">
        <v>27.2</v>
      </c>
      <c r="ED13" s="227">
        <v>0</v>
      </c>
      <c r="EE13" s="227">
        <v>0</v>
      </c>
      <c r="EF13" s="227">
        <v>7</v>
      </c>
      <c r="EG13" s="227">
        <v>60</v>
      </c>
      <c r="EH13" s="228">
        <v>49.2</v>
      </c>
      <c r="EI13" s="227">
        <v>0</v>
      </c>
      <c r="EK13" s="41">
        <v>6</v>
      </c>
      <c r="EL13" s="227">
        <v>0</v>
      </c>
      <c r="EM13" s="227">
        <v>0</v>
      </c>
      <c r="EN13" s="227">
        <v>35.799999999999997</v>
      </c>
      <c r="EO13" s="227">
        <v>35.799999999999997</v>
      </c>
      <c r="EP13" s="227">
        <v>35.799999999999997</v>
      </c>
      <c r="EQ13" s="227">
        <v>59.8</v>
      </c>
      <c r="ER13" s="227">
        <v>59.8</v>
      </c>
      <c r="ES13" s="227">
        <v>59.8</v>
      </c>
      <c r="ET13" s="227">
        <v>70.8</v>
      </c>
      <c r="EU13" s="227">
        <v>70.8</v>
      </c>
      <c r="EV13" s="227">
        <v>98.8</v>
      </c>
      <c r="EW13" s="227">
        <v>98.8</v>
      </c>
      <c r="EX13" s="227">
        <v>126</v>
      </c>
      <c r="EY13" s="227">
        <v>126</v>
      </c>
      <c r="EZ13" s="227">
        <v>126</v>
      </c>
      <c r="FA13" s="227">
        <v>133</v>
      </c>
      <c r="FB13" s="227">
        <v>193</v>
      </c>
      <c r="FC13" s="227">
        <v>242.2</v>
      </c>
      <c r="FD13" s="227">
        <v>242.2</v>
      </c>
    </row>
    <row r="14" spans="1:160" s="41" customFormat="1" ht="13.5" thickBot="1" x14ac:dyDescent="0.25">
      <c r="A14" s="132"/>
      <c r="B14" s="34">
        <v>7</v>
      </c>
      <c r="C14" s="10">
        <v>7</v>
      </c>
      <c r="D14" s="37" t="s">
        <v>34</v>
      </c>
      <c r="E14" s="37" t="s">
        <v>96</v>
      </c>
      <c r="F14" s="37"/>
      <c r="G14" s="43">
        <v>0.296527777777778</v>
      </c>
      <c r="H14" s="47">
        <v>0.29652777777777778</v>
      </c>
      <c r="I14" s="58" t="s">
        <v>44</v>
      </c>
      <c r="J14" s="52">
        <v>0</v>
      </c>
      <c r="K14" s="43">
        <v>0.37986111111111098</v>
      </c>
      <c r="L14" s="47">
        <v>0.37986111111110998</v>
      </c>
      <c r="M14" s="42" t="s">
        <v>44</v>
      </c>
      <c r="N14" s="38">
        <v>0</v>
      </c>
      <c r="O14" s="73">
        <v>0.42152777777777778</v>
      </c>
      <c r="P14" s="42" t="s">
        <v>44</v>
      </c>
      <c r="Q14" s="38">
        <v>0</v>
      </c>
      <c r="R14" s="43">
        <v>0.42430555555555555</v>
      </c>
      <c r="S14" s="47">
        <v>0.42430555555555555</v>
      </c>
      <c r="T14" s="70">
        <v>38</v>
      </c>
      <c r="U14" s="71">
        <v>38</v>
      </c>
      <c r="V14" s="72"/>
      <c r="W14" s="115">
        <v>0.44236111111111109</v>
      </c>
      <c r="X14" s="42" t="s">
        <v>44</v>
      </c>
      <c r="Y14" s="38">
        <v>0</v>
      </c>
      <c r="Z14" s="49">
        <v>0.4770833333333333</v>
      </c>
      <c r="AA14" s="42" t="s">
        <v>44</v>
      </c>
      <c r="AB14" s="38">
        <v>0</v>
      </c>
      <c r="AC14" s="53">
        <v>0.47916666666666669</v>
      </c>
      <c r="AD14" s="61"/>
      <c r="AE14" s="55">
        <v>0.48293981481481479</v>
      </c>
      <c r="AF14" s="35">
        <v>3.7731481481481088E-3</v>
      </c>
      <c r="AG14" s="35">
        <v>8.1018518518557927E-5</v>
      </c>
      <c r="AH14" s="44" t="s">
        <v>45</v>
      </c>
      <c r="AI14" s="45">
        <v>7</v>
      </c>
      <c r="AJ14" s="115">
        <v>0.5</v>
      </c>
      <c r="AK14" s="42" t="s">
        <v>44</v>
      </c>
      <c r="AL14" s="38">
        <v>0</v>
      </c>
      <c r="AM14" s="73">
        <v>0.51041666666666663</v>
      </c>
      <c r="AN14" s="42" t="s">
        <v>44</v>
      </c>
      <c r="AO14" s="38">
        <v>0</v>
      </c>
      <c r="AP14" s="53">
        <v>0.51250000000000007</v>
      </c>
      <c r="AQ14" s="61"/>
      <c r="AR14" s="55">
        <v>0.51922453703703708</v>
      </c>
      <c r="AS14" s="35">
        <v>6.724537037037015E-3</v>
      </c>
      <c r="AT14" s="35">
        <v>3.472222222224413E-5</v>
      </c>
      <c r="AU14" s="44" t="s">
        <v>45</v>
      </c>
      <c r="AV14" s="45">
        <v>3</v>
      </c>
      <c r="AW14" s="49">
        <v>0.54027777777777775</v>
      </c>
      <c r="AX14" s="42" t="s">
        <v>44</v>
      </c>
      <c r="AY14" s="38">
        <v>0</v>
      </c>
      <c r="AZ14" s="49">
        <v>0.54236111111111096</v>
      </c>
      <c r="BA14" s="61"/>
      <c r="BB14" s="55">
        <v>0.54699074074074072</v>
      </c>
      <c r="BC14" s="35">
        <v>4.6296296296297612E-3</v>
      </c>
      <c r="BD14" s="35">
        <v>3.7037037037023889E-4</v>
      </c>
      <c r="BE14" s="44" t="s">
        <v>45</v>
      </c>
      <c r="BF14" s="45">
        <v>32</v>
      </c>
      <c r="BG14" s="308">
        <v>0.58750000000000002</v>
      </c>
      <c r="BH14" s="42" t="s">
        <v>44</v>
      </c>
      <c r="BI14" s="38">
        <v>0</v>
      </c>
      <c r="BJ14" s="43">
        <v>0.58888888888888891</v>
      </c>
      <c r="BK14" s="47">
        <v>0.58888888888888891</v>
      </c>
      <c r="BL14" s="70">
        <v>26.9</v>
      </c>
      <c r="BM14" s="71">
        <v>26.9</v>
      </c>
      <c r="BN14" s="72"/>
      <c r="BO14" s="117" t="s">
        <v>226</v>
      </c>
      <c r="BP14" s="121"/>
      <c r="BQ14" s="124" t="s">
        <v>225</v>
      </c>
      <c r="BR14" s="125"/>
      <c r="BS14" s="49">
        <v>0.66388888888888886</v>
      </c>
      <c r="BT14" s="42" t="s">
        <v>44</v>
      </c>
      <c r="BU14" s="38">
        <v>0</v>
      </c>
      <c r="BV14" s="49">
        <v>0.66597222222222197</v>
      </c>
      <c r="BW14" s="61"/>
      <c r="BX14" s="55">
        <v>0.66840277777777779</v>
      </c>
      <c r="BY14" s="35">
        <v>2.4305555555558245E-3</v>
      </c>
      <c r="BZ14" s="35">
        <v>2.3148148147879126E-5</v>
      </c>
      <c r="CA14" s="44" t="s">
        <v>45</v>
      </c>
      <c r="CB14" s="45">
        <v>2</v>
      </c>
      <c r="CC14" s="85">
        <v>0.6694444444444444</v>
      </c>
      <c r="CD14" s="86"/>
      <c r="CE14" s="87">
        <v>60</v>
      </c>
      <c r="CF14" s="88"/>
      <c r="CG14" s="85">
        <v>0.67847222222222225</v>
      </c>
      <c r="CH14" s="86"/>
      <c r="CI14" s="87">
        <v>0</v>
      </c>
      <c r="CJ14" s="88"/>
      <c r="CK14" s="43">
        <v>0.72083333333333333</v>
      </c>
      <c r="CL14" s="47">
        <v>0.72083333333333333</v>
      </c>
      <c r="CM14" s="70">
        <v>51.5</v>
      </c>
      <c r="CN14" s="71">
        <v>51.5</v>
      </c>
      <c r="CO14" s="72">
        <v>30</v>
      </c>
      <c r="CP14" s="91">
        <v>0.72361111111111109</v>
      </c>
      <c r="CQ14" s="95">
        <v>5.5555555555555601E-2</v>
      </c>
      <c r="CR14" s="42" t="s">
        <v>44</v>
      </c>
      <c r="CS14" s="38">
        <v>0</v>
      </c>
      <c r="CT14" s="64"/>
      <c r="CU14" s="39">
        <v>190.4</v>
      </c>
      <c r="CV14" s="46">
        <v>60</v>
      </c>
      <c r="CW14" s="40"/>
      <c r="CX14" s="63">
        <v>250.4</v>
      </c>
      <c r="CY14" s="43"/>
      <c r="CZ14" s="101" t="s">
        <v>189</v>
      </c>
      <c r="DA14" s="129" t="s">
        <v>177</v>
      </c>
      <c r="DB14" s="129">
        <v>71</v>
      </c>
      <c r="DC14" s="104" t="s">
        <v>180</v>
      </c>
      <c r="DD14" s="77"/>
      <c r="DE14" s="56"/>
      <c r="DF14" s="36"/>
      <c r="DI14" s="41">
        <v>1.06</v>
      </c>
      <c r="DJ14" s="41" t="s">
        <v>196</v>
      </c>
      <c r="DK14" s="153">
        <v>153.38400000000001</v>
      </c>
      <c r="DL14" s="41">
        <v>153.38400000000001</v>
      </c>
      <c r="DM14" s="41">
        <v>9999</v>
      </c>
      <c r="DP14" s="41">
        <v>7</v>
      </c>
      <c r="DQ14" s="227">
        <v>0</v>
      </c>
      <c r="DR14" s="227">
        <v>0</v>
      </c>
      <c r="DS14" s="228">
        <v>38</v>
      </c>
      <c r="DT14" s="227">
        <v>0</v>
      </c>
      <c r="DU14" s="227">
        <v>0</v>
      </c>
      <c r="DV14" s="227">
        <v>7</v>
      </c>
      <c r="DW14" s="227">
        <v>0</v>
      </c>
      <c r="DX14" s="227">
        <v>0</v>
      </c>
      <c r="DY14" s="227">
        <v>3</v>
      </c>
      <c r="DZ14" s="227">
        <v>0</v>
      </c>
      <c r="EA14" s="227">
        <v>32</v>
      </c>
      <c r="EB14" s="227">
        <v>0</v>
      </c>
      <c r="EC14" s="228">
        <v>26.9</v>
      </c>
      <c r="ED14" s="227">
        <v>0</v>
      </c>
      <c r="EE14" s="227">
        <v>0</v>
      </c>
      <c r="EF14" s="227">
        <v>2</v>
      </c>
      <c r="EG14" s="227">
        <v>60</v>
      </c>
      <c r="EH14" s="228">
        <v>81.5</v>
      </c>
      <c r="EI14" s="227">
        <v>0</v>
      </c>
      <c r="EK14" s="41">
        <v>7</v>
      </c>
      <c r="EL14" s="227">
        <v>0</v>
      </c>
      <c r="EM14" s="227">
        <v>0</v>
      </c>
      <c r="EN14" s="227">
        <v>38</v>
      </c>
      <c r="EO14" s="227">
        <v>38</v>
      </c>
      <c r="EP14" s="227">
        <v>38</v>
      </c>
      <c r="EQ14" s="227">
        <v>45</v>
      </c>
      <c r="ER14" s="227">
        <v>45</v>
      </c>
      <c r="ES14" s="227">
        <v>45</v>
      </c>
      <c r="ET14" s="227">
        <v>48</v>
      </c>
      <c r="EU14" s="227">
        <v>48</v>
      </c>
      <c r="EV14" s="227">
        <v>80</v>
      </c>
      <c r="EW14" s="227">
        <v>80</v>
      </c>
      <c r="EX14" s="227">
        <v>106.9</v>
      </c>
      <c r="EY14" s="227">
        <v>106.9</v>
      </c>
      <c r="EZ14" s="227">
        <v>106.9</v>
      </c>
      <c r="FA14" s="227">
        <v>108.9</v>
      </c>
      <c r="FB14" s="227">
        <v>168.9</v>
      </c>
      <c r="FC14" s="227">
        <v>250.4</v>
      </c>
      <c r="FD14" s="227">
        <v>250.4</v>
      </c>
    </row>
    <row r="15" spans="1:160" s="277" customFormat="1" ht="13.5" thickBot="1" x14ac:dyDescent="0.25">
      <c r="A15" s="282"/>
      <c r="B15" s="253">
        <v>8</v>
      </c>
      <c r="C15" s="254">
        <v>8</v>
      </c>
      <c r="D15" s="255" t="s">
        <v>97</v>
      </c>
      <c r="E15" s="255" t="s">
        <v>98</v>
      </c>
      <c r="F15" s="255"/>
      <c r="G15" s="256">
        <v>0.297222222222222</v>
      </c>
      <c r="H15" s="257"/>
      <c r="I15" s="58" t="s">
        <v>44</v>
      </c>
      <c r="J15" s="52">
        <v>0</v>
      </c>
      <c r="K15" s="256"/>
      <c r="L15" s="257"/>
      <c r="M15" s="42"/>
      <c r="N15" s="38"/>
      <c r="O15" s="258"/>
      <c r="P15" s="42"/>
      <c r="Q15" s="38"/>
      <c r="R15" s="256"/>
      <c r="S15" s="257"/>
      <c r="T15" s="71"/>
      <c r="U15" s="71" t="s">
        <v>235</v>
      </c>
      <c r="V15" s="117"/>
      <c r="W15" s="259"/>
      <c r="X15" s="42"/>
      <c r="Y15" s="38"/>
      <c r="Z15" s="260"/>
      <c r="AA15" s="42"/>
      <c r="AB15" s="38"/>
      <c r="AC15" s="261"/>
      <c r="AD15" s="121"/>
      <c r="AE15" s="262"/>
      <c r="AF15" s="263"/>
      <c r="AG15" s="263"/>
      <c r="AH15" s="42"/>
      <c r="AI15" s="311" t="s">
        <v>235</v>
      </c>
      <c r="AJ15" s="259"/>
      <c r="AK15" s="42"/>
      <c r="AL15" s="38"/>
      <c r="AM15" s="258"/>
      <c r="AN15" s="42"/>
      <c r="AO15" s="38"/>
      <c r="AP15" s="261"/>
      <c r="AQ15" s="121"/>
      <c r="AR15" s="262"/>
      <c r="AS15" s="263"/>
      <c r="AT15" s="263"/>
      <c r="AU15" s="42"/>
      <c r="AV15" s="311" t="s">
        <v>235</v>
      </c>
      <c r="AW15" s="260"/>
      <c r="AX15" s="42"/>
      <c r="AY15" s="38"/>
      <c r="AZ15" s="260"/>
      <c r="BA15" s="121"/>
      <c r="BB15" s="315"/>
      <c r="BC15" s="263"/>
      <c r="BD15" s="263"/>
      <c r="BE15" s="42"/>
      <c r="BF15" s="311" t="s">
        <v>235</v>
      </c>
      <c r="BG15" s="308"/>
      <c r="BH15" s="42"/>
      <c r="BI15" s="38"/>
      <c r="BJ15" s="256"/>
      <c r="BK15" s="257"/>
      <c r="BL15" s="71"/>
      <c r="BM15" s="71" t="s">
        <v>235</v>
      </c>
      <c r="BN15" s="117"/>
      <c r="BO15" s="117"/>
      <c r="BP15" s="121"/>
      <c r="BQ15" s="124"/>
      <c r="BR15" s="125"/>
      <c r="BS15" s="260"/>
      <c r="BT15" s="42"/>
      <c r="BU15" s="38"/>
      <c r="BV15" s="260"/>
      <c r="BW15" s="121"/>
      <c r="BX15" s="262"/>
      <c r="BY15" s="263"/>
      <c r="BZ15" s="263"/>
      <c r="CA15" s="42"/>
      <c r="CB15" s="311" t="s">
        <v>235</v>
      </c>
      <c r="CC15" s="264"/>
      <c r="CD15" s="86"/>
      <c r="CE15" s="87"/>
      <c r="CF15" s="265"/>
      <c r="CG15" s="264"/>
      <c r="CH15" s="86"/>
      <c r="CI15" s="87"/>
      <c r="CJ15" s="265"/>
      <c r="CK15" s="256"/>
      <c r="CL15" s="257"/>
      <c r="CM15" s="71"/>
      <c r="CN15" s="71" t="s">
        <v>235</v>
      </c>
      <c r="CO15" s="117"/>
      <c r="CP15" s="266"/>
      <c r="CQ15" s="267"/>
      <c r="CR15" s="42"/>
      <c r="CS15" s="38"/>
      <c r="CT15" s="283"/>
      <c r="CU15" s="269" t="s">
        <v>235</v>
      </c>
      <c r="CV15" s="117" t="s">
        <v>235</v>
      </c>
      <c r="CW15" s="71"/>
      <c r="CX15" s="125" t="s">
        <v>235</v>
      </c>
      <c r="CY15" s="256"/>
      <c r="CZ15" s="270" t="s">
        <v>191</v>
      </c>
      <c r="DA15" s="271" t="s">
        <v>176</v>
      </c>
      <c r="DB15" s="271">
        <v>299</v>
      </c>
      <c r="DC15" s="272"/>
      <c r="DD15" s="273"/>
      <c r="DE15" s="274"/>
      <c r="DF15" s="275"/>
      <c r="DI15" s="277">
        <v>1.1499999999999999</v>
      </c>
      <c r="DJ15" s="277" t="s">
        <v>196</v>
      </c>
      <c r="DK15" s="279" t="e">
        <v>#VALUE!</v>
      </c>
      <c r="DL15" s="277" t="e">
        <v>#VALUE!</v>
      </c>
      <c r="DM15" s="277">
        <v>9999</v>
      </c>
      <c r="DP15" s="277">
        <v>8</v>
      </c>
      <c r="DQ15" s="280">
        <v>0</v>
      </c>
      <c r="DR15" s="280">
        <v>0</v>
      </c>
      <c r="DS15" s="281" t="e">
        <v>#VALUE!</v>
      </c>
      <c r="DT15" s="280">
        <v>0</v>
      </c>
      <c r="DU15" s="280">
        <v>0</v>
      </c>
      <c r="DV15" s="280" t="e">
        <v>#VALUE!</v>
      </c>
      <c r="DW15" s="280">
        <v>0</v>
      </c>
      <c r="DX15" s="280">
        <v>0</v>
      </c>
      <c r="DY15" s="280" t="e">
        <v>#VALUE!</v>
      </c>
      <c r="DZ15" s="280">
        <v>0</v>
      </c>
      <c r="EA15" s="280" t="e">
        <v>#REF!</v>
      </c>
      <c r="EB15" s="280">
        <v>0</v>
      </c>
      <c r="EC15" s="281" t="e">
        <v>#VALUE!</v>
      </c>
      <c r="ED15" s="280">
        <v>0</v>
      </c>
      <c r="EE15" s="280">
        <v>0</v>
      </c>
      <c r="EF15" s="280" t="e">
        <v>#VALUE!</v>
      </c>
      <c r="EG15" s="280">
        <v>0</v>
      </c>
      <c r="EH15" s="281" t="e">
        <v>#VALUE!</v>
      </c>
      <c r="EI15" s="280">
        <v>0</v>
      </c>
      <c r="EK15" s="277">
        <v>8</v>
      </c>
      <c r="EL15" s="280">
        <v>0</v>
      </c>
      <c r="EM15" s="280">
        <v>0</v>
      </c>
      <c r="EN15" s="280" t="e">
        <v>#VALUE!</v>
      </c>
      <c r="EO15" s="280" t="e">
        <v>#VALUE!</v>
      </c>
      <c r="EP15" s="280" t="e">
        <v>#VALUE!</v>
      </c>
      <c r="EQ15" s="280" t="e">
        <v>#VALUE!</v>
      </c>
      <c r="ER15" s="280" t="e">
        <v>#VALUE!</v>
      </c>
      <c r="ES15" s="280" t="e">
        <v>#VALUE!</v>
      </c>
      <c r="ET15" s="280" t="e">
        <v>#VALUE!</v>
      </c>
      <c r="EU15" s="280" t="e">
        <v>#VALUE!</v>
      </c>
      <c r="EV15" s="280" t="e">
        <v>#VALUE!</v>
      </c>
      <c r="EW15" s="280" t="e">
        <v>#VALUE!</v>
      </c>
      <c r="EX15" s="280" t="e">
        <v>#VALUE!</v>
      </c>
      <c r="EY15" s="280" t="e">
        <v>#VALUE!</v>
      </c>
      <c r="EZ15" s="280" t="e">
        <v>#VALUE!</v>
      </c>
      <c r="FA15" s="280" t="e">
        <v>#VALUE!</v>
      </c>
      <c r="FB15" s="280" t="e">
        <v>#VALUE!</v>
      </c>
      <c r="FC15" s="280" t="e">
        <v>#VALUE!</v>
      </c>
      <c r="FD15" s="280" t="e">
        <v>#VALUE!</v>
      </c>
    </row>
    <row r="16" spans="1:160" s="41" customFormat="1" ht="13.5" thickBot="1" x14ac:dyDescent="0.25">
      <c r="A16" s="131"/>
      <c r="B16" s="34">
        <v>9</v>
      </c>
      <c r="C16" s="10">
        <v>9</v>
      </c>
      <c r="D16" s="37" t="s">
        <v>35</v>
      </c>
      <c r="E16" s="37" t="s">
        <v>99</v>
      </c>
      <c r="F16" s="37"/>
      <c r="G16" s="43">
        <v>0.297916666666667</v>
      </c>
      <c r="H16" s="47">
        <v>0.29791666666666666</v>
      </c>
      <c r="I16" s="58" t="s">
        <v>44</v>
      </c>
      <c r="J16" s="52">
        <v>0</v>
      </c>
      <c r="K16" s="43">
        <v>0.38124999999999998</v>
      </c>
      <c r="L16" s="47">
        <v>0.38124999999999798</v>
      </c>
      <c r="M16" s="42" t="s">
        <v>44</v>
      </c>
      <c r="N16" s="38">
        <v>0</v>
      </c>
      <c r="O16" s="73">
        <v>0.42291666666666666</v>
      </c>
      <c r="P16" s="42" t="s">
        <v>44</v>
      </c>
      <c r="Q16" s="38">
        <v>0</v>
      </c>
      <c r="R16" s="43">
        <v>0.42499999999999999</v>
      </c>
      <c r="S16" s="47">
        <v>0.42499999999999999</v>
      </c>
      <c r="T16" s="70">
        <v>38.5</v>
      </c>
      <c r="U16" s="71">
        <v>38.5</v>
      </c>
      <c r="V16" s="72"/>
      <c r="W16" s="115">
        <v>0.44374999999999998</v>
      </c>
      <c r="X16" s="42" t="s">
        <v>44</v>
      </c>
      <c r="Y16" s="38">
        <v>0</v>
      </c>
      <c r="Z16" s="49">
        <v>0.47847222222222219</v>
      </c>
      <c r="AA16" s="42" t="s">
        <v>44</v>
      </c>
      <c r="AB16" s="38">
        <v>0</v>
      </c>
      <c r="AC16" s="53">
        <v>0.48055555555555557</v>
      </c>
      <c r="AD16" s="61"/>
      <c r="AE16" s="55">
        <v>0.48440972222222217</v>
      </c>
      <c r="AF16" s="35">
        <v>3.854166666666603E-3</v>
      </c>
      <c r="AG16" s="35">
        <v>6.3751087742147661E-17</v>
      </c>
      <c r="AH16" s="44" t="s">
        <v>44</v>
      </c>
      <c r="AI16" s="45">
        <v>0</v>
      </c>
      <c r="AJ16" s="115">
        <v>0.50138888888888888</v>
      </c>
      <c r="AK16" s="42" t="s">
        <v>44</v>
      </c>
      <c r="AL16" s="38">
        <v>0</v>
      </c>
      <c r="AM16" s="73">
        <v>0.51180555555555551</v>
      </c>
      <c r="AN16" s="42" t="s">
        <v>44</v>
      </c>
      <c r="AO16" s="38">
        <v>0</v>
      </c>
      <c r="AP16" s="53">
        <v>0.51388888888888895</v>
      </c>
      <c r="AQ16" s="61"/>
      <c r="AR16" s="55">
        <v>0.52239583333333328</v>
      </c>
      <c r="AS16" s="35">
        <v>8.506944444444331E-3</v>
      </c>
      <c r="AT16" s="35">
        <v>1.7476851851850718E-3</v>
      </c>
      <c r="AU16" s="44" t="s">
        <v>223</v>
      </c>
      <c r="AV16" s="45">
        <v>151</v>
      </c>
      <c r="AW16" s="49">
        <v>0.54166666666666663</v>
      </c>
      <c r="AX16" s="42" t="s">
        <v>44</v>
      </c>
      <c r="AY16" s="38">
        <v>0</v>
      </c>
      <c r="AZ16" s="49">
        <v>0.54374999999999996</v>
      </c>
      <c r="BA16" s="61"/>
      <c r="BB16" s="55">
        <v>0.54880787037037038</v>
      </c>
      <c r="BC16" s="35">
        <v>5.0578703703704209E-3</v>
      </c>
      <c r="BD16" s="35">
        <v>5.7870370370420761E-5</v>
      </c>
      <c r="BE16" s="44" t="s">
        <v>223</v>
      </c>
      <c r="BF16" s="45">
        <v>5</v>
      </c>
      <c r="BG16" s="308">
        <v>0.5888888888888888</v>
      </c>
      <c r="BH16" s="42" t="s">
        <v>44</v>
      </c>
      <c r="BI16" s="38">
        <v>0</v>
      </c>
      <c r="BJ16" s="43">
        <v>0.58958333333333335</v>
      </c>
      <c r="BK16" s="47">
        <v>0.59027777777777779</v>
      </c>
      <c r="BL16" s="70">
        <v>27.8</v>
      </c>
      <c r="BM16" s="71">
        <v>27.8</v>
      </c>
      <c r="BN16" s="72"/>
      <c r="BO16" s="117" t="s">
        <v>226</v>
      </c>
      <c r="BP16" s="121"/>
      <c r="BQ16" s="124" t="s">
        <v>225</v>
      </c>
      <c r="BR16" s="125"/>
      <c r="BS16" s="49">
        <v>0.66527777777777775</v>
      </c>
      <c r="BT16" s="42" t="s">
        <v>44</v>
      </c>
      <c r="BU16" s="38">
        <v>0</v>
      </c>
      <c r="BV16" s="49">
        <v>0.66736111111111096</v>
      </c>
      <c r="BW16" s="61"/>
      <c r="BX16" s="55">
        <v>0.66990740740740751</v>
      </c>
      <c r="BY16" s="35">
        <v>2.5462962962965463E-3</v>
      </c>
      <c r="BZ16" s="35">
        <v>9.25925925928427E-5</v>
      </c>
      <c r="CA16" s="44" t="s">
        <v>223</v>
      </c>
      <c r="CB16" s="45">
        <v>8</v>
      </c>
      <c r="CC16" s="85">
        <v>0.67083333333333339</v>
      </c>
      <c r="CD16" s="86"/>
      <c r="CE16" s="87">
        <v>60</v>
      </c>
      <c r="CF16" s="88"/>
      <c r="CG16" s="85">
        <v>0.6791666666666667</v>
      </c>
      <c r="CH16" s="86"/>
      <c r="CI16" s="87">
        <v>0</v>
      </c>
      <c r="CJ16" s="88"/>
      <c r="CK16" s="43">
        <v>0.72291666666666676</v>
      </c>
      <c r="CL16" s="47">
        <v>0.72291666666666676</v>
      </c>
      <c r="CM16" s="70">
        <v>42.8</v>
      </c>
      <c r="CN16" s="71">
        <v>42.8</v>
      </c>
      <c r="CO16" s="72"/>
      <c r="CP16" s="91">
        <v>0.72291666666666676</v>
      </c>
      <c r="CQ16" s="95">
        <v>5.5555555555555601E-2</v>
      </c>
      <c r="CR16" s="42" t="s">
        <v>44</v>
      </c>
      <c r="CS16" s="38">
        <v>0</v>
      </c>
      <c r="CT16" s="64"/>
      <c r="CU16" s="39">
        <v>273.10000000000002</v>
      </c>
      <c r="CV16" s="46">
        <v>60</v>
      </c>
      <c r="CW16" s="40"/>
      <c r="CX16" s="63">
        <v>333.1</v>
      </c>
      <c r="CY16" s="43"/>
      <c r="CZ16" s="101" t="s">
        <v>189</v>
      </c>
      <c r="DA16" s="129" t="s">
        <v>177</v>
      </c>
      <c r="DB16" s="129">
        <v>78</v>
      </c>
      <c r="DC16" s="104" t="s">
        <v>182</v>
      </c>
      <c r="DD16" s="77"/>
      <c r="DE16" s="56"/>
      <c r="DF16" s="36"/>
      <c r="DI16" s="41">
        <v>1.06</v>
      </c>
      <c r="DJ16" s="41" t="s">
        <v>196</v>
      </c>
      <c r="DK16" s="153">
        <v>115.646</v>
      </c>
      <c r="DL16" s="41">
        <v>115.646</v>
      </c>
      <c r="DM16" s="41">
        <v>9999</v>
      </c>
      <c r="DP16" s="41">
        <v>9</v>
      </c>
      <c r="DQ16" s="227">
        <v>0</v>
      </c>
      <c r="DR16" s="227">
        <v>0</v>
      </c>
      <c r="DS16" s="228">
        <v>38.5</v>
      </c>
      <c r="DT16" s="227">
        <v>0</v>
      </c>
      <c r="DU16" s="227">
        <v>0</v>
      </c>
      <c r="DV16" s="227">
        <v>0</v>
      </c>
      <c r="DW16" s="227">
        <v>0</v>
      </c>
      <c r="DX16" s="227">
        <v>0</v>
      </c>
      <c r="DY16" s="227">
        <v>151</v>
      </c>
      <c r="DZ16" s="227">
        <v>0</v>
      </c>
      <c r="EA16" s="227">
        <v>5</v>
      </c>
      <c r="EB16" s="227">
        <v>0</v>
      </c>
      <c r="EC16" s="228">
        <v>27.8</v>
      </c>
      <c r="ED16" s="227">
        <v>0</v>
      </c>
      <c r="EE16" s="227">
        <v>0</v>
      </c>
      <c r="EF16" s="227">
        <v>8</v>
      </c>
      <c r="EG16" s="227">
        <v>60</v>
      </c>
      <c r="EH16" s="228">
        <v>42.8</v>
      </c>
      <c r="EI16" s="227">
        <v>0</v>
      </c>
      <c r="EK16" s="41">
        <v>9</v>
      </c>
      <c r="EL16" s="227">
        <v>0</v>
      </c>
      <c r="EM16" s="227">
        <v>0</v>
      </c>
      <c r="EN16" s="227">
        <v>38.5</v>
      </c>
      <c r="EO16" s="227">
        <v>38.5</v>
      </c>
      <c r="EP16" s="227">
        <v>38.5</v>
      </c>
      <c r="EQ16" s="227">
        <v>38.5</v>
      </c>
      <c r="ER16" s="227">
        <v>38.5</v>
      </c>
      <c r="ES16" s="227">
        <v>38.5</v>
      </c>
      <c r="ET16" s="227">
        <v>189.5</v>
      </c>
      <c r="EU16" s="227">
        <v>189.5</v>
      </c>
      <c r="EV16" s="227">
        <v>194.5</v>
      </c>
      <c r="EW16" s="227">
        <v>194.5</v>
      </c>
      <c r="EX16" s="227">
        <v>222.3</v>
      </c>
      <c r="EY16" s="227">
        <v>222.3</v>
      </c>
      <c r="EZ16" s="227">
        <v>222.3</v>
      </c>
      <c r="FA16" s="227">
        <v>230.3</v>
      </c>
      <c r="FB16" s="227">
        <v>290.3</v>
      </c>
      <c r="FC16" s="227">
        <v>333.1</v>
      </c>
      <c r="FD16" s="227">
        <v>333.1</v>
      </c>
    </row>
    <row r="17" spans="1:160" s="41" customFormat="1" ht="13.5" collapsed="1" thickBot="1" x14ac:dyDescent="0.25">
      <c r="A17" s="131"/>
      <c r="B17" s="34">
        <v>10</v>
      </c>
      <c r="C17" s="10">
        <v>10</v>
      </c>
      <c r="D17" s="37" t="s">
        <v>70</v>
      </c>
      <c r="E17" s="37" t="s">
        <v>55</v>
      </c>
      <c r="F17" s="37"/>
      <c r="G17" s="43">
        <v>0.29861111111111099</v>
      </c>
      <c r="H17" s="47">
        <v>0.2986111111111111</v>
      </c>
      <c r="I17" s="58" t="s">
        <v>44</v>
      </c>
      <c r="J17" s="52">
        <v>0</v>
      </c>
      <c r="K17" s="43">
        <v>0.38194444444444398</v>
      </c>
      <c r="L17" s="47">
        <v>0.38194444444444198</v>
      </c>
      <c r="M17" s="42" t="s">
        <v>44</v>
      </c>
      <c r="N17" s="38">
        <v>0</v>
      </c>
      <c r="O17" s="73">
        <v>0.4236111111111111</v>
      </c>
      <c r="P17" s="42" t="s">
        <v>44</v>
      </c>
      <c r="Q17" s="38">
        <v>0</v>
      </c>
      <c r="R17" s="43">
        <v>0.42638888888888887</v>
      </c>
      <c r="S17" s="47">
        <v>0.42638888888888887</v>
      </c>
      <c r="T17" s="70">
        <v>36.5</v>
      </c>
      <c r="U17" s="71">
        <v>36.5</v>
      </c>
      <c r="V17" s="72">
        <v>30</v>
      </c>
      <c r="W17" s="115">
        <v>0.44444444444444442</v>
      </c>
      <c r="X17" s="42" t="s">
        <v>44</v>
      </c>
      <c r="Y17" s="38">
        <v>0</v>
      </c>
      <c r="Z17" s="49">
        <v>0.47916666666666669</v>
      </c>
      <c r="AA17" s="42" t="s">
        <v>44</v>
      </c>
      <c r="AB17" s="38">
        <v>0</v>
      </c>
      <c r="AC17" s="53">
        <v>0.48125000000000001</v>
      </c>
      <c r="AD17" s="61"/>
      <c r="AE17" s="55">
        <v>0.48515046296296299</v>
      </c>
      <c r="AF17" s="35">
        <v>3.9004629629629806E-3</v>
      </c>
      <c r="AG17" s="35">
        <v>4.6296296296313797E-5</v>
      </c>
      <c r="AH17" s="44" t="s">
        <v>223</v>
      </c>
      <c r="AI17" s="45">
        <v>4</v>
      </c>
      <c r="AJ17" s="115">
        <v>0.50208333333333333</v>
      </c>
      <c r="AK17" s="42" t="s">
        <v>44</v>
      </c>
      <c r="AL17" s="38">
        <v>0</v>
      </c>
      <c r="AM17" s="73">
        <v>0.51250000000000007</v>
      </c>
      <c r="AN17" s="42" t="s">
        <v>44</v>
      </c>
      <c r="AO17" s="38">
        <v>0</v>
      </c>
      <c r="AP17" s="53">
        <v>0.51458333333333328</v>
      </c>
      <c r="AQ17" s="61"/>
      <c r="AR17" s="55">
        <v>0.52209490740740738</v>
      </c>
      <c r="AS17" s="35">
        <v>7.511574074074101E-3</v>
      </c>
      <c r="AT17" s="35">
        <v>7.5231481481484192E-4</v>
      </c>
      <c r="AU17" s="44" t="s">
        <v>223</v>
      </c>
      <c r="AV17" s="45">
        <v>65</v>
      </c>
      <c r="AW17" s="49">
        <v>0.54236111111111118</v>
      </c>
      <c r="AX17" s="42" t="s">
        <v>44</v>
      </c>
      <c r="AY17" s="38">
        <v>0</v>
      </c>
      <c r="AZ17" s="49">
        <v>0.54444444444444395</v>
      </c>
      <c r="BA17" s="61"/>
      <c r="BB17" s="55">
        <v>0.54953703703703705</v>
      </c>
      <c r="BC17" s="35">
        <v>5.0925925925930926E-3</v>
      </c>
      <c r="BD17" s="35">
        <v>9.25925925930925E-5</v>
      </c>
      <c r="BE17" s="44" t="s">
        <v>223</v>
      </c>
      <c r="BF17" s="45">
        <v>8</v>
      </c>
      <c r="BG17" s="308">
        <v>0.58958333333333279</v>
      </c>
      <c r="BH17" s="42" t="s">
        <v>44</v>
      </c>
      <c r="BI17" s="38">
        <v>0</v>
      </c>
      <c r="BJ17" s="43">
        <v>0.59027777777777779</v>
      </c>
      <c r="BK17" s="47">
        <v>0.59097222222222223</v>
      </c>
      <c r="BL17" s="70">
        <v>26.7</v>
      </c>
      <c r="BM17" s="71">
        <v>26.7</v>
      </c>
      <c r="BN17" s="72"/>
      <c r="BO17" s="117" t="s">
        <v>226</v>
      </c>
      <c r="BP17" s="121"/>
      <c r="BQ17" s="124" t="s">
        <v>225</v>
      </c>
      <c r="BR17" s="125"/>
      <c r="BS17" s="49">
        <v>0.66597222222222219</v>
      </c>
      <c r="BT17" s="42" t="s">
        <v>44</v>
      </c>
      <c r="BU17" s="38">
        <v>0</v>
      </c>
      <c r="BV17" s="49">
        <v>0.66805555555555596</v>
      </c>
      <c r="BW17" s="61"/>
      <c r="BX17" s="55">
        <v>0.67087962962962966</v>
      </c>
      <c r="BY17" s="35">
        <v>2.8240740740737014E-3</v>
      </c>
      <c r="BZ17" s="35">
        <v>3.7037037036999777E-4</v>
      </c>
      <c r="CA17" s="44" t="s">
        <v>223</v>
      </c>
      <c r="CB17" s="45">
        <v>32</v>
      </c>
      <c r="CC17" s="85">
        <v>0.67222222222222217</v>
      </c>
      <c r="CD17" s="86"/>
      <c r="CE17" s="87">
        <v>0</v>
      </c>
      <c r="CF17" s="88"/>
      <c r="CG17" s="85">
        <v>0.67986111111111114</v>
      </c>
      <c r="CH17" s="86"/>
      <c r="CI17" s="87">
        <v>0</v>
      </c>
      <c r="CJ17" s="88"/>
      <c r="CK17" s="43">
        <v>0.72638888888888886</v>
      </c>
      <c r="CL17" s="47">
        <v>0.7284722222222223</v>
      </c>
      <c r="CM17" s="70">
        <v>46.5</v>
      </c>
      <c r="CN17" s="71">
        <v>46.5</v>
      </c>
      <c r="CO17" s="72"/>
      <c r="CP17" s="91">
        <v>0.73055555555555562</v>
      </c>
      <c r="CQ17" s="95">
        <v>5.5555555555555601E-2</v>
      </c>
      <c r="CR17" s="42" t="s">
        <v>44</v>
      </c>
      <c r="CS17" s="38">
        <v>0</v>
      </c>
      <c r="CT17" s="64"/>
      <c r="CU17" s="39">
        <v>248.7</v>
      </c>
      <c r="CV17" s="46">
        <v>0</v>
      </c>
      <c r="CW17" s="40"/>
      <c r="CX17" s="63">
        <v>248.7</v>
      </c>
      <c r="CY17" s="43"/>
      <c r="CZ17" s="101" t="s">
        <v>191</v>
      </c>
      <c r="DA17" s="129" t="s">
        <v>177</v>
      </c>
      <c r="DB17" s="129">
        <v>89</v>
      </c>
      <c r="DC17" s="104" t="s">
        <v>182</v>
      </c>
      <c r="DD17" s="77"/>
      <c r="DE17" s="56"/>
      <c r="DF17" s="36"/>
      <c r="DI17" s="41">
        <v>1.06</v>
      </c>
      <c r="DJ17" s="41" t="s">
        <v>196</v>
      </c>
      <c r="DK17" s="153">
        <v>146.28200000000001</v>
      </c>
      <c r="DL17" s="41">
        <v>146.28200000000001</v>
      </c>
      <c r="DM17" s="41">
        <v>9999</v>
      </c>
      <c r="DP17" s="41">
        <v>10</v>
      </c>
      <c r="DQ17" s="227">
        <v>0</v>
      </c>
      <c r="DR17" s="227">
        <v>0</v>
      </c>
      <c r="DS17" s="228">
        <v>66.5</v>
      </c>
      <c r="DT17" s="227">
        <v>0</v>
      </c>
      <c r="DU17" s="227">
        <v>0</v>
      </c>
      <c r="DV17" s="227">
        <v>4</v>
      </c>
      <c r="DW17" s="227">
        <v>0</v>
      </c>
      <c r="DX17" s="227">
        <v>0</v>
      </c>
      <c r="DY17" s="227">
        <v>65</v>
      </c>
      <c r="DZ17" s="227">
        <v>0</v>
      </c>
      <c r="EA17" s="227">
        <v>8</v>
      </c>
      <c r="EB17" s="227">
        <v>0</v>
      </c>
      <c r="EC17" s="228">
        <v>26.7</v>
      </c>
      <c r="ED17" s="227">
        <v>0</v>
      </c>
      <c r="EE17" s="227">
        <v>0</v>
      </c>
      <c r="EF17" s="227">
        <v>32</v>
      </c>
      <c r="EG17" s="227">
        <v>0</v>
      </c>
      <c r="EH17" s="228">
        <v>46.5</v>
      </c>
      <c r="EI17" s="227">
        <v>0</v>
      </c>
      <c r="EK17" s="41">
        <v>10</v>
      </c>
      <c r="EL17" s="227">
        <v>0</v>
      </c>
      <c r="EM17" s="227">
        <v>0</v>
      </c>
      <c r="EN17" s="227">
        <v>66.5</v>
      </c>
      <c r="EO17" s="227">
        <v>66.5</v>
      </c>
      <c r="EP17" s="227">
        <v>66.5</v>
      </c>
      <c r="EQ17" s="227">
        <v>70.5</v>
      </c>
      <c r="ER17" s="227">
        <v>70.5</v>
      </c>
      <c r="ES17" s="227">
        <v>70.5</v>
      </c>
      <c r="ET17" s="227">
        <v>135.5</v>
      </c>
      <c r="EU17" s="227">
        <v>135.5</v>
      </c>
      <c r="EV17" s="227">
        <v>143.5</v>
      </c>
      <c r="EW17" s="227">
        <v>143.5</v>
      </c>
      <c r="EX17" s="227">
        <v>170.2</v>
      </c>
      <c r="EY17" s="227">
        <v>170.2</v>
      </c>
      <c r="EZ17" s="227">
        <v>170.2</v>
      </c>
      <c r="FA17" s="227">
        <v>202.2</v>
      </c>
      <c r="FB17" s="227">
        <v>202.2</v>
      </c>
      <c r="FC17" s="227">
        <v>248.7</v>
      </c>
      <c r="FD17" s="227">
        <v>248.7</v>
      </c>
    </row>
    <row r="18" spans="1:160" s="41" customFormat="1" ht="13.5" collapsed="1" thickBot="1" x14ac:dyDescent="0.25">
      <c r="A18" s="131"/>
      <c r="B18" s="34">
        <v>11</v>
      </c>
      <c r="C18" s="10">
        <v>11</v>
      </c>
      <c r="D18" s="37" t="s">
        <v>100</v>
      </c>
      <c r="E18" s="37" t="s">
        <v>101</v>
      </c>
      <c r="F18" s="37"/>
      <c r="G18" s="43">
        <v>0.29930555555555599</v>
      </c>
      <c r="H18" s="47">
        <v>0.29930555555555555</v>
      </c>
      <c r="I18" s="58" t="s">
        <v>44</v>
      </c>
      <c r="J18" s="52">
        <v>0</v>
      </c>
      <c r="K18" s="43">
        <v>0.38263888888888797</v>
      </c>
      <c r="L18" s="47">
        <v>0.38263888888888598</v>
      </c>
      <c r="M18" s="42" t="s">
        <v>44</v>
      </c>
      <c r="N18" s="38">
        <v>0</v>
      </c>
      <c r="O18" s="73">
        <v>0.42430555555555555</v>
      </c>
      <c r="P18" s="42" t="s">
        <v>44</v>
      </c>
      <c r="Q18" s="38">
        <v>0</v>
      </c>
      <c r="R18" s="43">
        <v>0.42708333333333331</v>
      </c>
      <c r="S18" s="47">
        <v>0.42708333333333331</v>
      </c>
      <c r="T18" s="70">
        <v>43.6</v>
      </c>
      <c r="U18" s="71">
        <v>43.6</v>
      </c>
      <c r="V18" s="72">
        <v>300</v>
      </c>
      <c r="W18" s="115">
        <v>0.44513888888888886</v>
      </c>
      <c r="X18" s="42" t="s">
        <v>44</v>
      </c>
      <c r="Y18" s="38">
        <v>0</v>
      </c>
      <c r="Z18" s="49">
        <v>0.47986111111111113</v>
      </c>
      <c r="AA18" s="42" t="s">
        <v>44</v>
      </c>
      <c r="AB18" s="38">
        <v>0</v>
      </c>
      <c r="AC18" s="53">
        <v>0.48194444444444445</v>
      </c>
      <c r="AD18" s="61"/>
      <c r="AE18" s="55">
        <v>0.48592592592592593</v>
      </c>
      <c r="AF18" s="35">
        <v>3.9814814814814747E-3</v>
      </c>
      <c r="AG18" s="35">
        <v>1.2731481481480797E-4</v>
      </c>
      <c r="AH18" s="44" t="s">
        <v>223</v>
      </c>
      <c r="AI18" s="45">
        <v>11</v>
      </c>
      <c r="AJ18" s="115">
        <v>0.50277777777777777</v>
      </c>
      <c r="AK18" s="42" t="s">
        <v>44</v>
      </c>
      <c r="AL18" s="38">
        <v>0</v>
      </c>
      <c r="AM18" s="73">
        <v>0.5131944444444444</v>
      </c>
      <c r="AN18" s="42" t="s">
        <v>44</v>
      </c>
      <c r="AO18" s="38">
        <v>0</v>
      </c>
      <c r="AP18" s="53">
        <v>0.51527777777777783</v>
      </c>
      <c r="AQ18" s="61"/>
      <c r="AR18" s="55">
        <v>0.52187499999999998</v>
      </c>
      <c r="AS18" s="35">
        <v>6.5972222222221433E-3</v>
      </c>
      <c r="AT18" s="35">
        <v>1.6203703703711585E-4</v>
      </c>
      <c r="AU18" s="44" t="s">
        <v>45</v>
      </c>
      <c r="AV18" s="45">
        <v>14</v>
      </c>
      <c r="AW18" s="49">
        <v>0.54097222222222219</v>
      </c>
      <c r="AX18" s="42" t="s">
        <v>45</v>
      </c>
      <c r="AY18" s="38">
        <v>180</v>
      </c>
      <c r="AZ18" s="49">
        <v>0.54305555555555596</v>
      </c>
      <c r="BA18" s="61"/>
      <c r="BB18" s="55">
        <v>0.54792824074074076</v>
      </c>
      <c r="BC18" s="35">
        <v>4.8726851851847996E-3</v>
      </c>
      <c r="BD18" s="35">
        <v>1.2731481481520045E-4</v>
      </c>
      <c r="BE18" s="44" t="s">
        <v>45</v>
      </c>
      <c r="BF18" s="45">
        <v>11</v>
      </c>
      <c r="BG18" s="308">
        <v>0.5881944444444448</v>
      </c>
      <c r="BH18" s="42" t="s">
        <v>44</v>
      </c>
      <c r="BI18" s="38">
        <v>0</v>
      </c>
      <c r="BJ18" s="43">
        <v>0.59930555555555554</v>
      </c>
      <c r="BK18" s="47">
        <v>0.59930555555555554</v>
      </c>
      <c r="BL18" s="70">
        <v>27.7</v>
      </c>
      <c r="BM18" s="71">
        <v>27.7</v>
      </c>
      <c r="BN18" s="72">
        <v>10</v>
      </c>
      <c r="BO18" s="117" t="s">
        <v>226</v>
      </c>
      <c r="BP18" s="121"/>
      <c r="BQ18" s="124" t="s">
        <v>225</v>
      </c>
      <c r="BR18" s="125"/>
      <c r="BS18" s="49">
        <v>0.66736111111111107</v>
      </c>
      <c r="BT18" s="42" t="s">
        <v>223</v>
      </c>
      <c r="BU18" s="38">
        <v>240</v>
      </c>
      <c r="BV18" s="49">
        <v>0.67013888888888895</v>
      </c>
      <c r="BW18" s="61"/>
      <c r="BX18" s="55">
        <v>0.67267361111111112</v>
      </c>
      <c r="BY18" s="35">
        <v>2.5347222222221744E-3</v>
      </c>
      <c r="BZ18" s="35">
        <v>8.1018518518470757E-5</v>
      </c>
      <c r="CA18" s="44" t="s">
        <v>223</v>
      </c>
      <c r="CB18" s="45">
        <v>7</v>
      </c>
      <c r="CC18" s="85">
        <v>0.67499999999999993</v>
      </c>
      <c r="CD18" s="86"/>
      <c r="CE18" s="87">
        <v>0</v>
      </c>
      <c r="CF18" s="88"/>
      <c r="CG18" s="85">
        <v>0.68333333333333324</v>
      </c>
      <c r="CH18" s="86"/>
      <c r="CI18" s="87">
        <v>0</v>
      </c>
      <c r="CJ18" s="88"/>
      <c r="CK18" s="43">
        <v>0.72430555555555554</v>
      </c>
      <c r="CL18" s="47">
        <v>0.72430555555555554</v>
      </c>
      <c r="CM18" s="70">
        <v>48.7</v>
      </c>
      <c r="CN18" s="71">
        <v>48.7</v>
      </c>
      <c r="CO18" s="72"/>
      <c r="CP18" s="91">
        <v>0.7270833333333333</v>
      </c>
      <c r="CQ18" s="95">
        <v>5.5555555555555601E-2</v>
      </c>
      <c r="CR18" s="42" t="s">
        <v>44</v>
      </c>
      <c r="CS18" s="38">
        <v>0</v>
      </c>
      <c r="CT18" s="64"/>
      <c r="CU18" s="39">
        <v>473</v>
      </c>
      <c r="CV18" s="46">
        <v>420</v>
      </c>
      <c r="CW18" s="40"/>
      <c r="CX18" s="63">
        <v>893</v>
      </c>
      <c r="CY18" s="43"/>
      <c r="CZ18" s="101" t="s">
        <v>190</v>
      </c>
      <c r="DA18" s="129" t="s">
        <v>177</v>
      </c>
      <c r="DB18" s="129">
        <v>120</v>
      </c>
      <c r="DC18" s="104"/>
      <c r="DD18" s="77"/>
      <c r="DE18" s="56"/>
      <c r="DF18" s="36"/>
      <c r="DI18" s="41">
        <v>1.0900000000000001</v>
      </c>
      <c r="DJ18" s="41" t="s">
        <v>196</v>
      </c>
      <c r="DK18" s="153">
        <v>440.8</v>
      </c>
      <c r="DL18" s="41">
        <v>440.8</v>
      </c>
      <c r="DM18" s="41">
        <v>9999</v>
      </c>
      <c r="DP18" s="41">
        <v>11</v>
      </c>
      <c r="DQ18" s="227">
        <v>0</v>
      </c>
      <c r="DR18" s="227">
        <v>0</v>
      </c>
      <c r="DS18" s="228">
        <v>343.6</v>
      </c>
      <c r="DT18" s="227">
        <v>0</v>
      </c>
      <c r="DU18" s="227">
        <v>0</v>
      </c>
      <c r="DV18" s="227">
        <v>11</v>
      </c>
      <c r="DW18" s="227">
        <v>0</v>
      </c>
      <c r="DX18" s="227">
        <v>0</v>
      </c>
      <c r="DY18" s="227">
        <v>14</v>
      </c>
      <c r="DZ18" s="227">
        <v>180</v>
      </c>
      <c r="EA18" s="227">
        <v>11</v>
      </c>
      <c r="EB18" s="227">
        <v>0</v>
      </c>
      <c r="EC18" s="228">
        <v>37.700000000000003</v>
      </c>
      <c r="ED18" s="227">
        <v>0</v>
      </c>
      <c r="EE18" s="227">
        <v>240</v>
      </c>
      <c r="EF18" s="227">
        <v>7</v>
      </c>
      <c r="EG18" s="227">
        <v>0</v>
      </c>
      <c r="EH18" s="228">
        <v>48.7</v>
      </c>
      <c r="EI18" s="227">
        <v>0</v>
      </c>
      <c r="EK18" s="41">
        <v>11</v>
      </c>
      <c r="EL18" s="227">
        <v>0</v>
      </c>
      <c r="EM18" s="227">
        <v>0</v>
      </c>
      <c r="EN18" s="227">
        <v>343.6</v>
      </c>
      <c r="EO18" s="227">
        <v>343.6</v>
      </c>
      <c r="EP18" s="227">
        <v>343.6</v>
      </c>
      <c r="EQ18" s="227">
        <v>354.6</v>
      </c>
      <c r="ER18" s="227">
        <v>354.6</v>
      </c>
      <c r="ES18" s="227">
        <v>354.6</v>
      </c>
      <c r="ET18" s="227">
        <v>368.6</v>
      </c>
      <c r="EU18" s="227">
        <v>548.6</v>
      </c>
      <c r="EV18" s="227">
        <v>559.6</v>
      </c>
      <c r="EW18" s="227">
        <v>559.6</v>
      </c>
      <c r="EX18" s="227">
        <v>597.29999999999995</v>
      </c>
      <c r="EY18" s="227">
        <v>597.29999999999995</v>
      </c>
      <c r="EZ18" s="227">
        <v>837.3</v>
      </c>
      <c r="FA18" s="227">
        <v>844.3</v>
      </c>
      <c r="FB18" s="227">
        <v>844.3</v>
      </c>
      <c r="FC18" s="227">
        <v>893</v>
      </c>
      <c r="FD18" s="227">
        <v>893</v>
      </c>
    </row>
    <row r="19" spans="1:160" s="41" customFormat="1" ht="13.5" collapsed="1" thickBot="1" x14ac:dyDescent="0.25">
      <c r="A19" s="131"/>
      <c r="B19" s="34">
        <v>12</v>
      </c>
      <c r="C19" s="10">
        <v>12</v>
      </c>
      <c r="D19" s="37" t="s">
        <v>102</v>
      </c>
      <c r="E19" s="37" t="s">
        <v>103</v>
      </c>
      <c r="F19" s="37"/>
      <c r="G19" s="43">
        <v>0.3</v>
      </c>
      <c r="H19" s="47">
        <v>0.3</v>
      </c>
      <c r="I19" s="58" t="s">
        <v>44</v>
      </c>
      <c r="J19" s="52">
        <v>0</v>
      </c>
      <c r="K19" s="43">
        <v>0.38333333333333303</v>
      </c>
      <c r="L19" s="47">
        <v>0.38333333333332997</v>
      </c>
      <c r="M19" s="42" t="s">
        <v>44</v>
      </c>
      <c r="N19" s="38">
        <v>0</v>
      </c>
      <c r="O19" s="73">
        <v>0.42499999999999999</v>
      </c>
      <c r="P19" s="42" t="s">
        <v>44</v>
      </c>
      <c r="Q19" s="38">
        <v>0</v>
      </c>
      <c r="R19" s="43">
        <v>0.42777777777777781</v>
      </c>
      <c r="S19" s="47">
        <v>0.42777777777777781</v>
      </c>
      <c r="T19" s="70">
        <v>44</v>
      </c>
      <c r="U19" s="71">
        <v>44</v>
      </c>
      <c r="V19" s="72"/>
      <c r="W19" s="115">
        <v>0.4458333333333333</v>
      </c>
      <c r="X19" s="42" t="s">
        <v>44</v>
      </c>
      <c r="Y19" s="38">
        <v>0</v>
      </c>
      <c r="Z19" s="49">
        <v>0.48055555555555557</v>
      </c>
      <c r="AA19" s="42" t="s">
        <v>44</v>
      </c>
      <c r="AB19" s="38">
        <v>0</v>
      </c>
      <c r="AC19" s="53">
        <v>0.4826388888888889</v>
      </c>
      <c r="AD19" s="61"/>
      <c r="AE19" s="55">
        <v>0.48674768518518513</v>
      </c>
      <c r="AF19" s="35">
        <v>4.1087962962962354E-3</v>
      </c>
      <c r="AG19" s="35">
        <v>2.5462962962956867E-4</v>
      </c>
      <c r="AH19" s="44" t="s">
        <v>223</v>
      </c>
      <c r="AI19" s="45">
        <v>22</v>
      </c>
      <c r="AJ19" s="115">
        <v>0.50347222222222221</v>
      </c>
      <c r="AK19" s="42" t="s">
        <v>44</v>
      </c>
      <c r="AL19" s="38">
        <v>0</v>
      </c>
      <c r="AM19" s="73">
        <v>0.51388888888888895</v>
      </c>
      <c r="AN19" s="42" t="s">
        <v>44</v>
      </c>
      <c r="AO19" s="38">
        <v>0</v>
      </c>
      <c r="AP19" s="53">
        <v>0.51597222222222217</v>
      </c>
      <c r="AQ19" s="61"/>
      <c r="AR19" s="55">
        <v>0.52298611111111104</v>
      </c>
      <c r="AS19" s="35">
        <v>7.0138888888888751E-3</v>
      </c>
      <c r="AT19" s="35">
        <v>2.5462962962961595E-4</v>
      </c>
      <c r="AU19" s="44" t="s">
        <v>223</v>
      </c>
      <c r="AV19" s="45">
        <v>22</v>
      </c>
      <c r="AW19" s="49">
        <v>0.54375000000000007</v>
      </c>
      <c r="AX19" s="42" t="s">
        <v>44</v>
      </c>
      <c r="AY19" s="38">
        <v>0</v>
      </c>
      <c r="AZ19" s="49">
        <v>0.54583333333333295</v>
      </c>
      <c r="BA19" s="61"/>
      <c r="BB19" s="55">
        <v>0.55104166666666665</v>
      </c>
      <c r="BC19" s="35">
        <v>5.2083333333337034E-3</v>
      </c>
      <c r="BD19" s="35">
        <v>2.083333333337033E-4</v>
      </c>
      <c r="BE19" s="44" t="s">
        <v>223</v>
      </c>
      <c r="BF19" s="45">
        <v>18</v>
      </c>
      <c r="BG19" s="308">
        <v>0.59097222222222179</v>
      </c>
      <c r="BH19" s="42" t="s">
        <v>44</v>
      </c>
      <c r="BI19" s="38">
        <v>0</v>
      </c>
      <c r="BJ19" s="43">
        <v>0.59097222222222223</v>
      </c>
      <c r="BK19" s="47">
        <v>0.59166666666666667</v>
      </c>
      <c r="BL19" s="70">
        <v>29.4</v>
      </c>
      <c r="BM19" s="71">
        <v>29.4</v>
      </c>
      <c r="BN19" s="72"/>
      <c r="BO19" s="117" t="s">
        <v>226</v>
      </c>
      <c r="BP19" s="121"/>
      <c r="BQ19" s="124" t="s">
        <v>225</v>
      </c>
      <c r="BR19" s="125"/>
      <c r="BS19" s="49">
        <v>0.66736111111111107</v>
      </c>
      <c r="BT19" s="42" t="s">
        <v>44</v>
      </c>
      <c r="BU19" s="38">
        <v>0</v>
      </c>
      <c r="BV19" s="49">
        <v>0.66944444444444395</v>
      </c>
      <c r="BW19" s="61"/>
      <c r="BX19" s="55">
        <v>0.67207175925925933</v>
      </c>
      <c r="BY19" s="35">
        <v>2.6273148148153735E-3</v>
      </c>
      <c r="BZ19" s="35">
        <v>1.7361111111166994E-4</v>
      </c>
      <c r="CA19" s="44" t="s">
        <v>223</v>
      </c>
      <c r="CB19" s="45">
        <v>15</v>
      </c>
      <c r="CC19" s="85">
        <v>0.67499999999999993</v>
      </c>
      <c r="CD19" s="86"/>
      <c r="CE19" s="87">
        <v>0</v>
      </c>
      <c r="CF19" s="88"/>
      <c r="CG19" s="85">
        <v>0.68194444444444446</v>
      </c>
      <c r="CH19" s="86"/>
      <c r="CI19" s="87">
        <v>0</v>
      </c>
      <c r="CJ19" s="88"/>
      <c r="CK19" s="43">
        <v>0.72569444444444453</v>
      </c>
      <c r="CL19" s="47">
        <v>0.72569444444444453</v>
      </c>
      <c r="CM19" s="70">
        <v>57</v>
      </c>
      <c r="CN19" s="71">
        <v>57</v>
      </c>
      <c r="CO19" s="72"/>
      <c r="CP19" s="91">
        <v>0.7270833333333333</v>
      </c>
      <c r="CQ19" s="95">
        <v>5.5555555555555601E-2</v>
      </c>
      <c r="CR19" s="42" t="s">
        <v>44</v>
      </c>
      <c r="CS19" s="38">
        <v>0</v>
      </c>
      <c r="CT19" s="64"/>
      <c r="CU19" s="39">
        <v>207.4</v>
      </c>
      <c r="CV19" s="46">
        <v>0</v>
      </c>
      <c r="CW19" s="40"/>
      <c r="CX19" s="63">
        <v>207.4</v>
      </c>
      <c r="CY19" s="43"/>
      <c r="CZ19" s="101" t="s">
        <v>189</v>
      </c>
      <c r="DA19" s="129" t="s">
        <v>177</v>
      </c>
      <c r="DB19" s="129">
        <v>77</v>
      </c>
      <c r="DC19" s="104" t="s">
        <v>182</v>
      </c>
      <c r="DD19" s="77"/>
      <c r="DE19" s="56"/>
      <c r="DF19" s="36"/>
      <c r="DI19" s="41">
        <v>1.06</v>
      </c>
      <c r="DJ19" s="41" t="s">
        <v>196</v>
      </c>
      <c r="DK19" s="153">
        <v>138.22400000000002</v>
      </c>
      <c r="DL19" s="41">
        <v>138.22400000000002</v>
      </c>
      <c r="DM19" s="41">
        <v>9999</v>
      </c>
      <c r="DP19" s="41">
        <v>12</v>
      </c>
      <c r="DQ19" s="227">
        <v>0</v>
      </c>
      <c r="DR19" s="227">
        <v>0</v>
      </c>
      <c r="DS19" s="228">
        <v>44</v>
      </c>
      <c r="DT19" s="227">
        <v>0</v>
      </c>
      <c r="DU19" s="227">
        <v>0</v>
      </c>
      <c r="DV19" s="227">
        <v>22</v>
      </c>
      <c r="DW19" s="227">
        <v>0</v>
      </c>
      <c r="DX19" s="227">
        <v>0</v>
      </c>
      <c r="DY19" s="227">
        <v>22</v>
      </c>
      <c r="DZ19" s="227">
        <v>0</v>
      </c>
      <c r="EA19" s="227">
        <v>18</v>
      </c>
      <c r="EB19" s="227">
        <v>0</v>
      </c>
      <c r="EC19" s="228">
        <v>29.4</v>
      </c>
      <c r="ED19" s="227">
        <v>0</v>
      </c>
      <c r="EE19" s="227">
        <v>0</v>
      </c>
      <c r="EF19" s="227">
        <v>15</v>
      </c>
      <c r="EG19" s="227">
        <v>0</v>
      </c>
      <c r="EH19" s="228">
        <v>57</v>
      </c>
      <c r="EI19" s="227">
        <v>0</v>
      </c>
      <c r="EK19" s="41">
        <v>12</v>
      </c>
      <c r="EL19" s="227">
        <v>0</v>
      </c>
      <c r="EM19" s="227">
        <v>0</v>
      </c>
      <c r="EN19" s="227">
        <v>44</v>
      </c>
      <c r="EO19" s="227">
        <v>44</v>
      </c>
      <c r="EP19" s="227">
        <v>44</v>
      </c>
      <c r="EQ19" s="227">
        <v>66</v>
      </c>
      <c r="ER19" s="227">
        <v>66</v>
      </c>
      <c r="ES19" s="227">
        <v>66</v>
      </c>
      <c r="ET19" s="227">
        <v>88</v>
      </c>
      <c r="EU19" s="227">
        <v>88</v>
      </c>
      <c r="EV19" s="227">
        <v>106</v>
      </c>
      <c r="EW19" s="227">
        <v>106</v>
      </c>
      <c r="EX19" s="227">
        <v>135.4</v>
      </c>
      <c r="EY19" s="227">
        <v>135.4</v>
      </c>
      <c r="EZ19" s="227">
        <v>135.4</v>
      </c>
      <c r="FA19" s="227">
        <v>150.4</v>
      </c>
      <c r="FB19" s="227">
        <v>150.4</v>
      </c>
      <c r="FC19" s="227">
        <v>207.4</v>
      </c>
      <c r="FD19" s="227">
        <v>207.4</v>
      </c>
    </row>
    <row r="20" spans="1:160" ht="13.5" thickBot="1" x14ac:dyDescent="0.25">
      <c r="A20" s="132"/>
      <c r="B20" s="34">
        <v>13</v>
      </c>
      <c r="C20" s="10">
        <v>13</v>
      </c>
      <c r="D20" s="37" t="s">
        <v>104</v>
      </c>
      <c r="E20" s="37" t="s">
        <v>41</v>
      </c>
      <c r="F20" s="37"/>
      <c r="G20" s="43">
        <v>0.30069444444444399</v>
      </c>
      <c r="H20" s="47">
        <v>0.30069444444444443</v>
      </c>
      <c r="I20" s="58" t="s">
        <v>44</v>
      </c>
      <c r="J20" s="52">
        <v>0</v>
      </c>
      <c r="K20" s="43">
        <v>0.38402777777777702</v>
      </c>
      <c r="L20" s="47">
        <v>0.38402777777777403</v>
      </c>
      <c r="M20" s="42" t="s">
        <v>44</v>
      </c>
      <c r="N20" s="38">
        <v>0</v>
      </c>
      <c r="O20" s="73">
        <v>0.42569444444444443</v>
      </c>
      <c r="P20" s="42" t="s">
        <v>44</v>
      </c>
      <c r="Q20" s="38">
        <v>0</v>
      </c>
      <c r="R20" s="43">
        <v>0.4291666666666667</v>
      </c>
      <c r="S20" s="47">
        <v>0.4291666666666667</v>
      </c>
      <c r="T20" s="70">
        <v>39</v>
      </c>
      <c r="U20" s="71">
        <v>39</v>
      </c>
      <c r="V20" s="72"/>
      <c r="W20" s="115">
        <v>0.44652777777777775</v>
      </c>
      <c r="X20" s="42" t="s">
        <v>44</v>
      </c>
      <c r="Y20" s="38">
        <v>0</v>
      </c>
      <c r="Z20" s="49">
        <v>0.48125000000000001</v>
      </c>
      <c r="AA20" s="42" t="s">
        <v>44</v>
      </c>
      <c r="AB20" s="38">
        <v>0</v>
      </c>
      <c r="AC20" s="53">
        <v>0.48333333333333334</v>
      </c>
      <c r="AD20" s="61"/>
      <c r="AE20" s="55">
        <v>0.4871180555555556</v>
      </c>
      <c r="AF20" s="35">
        <v>3.7847222222222587E-3</v>
      </c>
      <c r="AG20" s="35">
        <v>6.9444444444408029E-5</v>
      </c>
      <c r="AH20" s="44" t="s">
        <v>45</v>
      </c>
      <c r="AI20" s="45">
        <v>6</v>
      </c>
      <c r="AJ20" s="115">
        <v>0.50416666666666665</v>
      </c>
      <c r="AK20" s="42" t="s">
        <v>44</v>
      </c>
      <c r="AL20" s="38">
        <v>0</v>
      </c>
      <c r="AM20" s="73">
        <v>0.51458333333333328</v>
      </c>
      <c r="AN20" s="42" t="s">
        <v>44</v>
      </c>
      <c r="AO20" s="38">
        <v>0</v>
      </c>
      <c r="AP20" s="53">
        <v>0.51666666666666672</v>
      </c>
      <c r="AQ20" s="61"/>
      <c r="AR20" s="55">
        <v>0.5272916666666666</v>
      </c>
      <c r="AS20" s="35">
        <v>1.0624999999999885E-2</v>
      </c>
      <c r="AT20" s="35">
        <v>3.8657407407406254E-3</v>
      </c>
      <c r="AU20" s="44" t="s">
        <v>223</v>
      </c>
      <c r="AV20" s="45">
        <v>334</v>
      </c>
      <c r="AW20" s="49">
        <v>0.5444444444444444</v>
      </c>
      <c r="AX20" s="42" t="s">
        <v>44</v>
      </c>
      <c r="AY20" s="38">
        <v>0</v>
      </c>
      <c r="AZ20" s="49">
        <v>0.54652777777777795</v>
      </c>
      <c r="BA20" s="61"/>
      <c r="BB20" s="55">
        <v>0.55143518518518519</v>
      </c>
      <c r="BC20" s="35">
        <v>4.9074074074072493E-3</v>
      </c>
      <c r="BD20" s="35">
        <v>9.259259259275076E-5</v>
      </c>
      <c r="BE20" s="44" t="s">
        <v>45</v>
      </c>
      <c r="BF20" s="45">
        <v>8</v>
      </c>
      <c r="BG20" s="308">
        <v>0.59166666666666679</v>
      </c>
      <c r="BH20" s="42" t="s">
        <v>44</v>
      </c>
      <c r="BI20" s="38">
        <v>0</v>
      </c>
      <c r="BJ20" s="43">
        <v>0.59236111111111112</v>
      </c>
      <c r="BK20" s="47">
        <v>0.59305555555555556</v>
      </c>
      <c r="BL20" s="70">
        <v>27.6</v>
      </c>
      <c r="BM20" s="71">
        <v>27.6</v>
      </c>
      <c r="BN20" s="72"/>
      <c r="BO20" s="117" t="s">
        <v>226</v>
      </c>
      <c r="BP20" s="121"/>
      <c r="BQ20" s="124" t="s">
        <v>225</v>
      </c>
      <c r="BR20" s="125"/>
      <c r="BS20" s="49">
        <v>0.66805555555555562</v>
      </c>
      <c r="BT20" s="42" t="s">
        <v>44</v>
      </c>
      <c r="BU20" s="38">
        <v>0</v>
      </c>
      <c r="BV20" s="49">
        <v>0.67083333333333295</v>
      </c>
      <c r="BW20" s="61"/>
      <c r="BX20" s="55">
        <v>0.67347222222222225</v>
      </c>
      <c r="BY20" s="35">
        <v>2.6388888888893014E-3</v>
      </c>
      <c r="BZ20" s="35">
        <v>1.851851851855978E-4</v>
      </c>
      <c r="CA20" s="44" t="s">
        <v>223</v>
      </c>
      <c r="CB20" s="45">
        <v>16</v>
      </c>
      <c r="CC20" s="85">
        <v>0.67569444444444438</v>
      </c>
      <c r="CD20" s="86"/>
      <c r="CE20" s="87">
        <v>0</v>
      </c>
      <c r="CF20" s="88"/>
      <c r="CG20" s="85">
        <v>0.68472222222222223</v>
      </c>
      <c r="CH20" s="86"/>
      <c r="CI20" s="87">
        <v>0</v>
      </c>
      <c r="CJ20" s="88"/>
      <c r="CK20" s="43">
        <v>0.73055555555555562</v>
      </c>
      <c r="CL20" s="47">
        <v>0.73055555555555562</v>
      </c>
      <c r="CM20" s="70">
        <v>48.6</v>
      </c>
      <c r="CN20" s="71">
        <v>48.6</v>
      </c>
      <c r="CO20" s="72"/>
      <c r="CP20" s="91">
        <v>0.7319444444444444</v>
      </c>
      <c r="CQ20" s="95">
        <v>5.5555555555555601E-2</v>
      </c>
      <c r="CR20" s="42" t="s">
        <v>44</v>
      </c>
      <c r="CS20" s="38">
        <v>0</v>
      </c>
      <c r="CT20" s="65"/>
      <c r="CU20" s="39">
        <v>479.2</v>
      </c>
      <c r="CV20" s="46">
        <v>0</v>
      </c>
      <c r="CW20" s="40"/>
      <c r="CX20" s="63">
        <v>479.2</v>
      </c>
      <c r="CY20" s="128"/>
      <c r="CZ20" s="101" t="s">
        <v>189</v>
      </c>
      <c r="DA20" s="129" t="s">
        <v>177</v>
      </c>
      <c r="DB20" s="129">
        <v>102</v>
      </c>
      <c r="DC20" s="104" t="s">
        <v>181</v>
      </c>
      <c r="DD20" s="77"/>
      <c r="DE20" s="56"/>
      <c r="DF20" s="36"/>
      <c r="DI20" s="41">
        <v>1.0900000000000001</v>
      </c>
      <c r="DJ20" s="17" t="s">
        <v>196</v>
      </c>
      <c r="DK20" s="153">
        <v>125.568</v>
      </c>
      <c r="DL20" s="41">
        <v>125.568</v>
      </c>
      <c r="DM20" s="41">
        <v>9999</v>
      </c>
      <c r="DP20" s="41">
        <v>13</v>
      </c>
      <c r="DQ20" s="227">
        <v>0</v>
      </c>
      <c r="DR20" s="227">
        <v>0</v>
      </c>
      <c r="DS20" s="228">
        <v>39</v>
      </c>
      <c r="DT20" s="227">
        <v>0</v>
      </c>
      <c r="DU20" s="227">
        <v>0</v>
      </c>
      <c r="DV20" s="227">
        <v>6</v>
      </c>
      <c r="DW20" s="227">
        <v>0</v>
      </c>
      <c r="DX20" s="227">
        <v>0</v>
      </c>
      <c r="DY20" s="227">
        <v>334</v>
      </c>
      <c r="DZ20" s="227">
        <v>0</v>
      </c>
      <c r="EA20" s="227">
        <v>8</v>
      </c>
      <c r="EB20" s="227">
        <v>0</v>
      </c>
      <c r="EC20" s="228">
        <v>27.6</v>
      </c>
      <c r="ED20" s="227">
        <v>0</v>
      </c>
      <c r="EE20" s="227">
        <v>0</v>
      </c>
      <c r="EF20" s="227">
        <v>16</v>
      </c>
      <c r="EG20" s="227">
        <v>0</v>
      </c>
      <c r="EH20" s="228">
        <v>48.6</v>
      </c>
      <c r="EI20" s="227">
        <v>0</v>
      </c>
      <c r="EK20" s="41">
        <v>13</v>
      </c>
      <c r="EL20" s="227">
        <v>0</v>
      </c>
      <c r="EM20" s="227">
        <v>0</v>
      </c>
      <c r="EN20" s="227">
        <v>39</v>
      </c>
      <c r="EO20" s="227">
        <v>39</v>
      </c>
      <c r="EP20" s="227">
        <v>39</v>
      </c>
      <c r="EQ20" s="227">
        <v>45</v>
      </c>
      <c r="ER20" s="227">
        <v>45</v>
      </c>
      <c r="ES20" s="227">
        <v>45</v>
      </c>
      <c r="ET20" s="227">
        <v>379</v>
      </c>
      <c r="EU20" s="227">
        <v>379</v>
      </c>
      <c r="EV20" s="227">
        <v>387</v>
      </c>
      <c r="EW20" s="227">
        <v>387</v>
      </c>
      <c r="EX20" s="227">
        <v>414.6</v>
      </c>
      <c r="EY20" s="227">
        <v>414.6</v>
      </c>
      <c r="EZ20" s="227">
        <v>414.6</v>
      </c>
      <c r="FA20" s="227">
        <v>430.6</v>
      </c>
      <c r="FB20" s="227">
        <v>430.6</v>
      </c>
      <c r="FC20" s="227">
        <v>479.2</v>
      </c>
      <c r="FD20" s="227">
        <v>479.2</v>
      </c>
    </row>
    <row r="21" spans="1:160" ht="13.5" thickBot="1" x14ac:dyDescent="0.25">
      <c r="A21" s="132"/>
      <c r="B21" s="34">
        <v>14</v>
      </c>
      <c r="C21" s="10">
        <v>14</v>
      </c>
      <c r="D21" s="37" t="s">
        <v>105</v>
      </c>
      <c r="E21" s="37" t="s">
        <v>222</v>
      </c>
      <c r="F21" s="37"/>
      <c r="G21" s="43">
        <v>0.30138888888888898</v>
      </c>
      <c r="H21" s="47">
        <v>0.2951388888888889</v>
      </c>
      <c r="I21" s="58" t="s">
        <v>44</v>
      </c>
      <c r="J21" s="52">
        <v>0</v>
      </c>
      <c r="K21" s="43">
        <v>0.38472222222222202</v>
      </c>
      <c r="L21" s="47">
        <v>0.38472222222221802</v>
      </c>
      <c r="M21" s="42" t="s">
        <v>44</v>
      </c>
      <c r="N21" s="38">
        <v>0</v>
      </c>
      <c r="O21" s="73">
        <v>0.42638888888888887</v>
      </c>
      <c r="P21" s="42" t="s">
        <v>44</v>
      </c>
      <c r="Q21" s="38">
        <v>0</v>
      </c>
      <c r="R21" s="43">
        <v>0.42986111111111108</v>
      </c>
      <c r="S21" s="47">
        <v>0.42986111111111108</v>
      </c>
      <c r="T21" s="70">
        <v>35.5</v>
      </c>
      <c r="U21" s="71">
        <v>35.5</v>
      </c>
      <c r="V21" s="72"/>
      <c r="W21" s="115">
        <v>0.44722222222222219</v>
      </c>
      <c r="X21" s="42" t="s">
        <v>44</v>
      </c>
      <c r="Y21" s="38">
        <v>0</v>
      </c>
      <c r="Z21" s="49">
        <v>0.48194444444444445</v>
      </c>
      <c r="AA21" s="42" t="s">
        <v>44</v>
      </c>
      <c r="AB21" s="38">
        <v>0</v>
      </c>
      <c r="AC21" s="53">
        <v>0.48402777777777778</v>
      </c>
      <c r="AD21" s="61"/>
      <c r="AE21" s="55">
        <v>0.48782407407407408</v>
      </c>
      <c r="AF21" s="35">
        <v>3.7962962962962976E-3</v>
      </c>
      <c r="AG21" s="35">
        <v>5.7870370370369153E-5</v>
      </c>
      <c r="AH21" s="44" t="s">
        <v>45</v>
      </c>
      <c r="AI21" s="45">
        <v>5</v>
      </c>
      <c r="AJ21" s="115">
        <v>0.50486111111111109</v>
      </c>
      <c r="AK21" s="42" t="s">
        <v>44</v>
      </c>
      <c r="AL21" s="38">
        <v>0</v>
      </c>
      <c r="AM21" s="73">
        <v>0.51527777777777783</v>
      </c>
      <c r="AN21" s="42" t="s">
        <v>44</v>
      </c>
      <c r="AO21" s="38">
        <v>0</v>
      </c>
      <c r="AP21" s="53">
        <v>0.51736111111111105</v>
      </c>
      <c r="AQ21" s="61"/>
      <c r="AR21" s="55">
        <v>0.52410879629629636</v>
      </c>
      <c r="AS21" s="35">
        <v>6.7476851851853148E-3</v>
      </c>
      <c r="AT21" s="35">
        <v>1.1574074073944333E-5</v>
      </c>
      <c r="AU21" s="44" t="s">
        <v>45</v>
      </c>
      <c r="AV21" s="45">
        <v>1</v>
      </c>
      <c r="AW21" s="49">
        <v>0.54513888888888895</v>
      </c>
      <c r="AX21" s="42" t="s">
        <v>44</v>
      </c>
      <c r="AY21" s="38">
        <v>0</v>
      </c>
      <c r="AZ21" s="49">
        <v>0.54722222222222205</v>
      </c>
      <c r="BA21" s="61"/>
      <c r="BB21" s="55">
        <v>0.55229166666666674</v>
      </c>
      <c r="BC21" s="35">
        <v>5.0694444444446818E-3</v>
      </c>
      <c r="BD21" s="35">
        <v>6.9444444444681681E-5</v>
      </c>
      <c r="BE21" s="44" t="s">
        <v>223</v>
      </c>
      <c r="BF21" s="45">
        <v>6</v>
      </c>
      <c r="BG21" s="308">
        <v>0.59236111111111089</v>
      </c>
      <c r="BH21" s="42" t="s">
        <v>44</v>
      </c>
      <c r="BI21" s="38">
        <v>0</v>
      </c>
      <c r="BJ21" s="43">
        <v>0.59305555555555556</v>
      </c>
      <c r="BK21" s="47">
        <v>0.59375</v>
      </c>
      <c r="BL21" s="70">
        <v>25.2</v>
      </c>
      <c r="BM21" s="71">
        <v>25.2</v>
      </c>
      <c r="BN21" s="72"/>
      <c r="BO21" s="117" t="s">
        <v>226</v>
      </c>
      <c r="BP21" s="121"/>
      <c r="BQ21" s="124" t="s">
        <v>225</v>
      </c>
      <c r="BR21" s="125"/>
      <c r="BS21" s="49">
        <v>0.66875000000000007</v>
      </c>
      <c r="BT21" s="42" t="s">
        <v>44</v>
      </c>
      <c r="BU21" s="38">
        <v>0</v>
      </c>
      <c r="BV21" s="49">
        <v>0.67152777777777795</v>
      </c>
      <c r="BW21" s="61"/>
      <c r="BX21" s="55">
        <v>0.67393518518518514</v>
      </c>
      <c r="BY21" s="35">
        <v>2.4074074074071916E-3</v>
      </c>
      <c r="BZ21" s="35">
        <v>4.6296296296511989E-5</v>
      </c>
      <c r="CA21" s="44" t="s">
        <v>45</v>
      </c>
      <c r="CB21" s="45">
        <v>4</v>
      </c>
      <c r="CC21" s="85">
        <v>0.67708333333333337</v>
      </c>
      <c r="CD21" s="86"/>
      <c r="CE21" s="87">
        <v>0</v>
      </c>
      <c r="CF21" s="88"/>
      <c r="CG21" s="85">
        <v>0.68402777777777779</v>
      </c>
      <c r="CH21" s="86"/>
      <c r="CI21" s="87">
        <v>0</v>
      </c>
      <c r="CJ21" s="88"/>
      <c r="CK21" s="43">
        <v>0.72361111111111109</v>
      </c>
      <c r="CL21" s="47">
        <v>0.72361111111111109</v>
      </c>
      <c r="CM21" s="70">
        <v>46.6</v>
      </c>
      <c r="CN21" s="71">
        <v>46.6</v>
      </c>
      <c r="CO21" s="72"/>
      <c r="CP21" s="91">
        <v>0.72499999999999998</v>
      </c>
      <c r="CQ21" s="95">
        <v>5.5555555555555601E-2</v>
      </c>
      <c r="CR21" s="42" t="s">
        <v>44</v>
      </c>
      <c r="CS21" s="38">
        <v>0</v>
      </c>
      <c r="CT21" s="65"/>
      <c r="CU21" s="39">
        <v>123.3</v>
      </c>
      <c r="CV21" s="46">
        <v>0</v>
      </c>
      <c r="CW21" s="40"/>
      <c r="CX21" s="63">
        <v>123.3</v>
      </c>
      <c r="CY21" s="128"/>
      <c r="CZ21" s="101" t="s">
        <v>189</v>
      </c>
      <c r="DA21" s="129" t="s">
        <v>176</v>
      </c>
      <c r="DB21" s="129">
        <v>265</v>
      </c>
      <c r="DC21" s="104" t="s">
        <v>183</v>
      </c>
      <c r="DD21" s="77"/>
      <c r="DE21" s="56"/>
      <c r="DF21" s="36"/>
      <c r="DI21" s="41">
        <v>1.1499999999999999</v>
      </c>
      <c r="DJ21" s="17" t="s">
        <v>196</v>
      </c>
      <c r="DK21" s="153">
        <v>123.395</v>
      </c>
      <c r="DL21" s="41">
        <v>123.395</v>
      </c>
      <c r="DM21" s="41">
        <v>9999</v>
      </c>
      <c r="DP21" s="41">
        <v>14</v>
      </c>
      <c r="DQ21" s="227">
        <v>0</v>
      </c>
      <c r="DR21" s="227">
        <v>0</v>
      </c>
      <c r="DS21" s="228">
        <v>35.5</v>
      </c>
      <c r="DT21" s="227">
        <v>0</v>
      </c>
      <c r="DU21" s="227">
        <v>0</v>
      </c>
      <c r="DV21" s="227">
        <v>5</v>
      </c>
      <c r="DW21" s="227">
        <v>0</v>
      </c>
      <c r="DX21" s="227">
        <v>0</v>
      </c>
      <c r="DY21" s="227">
        <v>1</v>
      </c>
      <c r="DZ21" s="227">
        <v>0</v>
      </c>
      <c r="EA21" s="227">
        <v>6</v>
      </c>
      <c r="EB21" s="227">
        <v>0</v>
      </c>
      <c r="EC21" s="228">
        <v>25.2</v>
      </c>
      <c r="ED21" s="227">
        <v>0</v>
      </c>
      <c r="EE21" s="227">
        <v>0</v>
      </c>
      <c r="EF21" s="227">
        <v>4</v>
      </c>
      <c r="EG21" s="227">
        <v>0</v>
      </c>
      <c r="EH21" s="228">
        <v>46.6</v>
      </c>
      <c r="EI21" s="227">
        <v>0</v>
      </c>
      <c r="EK21" s="41">
        <v>14</v>
      </c>
      <c r="EL21" s="227">
        <v>0</v>
      </c>
      <c r="EM21" s="227">
        <v>0</v>
      </c>
      <c r="EN21" s="227">
        <v>35.5</v>
      </c>
      <c r="EO21" s="227">
        <v>35.5</v>
      </c>
      <c r="EP21" s="227">
        <v>35.5</v>
      </c>
      <c r="EQ21" s="227">
        <v>40.5</v>
      </c>
      <c r="ER21" s="227">
        <v>40.5</v>
      </c>
      <c r="ES21" s="227">
        <v>40.5</v>
      </c>
      <c r="ET21" s="227">
        <v>41.5</v>
      </c>
      <c r="EU21" s="227">
        <v>41.5</v>
      </c>
      <c r="EV21" s="227">
        <v>47.5</v>
      </c>
      <c r="EW21" s="227">
        <v>47.5</v>
      </c>
      <c r="EX21" s="227">
        <v>72.7</v>
      </c>
      <c r="EY21" s="227">
        <v>72.7</v>
      </c>
      <c r="EZ21" s="227">
        <v>72.7</v>
      </c>
      <c r="FA21" s="227">
        <v>76.7</v>
      </c>
      <c r="FB21" s="227">
        <v>76.7</v>
      </c>
      <c r="FC21" s="227">
        <v>123.3</v>
      </c>
      <c r="FD21" s="227">
        <v>123.3</v>
      </c>
    </row>
    <row r="22" spans="1:160" ht="13.5" thickBot="1" x14ac:dyDescent="0.25">
      <c r="A22" s="132"/>
      <c r="B22" s="34">
        <v>15</v>
      </c>
      <c r="C22" s="10">
        <v>15</v>
      </c>
      <c r="D22" s="37" t="s">
        <v>106</v>
      </c>
      <c r="E22" s="37" t="s">
        <v>107</v>
      </c>
      <c r="F22" s="37"/>
      <c r="G22" s="43">
        <v>0.30208333333333298</v>
      </c>
      <c r="H22" s="47">
        <v>0.29791666666666666</v>
      </c>
      <c r="I22" s="58" t="s">
        <v>44</v>
      </c>
      <c r="J22" s="52">
        <v>0</v>
      </c>
      <c r="K22" s="43">
        <v>0.38541666666666602</v>
      </c>
      <c r="L22" s="47">
        <v>0.38541666666666202</v>
      </c>
      <c r="M22" s="42" t="s">
        <v>44</v>
      </c>
      <c r="N22" s="38">
        <v>0</v>
      </c>
      <c r="O22" s="73">
        <v>0.42708333333333331</v>
      </c>
      <c r="P22" s="42" t="s">
        <v>44</v>
      </c>
      <c r="Q22" s="38">
        <v>0</v>
      </c>
      <c r="R22" s="43">
        <v>0.43055555555555558</v>
      </c>
      <c r="S22" s="47">
        <v>0.43055555555555558</v>
      </c>
      <c r="T22" s="70">
        <v>41</v>
      </c>
      <c r="U22" s="71">
        <v>41</v>
      </c>
      <c r="V22" s="72"/>
      <c r="W22" s="115">
        <v>0.44791666666666663</v>
      </c>
      <c r="X22" s="42" t="s">
        <v>44</v>
      </c>
      <c r="Y22" s="38">
        <v>0</v>
      </c>
      <c r="Z22" s="49">
        <v>0.4826388888888889</v>
      </c>
      <c r="AA22" s="42" t="s">
        <v>44</v>
      </c>
      <c r="AB22" s="38">
        <v>0</v>
      </c>
      <c r="AC22" s="53">
        <v>0.48472222222222222</v>
      </c>
      <c r="AD22" s="61"/>
      <c r="AE22" s="55">
        <v>0.48827546296296293</v>
      </c>
      <c r="AF22" s="35">
        <v>3.5532407407407041E-3</v>
      </c>
      <c r="AG22" s="35">
        <v>3.009259259259627E-4</v>
      </c>
      <c r="AH22" s="44" t="s">
        <v>45</v>
      </c>
      <c r="AI22" s="45">
        <v>26</v>
      </c>
      <c r="AJ22" s="115">
        <v>0.50555555555555554</v>
      </c>
      <c r="AK22" s="42" t="s">
        <v>44</v>
      </c>
      <c r="AL22" s="38">
        <v>0</v>
      </c>
      <c r="AM22" s="73">
        <v>0.51597222222222217</v>
      </c>
      <c r="AN22" s="42" t="s">
        <v>44</v>
      </c>
      <c r="AO22" s="38">
        <v>0</v>
      </c>
      <c r="AP22" s="53">
        <v>0.5180555555555556</v>
      </c>
      <c r="AQ22" s="61"/>
      <c r="AR22" s="55">
        <v>0.52578703703703711</v>
      </c>
      <c r="AS22" s="35">
        <v>7.7314814814815058E-3</v>
      </c>
      <c r="AT22" s="35">
        <v>9.722222222222467E-4</v>
      </c>
      <c r="AU22" s="44" t="s">
        <v>223</v>
      </c>
      <c r="AV22" s="45">
        <v>84</v>
      </c>
      <c r="AW22" s="49">
        <v>0.54583333333333328</v>
      </c>
      <c r="AX22" s="42" t="s">
        <v>44</v>
      </c>
      <c r="AY22" s="38">
        <v>0</v>
      </c>
      <c r="AZ22" s="49">
        <v>0.54791666666666705</v>
      </c>
      <c r="BA22" s="61"/>
      <c r="BB22" s="55">
        <v>0.55341435185185184</v>
      </c>
      <c r="BC22" s="35">
        <v>5.4976851851847863E-3</v>
      </c>
      <c r="BD22" s="35">
        <v>4.9768518518478622E-4</v>
      </c>
      <c r="BE22" s="44" t="s">
        <v>223</v>
      </c>
      <c r="BF22" s="45">
        <v>43</v>
      </c>
      <c r="BG22" s="308">
        <v>0.59305555555555589</v>
      </c>
      <c r="BH22" s="42" t="s">
        <v>44</v>
      </c>
      <c r="BI22" s="38">
        <v>0</v>
      </c>
      <c r="BJ22" s="43">
        <v>0.59375</v>
      </c>
      <c r="BK22" s="47">
        <v>0.59444444444444444</v>
      </c>
      <c r="BL22" s="70">
        <v>29.4</v>
      </c>
      <c r="BM22" s="71">
        <v>29.4</v>
      </c>
      <c r="BN22" s="72"/>
      <c r="BO22" s="117" t="s">
        <v>226</v>
      </c>
      <c r="BP22" s="121"/>
      <c r="BQ22" s="124" t="s">
        <v>225</v>
      </c>
      <c r="BR22" s="125"/>
      <c r="BS22" s="49">
        <v>0.6694444444444444</v>
      </c>
      <c r="BT22" s="42" t="s">
        <v>44</v>
      </c>
      <c r="BU22" s="38">
        <v>0</v>
      </c>
      <c r="BV22" s="49">
        <v>0.67222222222222205</v>
      </c>
      <c r="BW22" s="61"/>
      <c r="BX22" s="55">
        <v>0.67550925925925931</v>
      </c>
      <c r="BY22" s="35">
        <v>3.2870370370372548E-3</v>
      </c>
      <c r="BZ22" s="35">
        <v>8.333333333335512E-4</v>
      </c>
      <c r="CA22" s="44" t="s">
        <v>223</v>
      </c>
      <c r="CB22" s="45">
        <v>72</v>
      </c>
      <c r="CC22" s="85">
        <v>0.67638888888888893</v>
      </c>
      <c r="CD22" s="86"/>
      <c r="CE22" s="87">
        <v>0</v>
      </c>
      <c r="CF22" s="88"/>
      <c r="CG22" s="85">
        <v>0.68402777777777779</v>
      </c>
      <c r="CH22" s="86"/>
      <c r="CI22" s="87">
        <v>0</v>
      </c>
      <c r="CJ22" s="88"/>
      <c r="CK22" s="43">
        <v>0.72638888888888886</v>
      </c>
      <c r="CL22" s="47">
        <v>0.72638888888888886</v>
      </c>
      <c r="CM22" s="70">
        <v>50.1</v>
      </c>
      <c r="CN22" s="71">
        <v>50.1</v>
      </c>
      <c r="CO22" s="72"/>
      <c r="CP22" s="91">
        <v>0.72777777777777775</v>
      </c>
      <c r="CQ22" s="95">
        <v>5.5555555555555601E-2</v>
      </c>
      <c r="CR22" s="42" t="s">
        <v>44</v>
      </c>
      <c r="CS22" s="38">
        <v>0</v>
      </c>
      <c r="CT22" s="65"/>
      <c r="CU22" s="39">
        <v>345.5</v>
      </c>
      <c r="CV22" s="46">
        <v>0</v>
      </c>
      <c r="CW22" s="40"/>
      <c r="CX22" s="63">
        <v>345.5</v>
      </c>
      <c r="CY22" s="128"/>
      <c r="CZ22" s="101" t="s">
        <v>190</v>
      </c>
      <c r="DA22" s="129" t="s">
        <v>177</v>
      </c>
      <c r="DB22" s="129">
        <v>105</v>
      </c>
      <c r="DC22" s="104"/>
      <c r="DD22" s="77"/>
      <c r="DE22" s="56"/>
      <c r="DF22" s="36"/>
      <c r="DI22" s="41">
        <v>1.0900000000000001</v>
      </c>
      <c r="DJ22" s="17" t="s">
        <v>196</v>
      </c>
      <c r="DK22" s="153">
        <v>131.345</v>
      </c>
      <c r="DL22" s="41">
        <v>131.345</v>
      </c>
      <c r="DM22" s="41">
        <v>9999</v>
      </c>
      <c r="DP22" s="41">
        <v>15</v>
      </c>
      <c r="DQ22" s="227">
        <v>0</v>
      </c>
      <c r="DR22" s="227">
        <v>0</v>
      </c>
      <c r="DS22" s="228">
        <v>41</v>
      </c>
      <c r="DT22" s="227">
        <v>0</v>
      </c>
      <c r="DU22" s="227">
        <v>0</v>
      </c>
      <c r="DV22" s="227">
        <v>26</v>
      </c>
      <c r="DW22" s="227">
        <v>0</v>
      </c>
      <c r="DX22" s="227">
        <v>0</v>
      </c>
      <c r="DY22" s="227">
        <v>84</v>
      </c>
      <c r="DZ22" s="227">
        <v>0</v>
      </c>
      <c r="EA22" s="227">
        <v>43</v>
      </c>
      <c r="EB22" s="227">
        <v>0</v>
      </c>
      <c r="EC22" s="228">
        <v>29.4</v>
      </c>
      <c r="ED22" s="227">
        <v>0</v>
      </c>
      <c r="EE22" s="227">
        <v>0</v>
      </c>
      <c r="EF22" s="227">
        <v>72</v>
      </c>
      <c r="EG22" s="227">
        <v>0</v>
      </c>
      <c r="EH22" s="228">
        <v>50.1</v>
      </c>
      <c r="EI22" s="227">
        <v>0</v>
      </c>
      <c r="EK22" s="41">
        <v>15</v>
      </c>
      <c r="EL22" s="227">
        <v>0</v>
      </c>
      <c r="EM22" s="227">
        <v>0</v>
      </c>
      <c r="EN22" s="227">
        <v>41</v>
      </c>
      <c r="EO22" s="227">
        <v>41</v>
      </c>
      <c r="EP22" s="227">
        <v>41</v>
      </c>
      <c r="EQ22" s="227">
        <v>67</v>
      </c>
      <c r="ER22" s="227">
        <v>67</v>
      </c>
      <c r="ES22" s="227">
        <v>67</v>
      </c>
      <c r="ET22" s="227">
        <v>151</v>
      </c>
      <c r="EU22" s="227">
        <v>151</v>
      </c>
      <c r="EV22" s="227">
        <v>194</v>
      </c>
      <c r="EW22" s="227">
        <v>194</v>
      </c>
      <c r="EX22" s="227">
        <v>223.4</v>
      </c>
      <c r="EY22" s="227">
        <v>223.4</v>
      </c>
      <c r="EZ22" s="227">
        <v>223.4</v>
      </c>
      <c r="FA22" s="227">
        <v>295.39999999999998</v>
      </c>
      <c r="FB22" s="227">
        <v>295.39999999999998</v>
      </c>
      <c r="FC22" s="227">
        <v>345.5</v>
      </c>
      <c r="FD22" s="227">
        <v>345.5</v>
      </c>
    </row>
    <row r="23" spans="1:160" ht="13.5" thickBot="1" x14ac:dyDescent="0.25">
      <c r="A23" s="132"/>
      <c r="B23" s="34">
        <v>16</v>
      </c>
      <c r="C23" s="10">
        <v>16</v>
      </c>
      <c r="D23" s="37" t="s">
        <v>108</v>
      </c>
      <c r="E23" s="37" t="s">
        <v>109</v>
      </c>
      <c r="F23" s="37"/>
      <c r="G23" s="43">
        <v>0.30277777777777798</v>
      </c>
      <c r="H23" s="47">
        <v>0.30277777777777776</v>
      </c>
      <c r="I23" s="58" t="s">
        <v>44</v>
      </c>
      <c r="J23" s="52">
        <v>0</v>
      </c>
      <c r="K23" s="43">
        <v>0.38611111111111002</v>
      </c>
      <c r="L23" s="47">
        <v>0.38611111111110602</v>
      </c>
      <c r="M23" s="42" t="s">
        <v>44</v>
      </c>
      <c r="N23" s="38">
        <v>0</v>
      </c>
      <c r="O23" s="73">
        <v>0.42777777777777781</v>
      </c>
      <c r="P23" s="42" t="s">
        <v>44</v>
      </c>
      <c r="Q23" s="38">
        <v>0</v>
      </c>
      <c r="R23" s="43">
        <v>0.43124999999999997</v>
      </c>
      <c r="S23" s="47">
        <v>0.43124999999999997</v>
      </c>
      <c r="T23" s="70">
        <v>39</v>
      </c>
      <c r="U23" s="71">
        <v>39</v>
      </c>
      <c r="V23" s="72">
        <v>300</v>
      </c>
      <c r="W23" s="115">
        <v>0.44861111111111113</v>
      </c>
      <c r="X23" s="42" t="s">
        <v>44</v>
      </c>
      <c r="Y23" s="38">
        <v>0</v>
      </c>
      <c r="Z23" s="49">
        <v>0.48333333333333334</v>
      </c>
      <c r="AA23" s="42" t="s">
        <v>44</v>
      </c>
      <c r="AB23" s="38">
        <v>0</v>
      </c>
      <c r="AC23" s="53">
        <v>0.48541666666666666</v>
      </c>
      <c r="AD23" s="61"/>
      <c r="AE23" s="55">
        <v>0.48931712962962964</v>
      </c>
      <c r="AF23" s="35">
        <v>3.9004629629629806E-3</v>
      </c>
      <c r="AG23" s="35">
        <v>4.6296296296313797E-5</v>
      </c>
      <c r="AH23" s="44" t="s">
        <v>223</v>
      </c>
      <c r="AI23" s="45">
        <v>4</v>
      </c>
      <c r="AJ23" s="115">
        <v>0.50624999999999998</v>
      </c>
      <c r="AK23" s="42" t="s">
        <v>44</v>
      </c>
      <c r="AL23" s="38">
        <v>0</v>
      </c>
      <c r="AM23" s="73">
        <v>0.51666666666666672</v>
      </c>
      <c r="AN23" s="42" t="s">
        <v>44</v>
      </c>
      <c r="AO23" s="38">
        <v>0</v>
      </c>
      <c r="AP23" s="53">
        <v>0.51874999999999993</v>
      </c>
      <c r="AQ23" s="61"/>
      <c r="AR23" s="55">
        <v>0.52538194444444442</v>
      </c>
      <c r="AS23" s="35">
        <v>6.6319444444444819E-3</v>
      </c>
      <c r="AT23" s="35">
        <v>1.2731481481477718E-4</v>
      </c>
      <c r="AU23" s="44" t="s">
        <v>45</v>
      </c>
      <c r="AV23" s="45">
        <v>11</v>
      </c>
      <c r="AW23" s="49">
        <v>0.54652777777777783</v>
      </c>
      <c r="AX23" s="42" t="s">
        <v>44</v>
      </c>
      <c r="AY23" s="38">
        <v>0</v>
      </c>
      <c r="AZ23" s="49">
        <v>0.54861111111111105</v>
      </c>
      <c r="BA23" s="61"/>
      <c r="BB23" s="55">
        <v>0.55344907407407407</v>
      </c>
      <c r="BC23" s="35">
        <v>4.8379629629630161E-3</v>
      </c>
      <c r="BD23" s="35">
        <v>1.6203703703698401E-4</v>
      </c>
      <c r="BE23" s="44" t="s">
        <v>45</v>
      </c>
      <c r="BF23" s="45">
        <v>14</v>
      </c>
      <c r="BG23" s="308">
        <v>0.59375</v>
      </c>
      <c r="BH23" s="42" t="s">
        <v>44</v>
      </c>
      <c r="BI23" s="38">
        <v>0</v>
      </c>
      <c r="BJ23" s="43">
        <v>0.59444444444444444</v>
      </c>
      <c r="BK23" s="47">
        <v>0.59513888888888888</v>
      </c>
      <c r="BL23" s="70">
        <v>26.6</v>
      </c>
      <c r="BM23" s="71">
        <v>26.6</v>
      </c>
      <c r="BN23" s="72"/>
      <c r="BO23" s="117" t="s">
        <v>226</v>
      </c>
      <c r="BP23" s="121"/>
      <c r="BQ23" s="124" t="s">
        <v>225</v>
      </c>
      <c r="BR23" s="125"/>
      <c r="BS23" s="49">
        <v>0.67013888888888884</v>
      </c>
      <c r="BT23" s="42" t="s">
        <v>44</v>
      </c>
      <c r="BU23" s="38">
        <v>0</v>
      </c>
      <c r="BV23" s="49">
        <v>0.67291666666666705</v>
      </c>
      <c r="BW23" s="61"/>
      <c r="BX23" s="55">
        <v>0.67543981481481474</v>
      </c>
      <c r="BY23" s="35">
        <v>2.5231481481476914E-3</v>
      </c>
      <c r="BZ23" s="35">
        <v>6.9444444443987792E-5</v>
      </c>
      <c r="CA23" s="44" t="s">
        <v>223</v>
      </c>
      <c r="CB23" s="45">
        <v>6</v>
      </c>
      <c r="CC23" s="85">
        <v>0.67708333333333337</v>
      </c>
      <c r="CD23" s="86"/>
      <c r="CE23" s="87">
        <v>0</v>
      </c>
      <c r="CF23" s="88"/>
      <c r="CG23" s="85">
        <v>0.68402777777777779</v>
      </c>
      <c r="CH23" s="86"/>
      <c r="CI23" s="87">
        <v>60</v>
      </c>
      <c r="CJ23" s="88"/>
      <c r="CK23" s="43">
        <v>0.7270833333333333</v>
      </c>
      <c r="CL23" s="47">
        <v>0.7270833333333333</v>
      </c>
      <c r="CM23" s="70">
        <v>44.3</v>
      </c>
      <c r="CN23" s="71">
        <v>44.3</v>
      </c>
      <c r="CO23" s="72">
        <v>30</v>
      </c>
      <c r="CP23" s="91">
        <v>0.7284722222222223</v>
      </c>
      <c r="CQ23" s="95">
        <v>5.5555555555555601E-2</v>
      </c>
      <c r="CR23" s="42" t="s">
        <v>44</v>
      </c>
      <c r="CS23" s="38">
        <v>0</v>
      </c>
      <c r="CT23" s="65"/>
      <c r="CU23" s="39">
        <v>474.9</v>
      </c>
      <c r="CV23" s="46">
        <v>60</v>
      </c>
      <c r="CW23" s="40"/>
      <c r="CX23" s="63">
        <v>534.9</v>
      </c>
      <c r="CZ23" s="101" t="s">
        <v>191</v>
      </c>
      <c r="DA23" s="129" t="s">
        <v>177</v>
      </c>
      <c r="DB23" s="129">
        <v>77</v>
      </c>
      <c r="DC23" s="104" t="s">
        <v>184</v>
      </c>
      <c r="DD23" s="77"/>
      <c r="DE23" s="56"/>
      <c r="DF23" s="36"/>
      <c r="DI23" s="41">
        <v>1.06</v>
      </c>
      <c r="DJ23" s="17" t="s">
        <v>196</v>
      </c>
      <c r="DK23" s="153">
        <v>446.49400000000003</v>
      </c>
      <c r="DL23" s="41">
        <v>446.49400000000003</v>
      </c>
      <c r="DM23" s="41">
        <v>9999</v>
      </c>
      <c r="DP23" s="41">
        <v>16</v>
      </c>
      <c r="DQ23" s="227">
        <v>0</v>
      </c>
      <c r="DR23" s="227">
        <v>0</v>
      </c>
      <c r="DS23" s="228">
        <v>339</v>
      </c>
      <c r="DT23" s="227">
        <v>0</v>
      </c>
      <c r="DU23" s="227">
        <v>0</v>
      </c>
      <c r="DV23" s="227">
        <v>4</v>
      </c>
      <c r="DW23" s="227">
        <v>0</v>
      </c>
      <c r="DX23" s="227">
        <v>0</v>
      </c>
      <c r="DY23" s="227">
        <v>11</v>
      </c>
      <c r="DZ23" s="227">
        <v>0</v>
      </c>
      <c r="EA23" s="227">
        <v>14</v>
      </c>
      <c r="EB23" s="227">
        <v>0</v>
      </c>
      <c r="EC23" s="228">
        <v>26.6</v>
      </c>
      <c r="ED23" s="227">
        <v>0</v>
      </c>
      <c r="EE23" s="227">
        <v>0</v>
      </c>
      <c r="EF23" s="227">
        <v>6</v>
      </c>
      <c r="EG23" s="227">
        <v>60</v>
      </c>
      <c r="EH23" s="228">
        <v>74.3</v>
      </c>
      <c r="EI23" s="227">
        <v>0</v>
      </c>
      <c r="EK23" s="41">
        <v>16</v>
      </c>
      <c r="EL23" s="227">
        <v>0</v>
      </c>
      <c r="EM23" s="227">
        <v>0</v>
      </c>
      <c r="EN23" s="227">
        <v>339</v>
      </c>
      <c r="EO23" s="227">
        <v>339</v>
      </c>
      <c r="EP23" s="227">
        <v>339</v>
      </c>
      <c r="EQ23" s="227">
        <v>343</v>
      </c>
      <c r="ER23" s="227">
        <v>343</v>
      </c>
      <c r="ES23" s="227">
        <v>343</v>
      </c>
      <c r="ET23" s="227">
        <v>354</v>
      </c>
      <c r="EU23" s="227">
        <v>354</v>
      </c>
      <c r="EV23" s="227">
        <v>368</v>
      </c>
      <c r="EW23" s="227">
        <v>368</v>
      </c>
      <c r="EX23" s="227">
        <v>394.6</v>
      </c>
      <c r="EY23" s="227">
        <v>394.6</v>
      </c>
      <c r="EZ23" s="227">
        <v>394.6</v>
      </c>
      <c r="FA23" s="227">
        <v>400.6</v>
      </c>
      <c r="FB23" s="227">
        <v>460.6</v>
      </c>
      <c r="FC23" s="227">
        <v>534.9</v>
      </c>
      <c r="FD23" s="227">
        <v>534.9</v>
      </c>
    </row>
    <row r="24" spans="1:160" ht="13.5" thickBot="1" x14ac:dyDescent="0.25">
      <c r="A24" s="132"/>
      <c r="B24" s="34">
        <v>17</v>
      </c>
      <c r="C24" s="10">
        <v>17</v>
      </c>
      <c r="D24" s="37" t="s">
        <v>39</v>
      </c>
      <c r="E24" s="37" t="s">
        <v>40</v>
      </c>
      <c r="F24" s="37"/>
      <c r="G24" s="43">
        <v>0.30347222222222198</v>
      </c>
      <c r="H24" s="47">
        <v>0.3034722222222222</v>
      </c>
      <c r="I24" s="58" t="s">
        <v>44</v>
      </c>
      <c r="J24" s="52">
        <v>0</v>
      </c>
      <c r="K24" s="43">
        <v>0.38680555555555501</v>
      </c>
      <c r="L24" s="47">
        <v>0.38680555555555002</v>
      </c>
      <c r="M24" s="42" t="s">
        <v>44</v>
      </c>
      <c r="N24" s="38">
        <v>0</v>
      </c>
      <c r="O24" s="73">
        <v>0.4284722222222222</v>
      </c>
      <c r="P24" s="42" t="s">
        <v>44</v>
      </c>
      <c r="Q24" s="38">
        <v>0</v>
      </c>
      <c r="R24" s="43">
        <v>0.43263888888888885</v>
      </c>
      <c r="S24" s="47">
        <v>0.43263888888888885</v>
      </c>
      <c r="T24" s="70">
        <v>41.2</v>
      </c>
      <c r="U24" s="71">
        <v>41.2</v>
      </c>
      <c r="V24" s="72"/>
      <c r="W24" s="115">
        <v>0.44930555555555551</v>
      </c>
      <c r="X24" s="42" t="s">
        <v>44</v>
      </c>
      <c r="Y24" s="38">
        <v>0</v>
      </c>
      <c r="Z24" s="49">
        <v>0.48402777777777778</v>
      </c>
      <c r="AA24" s="42" t="s">
        <v>44</v>
      </c>
      <c r="AB24" s="38">
        <v>0</v>
      </c>
      <c r="AC24" s="53">
        <v>0.4861111111111111</v>
      </c>
      <c r="AD24" s="61"/>
      <c r="AE24" s="55">
        <v>0.48981481481481487</v>
      </c>
      <c r="AF24" s="35">
        <v>3.7037037037037646E-3</v>
      </c>
      <c r="AG24" s="35">
        <v>1.504629629629022E-4</v>
      </c>
      <c r="AH24" s="44" t="s">
        <v>45</v>
      </c>
      <c r="AI24" s="45">
        <v>13</v>
      </c>
      <c r="AJ24" s="115">
        <v>0.50694444444444442</v>
      </c>
      <c r="AK24" s="42" t="s">
        <v>44</v>
      </c>
      <c r="AL24" s="38">
        <v>0</v>
      </c>
      <c r="AM24" s="73">
        <v>0.51736111111111105</v>
      </c>
      <c r="AN24" s="42" t="s">
        <v>44</v>
      </c>
      <c r="AO24" s="38">
        <v>0</v>
      </c>
      <c r="AP24" s="53">
        <v>0.51944444444444449</v>
      </c>
      <c r="AQ24" s="61"/>
      <c r="AR24" s="55">
        <v>0.52679398148148149</v>
      </c>
      <c r="AS24" s="35">
        <v>7.3495370370370017E-3</v>
      </c>
      <c r="AT24" s="35">
        <v>5.9027777777774255E-4</v>
      </c>
      <c r="AU24" s="44" t="s">
        <v>223</v>
      </c>
      <c r="AV24" s="45">
        <v>51</v>
      </c>
      <c r="AW24" s="49">
        <v>0.54722222222222217</v>
      </c>
      <c r="AX24" s="42" t="s">
        <v>44</v>
      </c>
      <c r="AY24" s="38">
        <v>0</v>
      </c>
      <c r="AZ24" s="49">
        <v>0.54930555555555505</v>
      </c>
      <c r="BA24" s="61"/>
      <c r="BB24" s="55">
        <v>0.55457175925925928</v>
      </c>
      <c r="BC24" s="35">
        <v>5.2662037037042309E-3</v>
      </c>
      <c r="BD24" s="35">
        <v>2.6620370370423075E-4</v>
      </c>
      <c r="BE24" s="44" t="s">
        <v>223</v>
      </c>
      <c r="BF24" s="45">
        <v>23</v>
      </c>
      <c r="BG24" s="308">
        <v>0.59444444444444389</v>
      </c>
      <c r="BH24" s="42" t="s">
        <v>44</v>
      </c>
      <c r="BI24" s="38">
        <v>0</v>
      </c>
      <c r="BJ24" s="43">
        <v>0.59583333333333333</v>
      </c>
      <c r="BK24" s="47">
        <v>0.59652777777777777</v>
      </c>
      <c r="BL24" s="70">
        <v>29.6</v>
      </c>
      <c r="BM24" s="71">
        <v>29.6</v>
      </c>
      <c r="BN24" s="72"/>
      <c r="BO24" s="117" t="s">
        <v>226</v>
      </c>
      <c r="BP24" s="121"/>
      <c r="BQ24" s="124" t="s">
        <v>225</v>
      </c>
      <c r="BR24" s="125"/>
      <c r="BS24" s="49">
        <v>0.67083333333333339</v>
      </c>
      <c r="BT24" s="42" t="s">
        <v>44</v>
      </c>
      <c r="BU24" s="38">
        <v>0</v>
      </c>
      <c r="BV24" s="49">
        <v>0.67361111111111105</v>
      </c>
      <c r="BW24" s="61"/>
      <c r="BX24" s="55">
        <v>0.67679398148148151</v>
      </c>
      <c r="BY24" s="35">
        <v>3.1828703703704608E-3</v>
      </c>
      <c r="BZ24" s="35">
        <v>7.2916666666675723E-4</v>
      </c>
      <c r="CA24" s="44" t="s">
        <v>223</v>
      </c>
      <c r="CB24" s="45">
        <v>63</v>
      </c>
      <c r="CC24" s="85">
        <v>0.67847222222222225</v>
      </c>
      <c r="CD24" s="86"/>
      <c r="CE24" s="87">
        <v>0</v>
      </c>
      <c r="CF24" s="88"/>
      <c r="CG24" s="85">
        <v>0.68680555555555556</v>
      </c>
      <c r="CH24" s="86"/>
      <c r="CI24" s="87">
        <v>0</v>
      </c>
      <c r="CJ24" s="88"/>
      <c r="CK24" s="43">
        <v>0.73125000000000007</v>
      </c>
      <c r="CL24" s="47">
        <v>0.73125000000000007</v>
      </c>
      <c r="CM24" s="70">
        <v>50.2</v>
      </c>
      <c r="CN24" s="71">
        <v>50.2</v>
      </c>
      <c r="CO24" s="72">
        <v>30</v>
      </c>
      <c r="CP24" s="91">
        <v>0.73263888888888884</v>
      </c>
      <c r="CQ24" s="95">
        <v>5.5555555555555601E-2</v>
      </c>
      <c r="CR24" s="42" t="s">
        <v>44</v>
      </c>
      <c r="CS24" s="38">
        <v>0</v>
      </c>
      <c r="CU24" s="39">
        <v>301</v>
      </c>
      <c r="CV24" s="46">
        <v>0</v>
      </c>
      <c r="CW24" s="40"/>
      <c r="CX24" s="63">
        <v>301</v>
      </c>
      <c r="CZ24" s="101" t="s">
        <v>189</v>
      </c>
      <c r="DA24" s="129" t="s">
        <v>177</v>
      </c>
      <c r="DB24" s="129">
        <v>90</v>
      </c>
      <c r="DC24" s="104" t="s">
        <v>185</v>
      </c>
      <c r="DD24" s="77"/>
      <c r="DE24" s="56"/>
      <c r="DF24" s="36"/>
      <c r="DI24" s="41">
        <v>1.06</v>
      </c>
      <c r="DJ24" s="17" t="s">
        <v>196</v>
      </c>
      <c r="DK24" s="153">
        <v>158.26</v>
      </c>
      <c r="DL24" s="41">
        <v>158.26</v>
      </c>
      <c r="DM24" s="41">
        <v>9999</v>
      </c>
      <c r="DP24" s="41">
        <v>17</v>
      </c>
      <c r="DQ24" s="227">
        <v>0</v>
      </c>
      <c r="DR24" s="227">
        <v>0</v>
      </c>
      <c r="DS24" s="228">
        <v>41.2</v>
      </c>
      <c r="DT24" s="227">
        <v>0</v>
      </c>
      <c r="DU24" s="227">
        <v>0</v>
      </c>
      <c r="DV24" s="227">
        <v>13</v>
      </c>
      <c r="DW24" s="227">
        <v>0</v>
      </c>
      <c r="DX24" s="227">
        <v>0</v>
      </c>
      <c r="DY24" s="227">
        <v>51</v>
      </c>
      <c r="DZ24" s="227">
        <v>0</v>
      </c>
      <c r="EA24" s="227">
        <v>23</v>
      </c>
      <c r="EB24" s="227">
        <v>0</v>
      </c>
      <c r="EC24" s="228">
        <v>29.6</v>
      </c>
      <c r="ED24" s="227">
        <v>0</v>
      </c>
      <c r="EE24" s="227">
        <v>0</v>
      </c>
      <c r="EF24" s="227">
        <v>63</v>
      </c>
      <c r="EG24" s="227">
        <v>0</v>
      </c>
      <c r="EH24" s="228">
        <v>80.2</v>
      </c>
      <c r="EI24" s="227">
        <v>0</v>
      </c>
      <c r="EK24" s="41">
        <v>17</v>
      </c>
      <c r="EL24" s="227">
        <v>0</v>
      </c>
      <c r="EM24" s="227">
        <v>0</v>
      </c>
      <c r="EN24" s="227">
        <v>41.2</v>
      </c>
      <c r="EO24" s="227">
        <v>41.2</v>
      </c>
      <c r="EP24" s="227">
        <v>41.2</v>
      </c>
      <c r="EQ24" s="227">
        <v>54.2</v>
      </c>
      <c r="ER24" s="227">
        <v>54.2</v>
      </c>
      <c r="ES24" s="227">
        <v>54.2</v>
      </c>
      <c r="ET24" s="227">
        <v>105.2</v>
      </c>
      <c r="EU24" s="227">
        <v>105.2</v>
      </c>
      <c r="EV24" s="227">
        <v>128.19999999999999</v>
      </c>
      <c r="EW24" s="227">
        <v>128.19999999999999</v>
      </c>
      <c r="EX24" s="227">
        <v>157.80000000000001</v>
      </c>
      <c r="EY24" s="227">
        <v>157.80000000000001</v>
      </c>
      <c r="EZ24" s="227">
        <v>157.80000000000001</v>
      </c>
      <c r="FA24" s="227">
        <v>220.8</v>
      </c>
      <c r="FB24" s="227">
        <v>220.8</v>
      </c>
      <c r="FC24" s="227">
        <v>301</v>
      </c>
      <c r="FD24" s="227">
        <v>301</v>
      </c>
    </row>
    <row r="25" spans="1:160" ht="13.5" thickBot="1" x14ac:dyDescent="0.25">
      <c r="A25" s="132"/>
      <c r="B25" s="34">
        <v>18</v>
      </c>
      <c r="C25" s="10">
        <v>18</v>
      </c>
      <c r="D25" s="37" t="s">
        <v>110</v>
      </c>
      <c r="E25" s="37" t="s">
        <v>111</v>
      </c>
      <c r="F25" s="37"/>
      <c r="G25" s="43">
        <v>0.30416666666666697</v>
      </c>
      <c r="H25" s="47">
        <v>0.30416666666666664</v>
      </c>
      <c r="I25" s="58" t="s">
        <v>44</v>
      </c>
      <c r="J25" s="52">
        <v>0</v>
      </c>
      <c r="K25" s="43">
        <v>0.38749999999999901</v>
      </c>
      <c r="L25" s="47">
        <v>0.38749999999999402</v>
      </c>
      <c r="M25" s="42" t="s">
        <v>44</v>
      </c>
      <c r="N25" s="38">
        <v>0</v>
      </c>
      <c r="O25" s="73">
        <v>0.4291666666666667</v>
      </c>
      <c r="P25" s="42" t="s">
        <v>44</v>
      </c>
      <c r="Q25" s="38">
        <v>0</v>
      </c>
      <c r="R25" s="43">
        <v>0.43333333333333335</v>
      </c>
      <c r="S25" s="47">
        <v>0.43333333333333335</v>
      </c>
      <c r="T25" s="70">
        <v>40.299999999999997</v>
      </c>
      <c r="U25" s="71">
        <v>40.299999999999997</v>
      </c>
      <c r="V25" s="72"/>
      <c r="W25" s="115">
        <v>0.45</v>
      </c>
      <c r="X25" s="42" t="s">
        <v>44</v>
      </c>
      <c r="Y25" s="38">
        <v>0</v>
      </c>
      <c r="Z25" s="49">
        <v>0.48472222222222222</v>
      </c>
      <c r="AA25" s="42" t="s">
        <v>44</v>
      </c>
      <c r="AB25" s="38">
        <v>0</v>
      </c>
      <c r="AC25" s="53">
        <v>0.48680555555555555</v>
      </c>
      <c r="AD25" s="61"/>
      <c r="AE25" s="55">
        <v>0.49076388888888894</v>
      </c>
      <c r="AF25" s="35">
        <v>3.958333333333397E-3</v>
      </c>
      <c r="AG25" s="35">
        <v>1.0416666666673022E-4</v>
      </c>
      <c r="AH25" s="44" t="s">
        <v>223</v>
      </c>
      <c r="AI25" s="45">
        <v>9</v>
      </c>
      <c r="AJ25" s="115">
        <v>0.50763888888888886</v>
      </c>
      <c r="AK25" s="42" t="s">
        <v>44</v>
      </c>
      <c r="AL25" s="38">
        <v>0</v>
      </c>
      <c r="AM25" s="73">
        <v>0.5180555555555556</v>
      </c>
      <c r="AN25" s="42" t="s">
        <v>44</v>
      </c>
      <c r="AO25" s="38">
        <v>0</v>
      </c>
      <c r="AP25" s="53">
        <v>0.52013888888888882</v>
      </c>
      <c r="AQ25" s="61"/>
      <c r="AR25" s="55">
        <v>0.52681712962962968</v>
      </c>
      <c r="AS25" s="35">
        <v>6.6782407407408595E-3</v>
      </c>
      <c r="AT25" s="35">
        <v>8.1018518518399633E-5</v>
      </c>
      <c r="AU25" s="44" t="s">
        <v>45</v>
      </c>
      <c r="AV25" s="45">
        <v>7</v>
      </c>
      <c r="AW25" s="49">
        <v>0.54791666666666672</v>
      </c>
      <c r="AX25" s="42" t="s">
        <v>44</v>
      </c>
      <c r="AY25" s="38">
        <v>0</v>
      </c>
      <c r="AZ25" s="49">
        <v>0.55000000000000004</v>
      </c>
      <c r="BA25" s="61"/>
      <c r="BB25" s="55">
        <v>0.55533564814814818</v>
      </c>
      <c r="BC25" s="35">
        <v>5.335648148148131E-3</v>
      </c>
      <c r="BD25" s="35">
        <v>3.3564814814813094E-4</v>
      </c>
      <c r="BE25" s="44" t="s">
        <v>223</v>
      </c>
      <c r="BF25" s="45">
        <v>29</v>
      </c>
      <c r="BG25" s="308">
        <v>0.59513888888888888</v>
      </c>
      <c r="BH25" s="42" t="s">
        <v>44</v>
      </c>
      <c r="BI25" s="38">
        <v>0</v>
      </c>
      <c r="BJ25" s="43">
        <v>0.59652777777777777</v>
      </c>
      <c r="BK25" s="47">
        <v>0.59722222222222221</v>
      </c>
      <c r="BL25" s="70">
        <v>30.3</v>
      </c>
      <c r="BM25" s="71">
        <v>30.3</v>
      </c>
      <c r="BN25" s="72"/>
      <c r="BO25" s="117" t="s">
        <v>226</v>
      </c>
      <c r="BP25" s="121"/>
      <c r="BQ25" s="124" t="s">
        <v>225</v>
      </c>
      <c r="BR25" s="125"/>
      <c r="BS25" s="49">
        <v>0.67152777777777783</v>
      </c>
      <c r="BT25" s="42" t="s">
        <v>44</v>
      </c>
      <c r="BU25" s="38">
        <v>0</v>
      </c>
      <c r="BV25" s="49">
        <v>0.67430555555555505</v>
      </c>
      <c r="BW25" s="61"/>
      <c r="BX25" s="55">
        <v>0.67703703703703699</v>
      </c>
      <c r="BY25" s="35">
        <v>2.7314814814819455E-3</v>
      </c>
      <c r="BZ25" s="35">
        <v>2.7777777777824187E-4</v>
      </c>
      <c r="CA25" s="44" t="s">
        <v>223</v>
      </c>
      <c r="CB25" s="45">
        <v>24</v>
      </c>
      <c r="CC25" s="85">
        <v>0.67847222222222225</v>
      </c>
      <c r="CD25" s="86"/>
      <c r="CE25" s="87">
        <v>0</v>
      </c>
      <c r="CF25" s="88"/>
      <c r="CG25" s="85">
        <v>0.68680555555555556</v>
      </c>
      <c r="CH25" s="86"/>
      <c r="CI25" s="87">
        <v>0</v>
      </c>
      <c r="CJ25" s="88"/>
      <c r="CK25" s="43">
        <v>0.72777777777777775</v>
      </c>
      <c r="CL25" s="47">
        <v>0.72777777777777775</v>
      </c>
      <c r="CM25" s="70">
        <v>46.1</v>
      </c>
      <c r="CN25" s="71">
        <v>46.1</v>
      </c>
      <c r="CO25" s="72"/>
      <c r="CP25" s="91">
        <v>0.73333333333333339</v>
      </c>
      <c r="CQ25" s="95">
        <v>5.5555555555555601E-2</v>
      </c>
      <c r="CR25" s="42" t="s">
        <v>44</v>
      </c>
      <c r="CS25" s="38">
        <v>0</v>
      </c>
      <c r="CU25" s="39">
        <v>185.7</v>
      </c>
      <c r="CV25" s="46">
        <v>0</v>
      </c>
      <c r="CW25" s="40"/>
      <c r="CX25" s="63">
        <v>185.7</v>
      </c>
      <c r="CY25" s="75"/>
      <c r="CZ25" s="101" t="s">
        <v>189</v>
      </c>
      <c r="DA25" s="129" t="s">
        <v>178</v>
      </c>
      <c r="DB25" s="129">
        <v>177</v>
      </c>
      <c r="DC25" s="104"/>
      <c r="DD25" s="77"/>
      <c r="DE25" s="56"/>
      <c r="DF25" s="36"/>
      <c r="DI25" s="41">
        <v>1.03</v>
      </c>
      <c r="DJ25" s="17" t="s">
        <v>196</v>
      </c>
      <c r="DK25" s="153">
        <v>120.20099999999999</v>
      </c>
      <c r="DL25" s="41">
        <v>120.20099999999999</v>
      </c>
      <c r="DM25" s="41">
        <v>9999</v>
      </c>
      <c r="DP25" s="41">
        <v>18</v>
      </c>
      <c r="DQ25" s="227">
        <v>0</v>
      </c>
      <c r="DR25" s="227">
        <v>0</v>
      </c>
      <c r="DS25" s="228">
        <v>40.299999999999997</v>
      </c>
      <c r="DT25" s="227">
        <v>0</v>
      </c>
      <c r="DU25" s="227">
        <v>0</v>
      </c>
      <c r="DV25" s="227">
        <v>9</v>
      </c>
      <c r="DW25" s="227">
        <v>0</v>
      </c>
      <c r="DX25" s="227">
        <v>0</v>
      </c>
      <c r="DY25" s="227">
        <v>7</v>
      </c>
      <c r="DZ25" s="227">
        <v>0</v>
      </c>
      <c r="EA25" s="227">
        <v>29</v>
      </c>
      <c r="EB25" s="227">
        <v>0</v>
      </c>
      <c r="EC25" s="228">
        <v>30.3</v>
      </c>
      <c r="ED25" s="227">
        <v>0</v>
      </c>
      <c r="EE25" s="227">
        <v>0</v>
      </c>
      <c r="EF25" s="227">
        <v>24</v>
      </c>
      <c r="EG25" s="227">
        <v>0</v>
      </c>
      <c r="EH25" s="228">
        <v>46.1</v>
      </c>
      <c r="EI25" s="227">
        <v>0</v>
      </c>
      <c r="EK25" s="41">
        <v>18</v>
      </c>
      <c r="EL25" s="227">
        <v>0</v>
      </c>
      <c r="EM25" s="227">
        <v>0</v>
      </c>
      <c r="EN25" s="227">
        <v>40.299999999999997</v>
      </c>
      <c r="EO25" s="227">
        <v>40.299999999999997</v>
      </c>
      <c r="EP25" s="227">
        <v>40.299999999999997</v>
      </c>
      <c r="EQ25" s="227">
        <v>49.3</v>
      </c>
      <c r="ER25" s="227">
        <v>49.3</v>
      </c>
      <c r="ES25" s="227">
        <v>49.3</v>
      </c>
      <c r="ET25" s="227">
        <v>56.3</v>
      </c>
      <c r="EU25" s="227">
        <v>56.3</v>
      </c>
      <c r="EV25" s="227">
        <v>85.3</v>
      </c>
      <c r="EW25" s="227">
        <v>85.3</v>
      </c>
      <c r="EX25" s="227">
        <v>115.6</v>
      </c>
      <c r="EY25" s="227">
        <v>115.6</v>
      </c>
      <c r="EZ25" s="227">
        <v>115.6</v>
      </c>
      <c r="FA25" s="227">
        <v>139.6</v>
      </c>
      <c r="FB25" s="227">
        <v>139.6</v>
      </c>
      <c r="FC25" s="227">
        <v>185.7</v>
      </c>
      <c r="FD25" s="227">
        <v>185.7</v>
      </c>
    </row>
    <row r="26" spans="1:160" ht="13.5" thickBot="1" x14ac:dyDescent="0.25">
      <c r="A26" s="132"/>
      <c r="B26" s="34">
        <v>20</v>
      </c>
      <c r="C26" s="10">
        <v>20</v>
      </c>
      <c r="D26" s="37" t="s">
        <v>33</v>
      </c>
      <c r="E26" s="37" t="s">
        <v>114</v>
      </c>
      <c r="F26" s="37"/>
      <c r="G26" s="43">
        <v>0.30555555555555602</v>
      </c>
      <c r="H26" s="47">
        <v>0.30555555555555552</v>
      </c>
      <c r="I26" s="58" t="s">
        <v>44</v>
      </c>
      <c r="J26" s="52">
        <v>0</v>
      </c>
      <c r="K26" s="43">
        <v>0.38888888888888801</v>
      </c>
      <c r="L26" s="47">
        <v>0.38888888888888201</v>
      </c>
      <c r="M26" s="42" t="s">
        <v>44</v>
      </c>
      <c r="N26" s="38">
        <v>0</v>
      </c>
      <c r="O26" s="73">
        <v>0.43055555555555558</v>
      </c>
      <c r="P26" s="42" t="s">
        <v>44</v>
      </c>
      <c r="Q26" s="38">
        <v>0</v>
      </c>
      <c r="R26" s="43">
        <v>0.43472222222222223</v>
      </c>
      <c r="S26" s="47">
        <v>0.43472222222222223</v>
      </c>
      <c r="T26" s="70">
        <v>44.9</v>
      </c>
      <c r="U26" s="71">
        <v>44.9</v>
      </c>
      <c r="V26" s="72"/>
      <c r="W26" s="115">
        <v>0.4513888888888889</v>
      </c>
      <c r="X26" s="42" t="s">
        <v>44</v>
      </c>
      <c r="Y26" s="38">
        <v>0</v>
      </c>
      <c r="Z26" s="49">
        <v>0.4861111111111111</v>
      </c>
      <c r="AA26" s="42" t="s">
        <v>44</v>
      </c>
      <c r="AB26" s="38">
        <v>0</v>
      </c>
      <c r="AC26" s="53">
        <v>0.48819444444444443</v>
      </c>
      <c r="AD26" s="61"/>
      <c r="AE26" s="55">
        <v>0.4921875</v>
      </c>
      <c r="AF26" s="35">
        <v>3.9930555555555691E-3</v>
      </c>
      <c r="AG26" s="35">
        <v>1.3888888888890236E-4</v>
      </c>
      <c r="AH26" s="44" t="s">
        <v>223</v>
      </c>
      <c r="AI26" s="45">
        <v>12</v>
      </c>
      <c r="AJ26" s="115">
        <v>0.50902777777777775</v>
      </c>
      <c r="AK26" s="42" t="s">
        <v>44</v>
      </c>
      <c r="AL26" s="38">
        <v>0</v>
      </c>
      <c r="AM26" s="73">
        <v>0.51944444444444449</v>
      </c>
      <c r="AN26" s="42" t="s">
        <v>44</v>
      </c>
      <c r="AO26" s="38">
        <v>0</v>
      </c>
      <c r="AP26" s="53">
        <v>0.52152777777777781</v>
      </c>
      <c r="AQ26" s="61"/>
      <c r="AR26" s="55">
        <v>0.52846064814814808</v>
      </c>
      <c r="AS26" s="35">
        <v>6.9328703703702699E-3</v>
      </c>
      <c r="AT26" s="35">
        <v>1.7361111111101075E-4</v>
      </c>
      <c r="AU26" s="44" t="s">
        <v>223</v>
      </c>
      <c r="AV26" s="45">
        <v>15</v>
      </c>
      <c r="AW26" s="49">
        <v>0.5493055555555556</v>
      </c>
      <c r="AX26" s="42" t="s">
        <v>44</v>
      </c>
      <c r="AY26" s="38">
        <v>0</v>
      </c>
      <c r="AZ26" s="49">
        <v>0.55138888888888904</v>
      </c>
      <c r="BA26" s="61"/>
      <c r="BB26" s="55">
        <v>0.55615740740740738</v>
      </c>
      <c r="BC26" s="35">
        <v>4.7685185185183387E-3</v>
      </c>
      <c r="BD26" s="35">
        <v>2.3148148148166136E-4</v>
      </c>
      <c r="BE26" s="44" t="s">
        <v>45</v>
      </c>
      <c r="BF26" s="45">
        <v>20</v>
      </c>
      <c r="BG26" s="308">
        <v>0.59652777777777788</v>
      </c>
      <c r="BH26" s="42" t="s">
        <v>44</v>
      </c>
      <c r="BI26" s="38">
        <v>0</v>
      </c>
      <c r="BJ26" s="43">
        <v>0.59652777777777777</v>
      </c>
      <c r="BK26" s="47">
        <v>0.60069444444444442</v>
      </c>
      <c r="BL26" s="70">
        <v>32</v>
      </c>
      <c r="BM26" s="71">
        <v>32</v>
      </c>
      <c r="BN26" s="72"/>
      <c r="BO26" s="117" t="s">
        <v>224</v>
      </c>
      <c r="BP26" s="121">
        <v>300</v>
      </c>
      <c r="BQ26" s="124" t="s">
        <v>225</v>
      </c>
      <c r="BR26" s="125"/>
      <c r="BS26" s="49">
        <v>0.67291666666666661</v>
      </c>
      <c r="BT26" s="42" t="s">
        <v>44</v>
      </c>
      <c r="BU26" s="38">
        <v>0</v>
      </c>
      <c r="BV26" s="49">
        <v>0.67500000000000004</v>
      </c>
      <c r="BW26" s="61"/>
      <c r="BX26" s="55">
        <v>0.67813657407407402</v>
      </c>
      <c r="BY26" s="35">
        <v>3.1365740740739723E-3</v>
      </c>
      <c r="BZ26" s="35">
        <v>6.8287037037026866E-4</v>
      </c>
      <c r="CA26" s="44" t="s">
        <v>223</v>
      </c>
      <c r="CB26" s="45">
        <v>59</v>
      </c>
      <c r="CC26" s="85">
        <v>0.6791666666666667</v>
      </c>
      <c r="CD26" s="86"/>
      <c r="CE26" s="87">
        <v>0</v>
      </c>
      <c r="CF26" s="88"/>
      <c r="CG26" s="85">
        <v>0.6875</v>
      </c>
      <c r="CH26" s="86"/>
      <c r="CI26" s="87">
        <v>0</v>
      </c>
      <c r="CJ26" s="88"/>
      <c r="CK26" s="43">
        <v>0.73333333333333339</v>
      </c>
      <c r="CL26" s="47">
        <v>0.73333333333333339</v>
      </c>
      <c r="CM26" s="70">
        <v>57.7</v>
      </c>
      <c r="CN26" s="71">
        <v>57.7</v>
      </c>
      <c r="CO26" s="72"/>
      <c r="CP26" s="91">
        <v>0.73749999999999993</v>
      </c>
      <c r="CQ26" s="95">
        <v>5.5555555555555601E-2</v>
      </c>
      <c r="CR26" s="42" t="s">
        <v>44</v>
      </c>
      <c r="CS26" s="38">
        <v>0</v>
      </c>
      <c r="CT26" s="75"/>
      <c r="CU26" s="39">
        <v>240.6</v>
      </c>
      <c r="CV26" s="46">
        <v>300</v>
      </c>
      <c r="CW26" s="40"/>
      <c r="CX26" s="63">
        <v>540.6</v>
      </c>
      <c r="CY26" s="75"/>
      <c r="CZ26" s="101" t="s">
        <v>189</v>
      </c>
      <c r="DA26" s="129" t="s">
        <v>177</v>
      </c>
      <c r="DB26" s="129">
        <v>71</v>
      </c>
      <c r="DC26" s="104"/>
      <c r="DD26" s="77"/>
      <c r="DE26" s="56"/>
      <c r="DF26" s="36"/>
      <c r="DI26" s="41">
        <v>1.06</v>
      </c>
      <c r="DJ26" s="17" t="s">
        <v>196</v>
      </c>
      <c r="DK26" s="153">
        <v>142.67600000000004</v>
      </c>
      <c r="DL26" s="41">
        <v>142.67600000000004</v>
      </c>
      <c r="DM26" s="41">
        <v>9999</v>
      </c>
      <c r="DP26" s="41">
        <v>20</v>
      </c>
      <c r="DQ26" s="227">
        <v>0</v>
      </c>
      <c r="DR26" s="227">
        <v>0</v>
      </c>
      <c r="DS26" s="228">
        <v>44.9</v>
      </c>
      <c r="DT26" s="227">
        <v>0</v>
      </c>
      <c r="DU26" s="227">
        <v>0</v>
      </c>
      <c r="DV26" s="227">
        <v>12</v>
      </c>
      <c r="DW26" s="227">
        <v>0</v>
      </c>
      <c r="DX26" s="227">
        <v>0</v>
      </c>
      <c r="DY26" s="227">
        <v>15</v>
      </c>
      <c r="DZ26" s="227">
        <v>0</v>
      </c>
      <c r="EA26" s="227">
        <v>20</v>
      </c>
      <c r="EB26" s="227">
        <v>0</v>
      </c>
      <c r="EC26" s="228">
        <v>32</v>
      </c>
      <c r="ED26" s="227">
        <v>300</v>
      </c>
      <c r="EE26" s="227">
        <v>0</v>
      </c>
      <c r="EF26" s="227">
        <v>59</v>
      </c>
      <c r="EG26" s="227">
        <v>0</v>
      </c>
      <c r="EH26" s="228">
        <v>57.7</v>
      </c>
      <c r="EI26" s="227">
        <v>0</v>
      </c>
      <c r="EK26" s="41">
        <v>20</v>
      </c>
      <c r="EL26" s="227">
        <v>0</v>
      </c>
      <c r="EM26" s="227">
        <v>0</v>
      </c>
      <c r="EN26" s="227">
        <v>44.9</v>
      </c>
      <c r="EO26" s="227">
        <v>44.9</v>
      </c>
      <c r="EP26" s="227">
        <v>44.9</v>
      </c>
      <c r="EQ26" s="227">
        <v>56.9</v>
      </c>
      <c r="ER26" s="227">
        <v>56.9</v>
      </c>
      <c r="ES26" s="227">
        <v>56.9</v>
      </c>
      <c r="ET26" s="227">
        <v>71.900000000000006</v>
      </c>
      <c r="EU26" s="227">
        <v>71.900000000000006</v>
      </c>
      <c r="EV26" s="227">
        <v>91.9</v>
      </c>
      <c r="EW26" s="227">
        <v>91.9</v>
      </c>
      <c r="EX26" s="227">
        <v>123.9</v>
      </c>
      <c r="EY26" s="227">
        <v>423.9</v>
      </c>
      <c r="EZ26" s="227">
        <v>423.9</v>
      </c>
      <c r="FA26" s="227">
        <v>482.9</v>
      </c>
      <c r="FB26" s="227">
        <v>482.9</v>
      </c>
      <c r="FC26" s="227">
        <v>540.6</v>
      </c>
      <c r="FD26" s="227">
        <v>540.6</v>
      </c>
    </row>
    <row r="27" spans="1:160" ht="13.5" thickBot="1" x14ac:dyDescent="0.25">
      <c r="A27" s="132"/>
      <c r="B27" s="34">
        <v>21</v>
      </c>
      <c r="C27" s="10">
        <v>21</v>
      </c>
      <c r="D27" s="37" t="s">
        <v>115</v>
      </c>
      <c r="E27" s="37" t="s">
        <v>116</v>
      </c>
      <c r="F27" s="37"/>
      <c r="G27" s="43">
        <v>0.30625000000000002</v>
      </c>
      <c r="H27" s="47">
        <v>0.30624999999999997</v>
      </c>
      <c r="I27" s="58" t="s">
        <v>44</v>
      </c>
      <c r="J27" s="52">
        <v>0</v>
      </c>
      <c r="K27" s="43">
        <v>0.389583333333332</v>
      </c>
      <c r="L27" s="47">
        <v>0.38958333333332601</v>
      </c>
      <c r="M27" s="42" t="s">
        <v>44</v>
      </c>
      <c r="N27" s="38">
        <v>0</v>
      </c>
      <c r="O27" s="73">
        <v>0.43124999999999997</v>
      </c>
      <c r="P27" s="42" t="s">
        <v>44</v>
      </c>
      <c r="Q27" s="38">
        <v>0</v>
      </c>
      <c r="R27" s="43">
        <v>0.43888888888888888</v>
      </c>
      <c r="S27" s="47">
        <v>0.43888888888888888</v>
      </c>
      <c r="T27" s="70">
        <v>40</v>
      </c>
      <c r="U27" s="71">
        <v>40</v>
      </c>
      <c r="V27" s="72">
        <v>300</v>
      </c>
      <c r="W27" s="115">
        <v>0.45208333333333328</v>
      </c>
      <c r="X27" s="42" t="s">
        <v>44</v>
      </c>
      <c r="Y27" s="38">
        <v>0</v>
      </c>
      <c r="Z27" s="49">
        <v>0.48680555555555555</v>
      </c>
      <c r="AA27" s="42" t="s">
        <v>44</v>
      </c>
      <c r="AB27" s="38">
        <v>0</v>
      </c>
      <c r="AC27" s="53">
        <v>0.48888888888888887</v>
      </c>
      <c r="AD27" s="61"/>
      <c r="AE27" s="55">
        <v>0.4927199074074074</v>
      </c>
      <c r="AF27" s="35">
        <v>3.8310185185185253E-3</v>
      </c>
      <c r="AG27" s="35">
        <v>2.3148148148141503E-5</v>
      </c>
      <c r="AH27" s="44" t="s">
        <v>45</v>
      </c>
      <c r="AI27" s="310">
        <v>2</v>
      </c>
      <c r="AJ27" s="115">
        <v>0.50972222222222219</v>
      </c>
      <c r="AK27" s="42" t="s">
        <v>44</v>
      </c>
      <c r="AL27" s="38">
        <v>0</v>
      </c>
      <c r="AM27" s="73">
        <v>0.52013888888888882</v>
      </c>
      <c r="AN27" s="42" t="s">
        <v>44</v>
      </c>
      <c r="AO27" s="38">
        <v>0</v>
      </c>
      <c r="AP27" s="53">
        <v>0.52222222222222225</v>
      </c>
      <c r="AQ27" s="61"/>
      <c r="AR27" s="55">
        <v>0.5289814814814815</v>
      </c>
      <c r="AS27" s="35">
        <v>6.7592592592592426E-3</v>
      </c>
      <c r="AT27" s="35">
        <v>1.6479873021779667E-17</v>
      </c>
      <c r="AU27" s="44" t="s">
        <v>44</v>
      </c>
      <c r="AV27" s="310">
        <v>0</v>
      </c>
      <c r="AW27" s="49">
        <v>0.54999999999999993</v>
      </c>
      <c r="AX27" s="42" t="s">
        <v>44</v>
      </c>
      <c r="AY27" s="38">
        <v>0</v>
      </c>
      <c r="AZ27" s="49">
        <v>0.55208333333333304</v>
      </c>
      <c r="BA27" s="61"/>
      <c r="BB27" s="314">
        <v>0.55743055555555554</v>
      </c>
      <c r="BC27" s="35">
        <v>5.347222222222503E-3</v>
      </c>
      <c r="BD27" s="35">
        <v>3.4722222222250288E-4</v>
      </c>
      <c r="BE27" s="44" t="s">
        <v>223</v>
      </c>
      <c r="BF27" s="310">
        <v>30</v>
      </c>
      <c r="BG27" s="308">
        <v>0.59722222222222188</v>
      </c>
      <c r="BH27" s="42" t="s">
        <v>44</v>
      </c>
      <c r="BI27" s="38">
        <v>0</v>
      </c>
      <c r="BJ27" s="43">
        <v>0.59722222222222221</v>
      </c>
      <c r="BK27" s="47">
        <v>0.60138888888888886</v>
      </c>
      <c r="BL27" s="70">
        <v>24.5</v>
      </c>
      <c r="BM27" s="71">
        <v>24.5</v>
      </c>
      <c r="BN27" s="72"/>
      <c r="BO27" s="117" t="s">
        <v>226</v>
      </c>
      <c r="BP27" s="121"/>
      <c r="BQ27" s="124" t="s">
        <v>225</v>
      </c>
      <c r="BR27" s="125"/>
      <c r="BS27" s="49">
        <v>0.67361111111111116</v>
      </c>
      <c r="BT27" s="42" t="s">
        <v>44</v>
      </c>
      <c r="BU27" s="38">
        <v>0</v>
      </c>
      <c r="BV27" s="49">
        <v>0.67569444444444404</v>
      </c>
      <c r="BW27" s="61"/>
      <c r="BX27" s="55">
        <v>0.67811342592592594</v>
      </c>
      <c r="BY27" s="35">
        <v>2.4189814814818966E-3</v>
      </c>
      <c r="BZ27" s="35">
        <v>3.472222222180698E-5</v>
      </c>
      <c r="CA27" s="44" t="s">
        <v>45</v>
      </c>
      <c r="CB27" s="310">
        <v>3</v>
      </c>
      <c r="CC27" s="85">
        <v>0.68125000000000002</v>
      </c>
      <c r="CD27" s="86"/>
      <c r="CE27" s="87">
        <v>0</v>
      </c>
      <c r="CF27" s="88"/>
      <c r="CG27" s="85">
        <v>0.68819444444444444</v>
      </c>
      <c r="CH27" s="86"/>
      <c r="CI27" s="87">
        <v>0</v>
      </c>
      <c r="CJ27" s="88"/>
      <c r="CK27" s="43">
        <v>0.73402777777777783</v>
      </c>
      <c r="CL27" s="47">
        <v>0.73402777777777783</v>
      </c>
      <c r="CM27" s="70">
        <v>46</v>
      </c>
      <c r="CN27" s="71">
        <v>46</v>
      </c>
      <c r="CO27" s="72"/>
      <c r="CP27" s="91">
        <v>0.73819444444444438</v>
      </c>
      <c r="CQ27" s="95">
        <v>5.5555555555555601E-2</v>
      </c>
      <c r="CR27" s="42" t="s">
        <v>44</v>
      </c>
      <c r="CS27" s="38">
        <v>0</v>
      </c>
      <c r="CT27" s="75"/>
      <c r="CU27" s="39">
        <v>445.5</v>
      </c>
      <c r="CV27" s="46">
        <v>0</v>
      </c>
      <c r="CW27" s="40"/>
      <c r="CX27" s="63">
        <v>445.5</v>
      </c>
      <c r="CY27" s="75"/>
      <c r="CZ27" s="101" t="s">
        <v>189</v>
      </c>
      <c r="DA27" s="129" t="s">
        <v>176</v>
      </c>
      <c r="DB27" s="129">
        <v>125</v>
      </c>
      <c r="DC27" s="104" t="s">
        <v>182</v>
      </c>
      <c r="DD27" s="77"/>
      <c r="DE27" s="56"/>
      <c r="DF27" s="36"/>
      <c r="DI27" s="41">
        <v>1.1200000000000001</v>
      </c>
      <c r="DJ27" s="17" t="s">
        <v>196</v>
      </c>
      <c r="DK27" s="153">
        <v>423.76</v>
      </c>
      <c r="DL27" s="41">
        <v>423.76</v>
      </c>
      <c r="DM27" s="41">
        <v>9999</v>
      </c>
      <c r="DP27" s="41">
        <v>21</v>
      </c>
      <c r="DQ27" s="227">
        <v>0</v>
      </c>
      <c r="DR27" s="227">
        <v>0</v>
      </c>
      <c r="DS27" s="228">
        <v>340</v>
      </c>
      <c r="DT27" s="227">
        <v>0</v>
      </c>
      <c r="DU27" s="227">
        <v>0</v>
      </c>
      <c r="DV27" s="227">
        <v>2</v>
      </c>
      <c r="DW27" s="227">
        <v>0</v>
      </c>
      <c r="DX27" s="227">
        <v>0</v>
      </c>
      <c r="DY27" s="227">
        <v>0</v>
      </c>
      <c r="DZ27" s="227">
        <v>0</v>
      </c>
      <c r="EA27" s="227">
        <v>30</v>
      </c>
      <c r="EB27" s="227">
        <v>0</v>
      </c>
      <c r="EC27" s="228">
        <v>24.5</v>
      </c>
      <c r="ED27" s="227">
        <v>0</v>
      </c>
      <c r="EE27" s="227">
        <v>0</v>
      </c>
      <c r="EF27" s="227">
        <v>3</v>
      </c>
      <c r="EG27" s="227">
        <v>0</v>
      </c>
      <c r="EH27" s="228">
        <v>46</v>
      </c>
      <c r="EI27" s="227">
        <v>0</v>
      </c>
      <c r="EK27" s="41">
        <v>21</v>
      </c>
      <c r="EL27" s="227">
        <v>0</v>
      </c>
      <c r="EM27" s="227">
        <v>0</v>
      </c>
      <c r="EN27" s="227">
        <v>340</v>
      </c>
      <c r="EO27" s="227">
        <v>340</v>
      </c>
      <c r="EP27" s="227">
        <v>340</v>
      </c>
      <c r="EQ27" s="227">
        <v>342</v>
      </c>
      <c r="ER27" s="227">
        <v>342</v>
      </c>
      <c r="ES27" s="227">
        <v>342</v>
      </c>
      <c r="ET27" s="227">
        <v>342</v>
      </c>
      <c r="EU27" s="227">
        <v>342</v>
      </c>
      <c r="EV27" s="227">
        <v>372</v>
      </c>
      <c r="EW27" s="227">
        <v>372</v>
      </c>
      <c r="EX27" s="227">
        <v>396.5</v>
      </c>
      <c r="EY27" s="227">
        <v>396.5</v>
      </c>
      <c r="EZ27" s="227">
        <v>396.5</v>
      </c>
      <c r="FA27" s="227">
        <v>399.5</v>
      </c>
      <c r="FB27" s="227">
        <v>399.5</v>
      </c>
      <c r="FC27" s="227">
        <v>445.5</v>
      </c>
      <c r="FD27" s="227">
        <v>445.5</v>
      </c>
    </row>
    <row r="28" spans="1:160" s="276" customFormat="1" ht="13.5" thickBot="1" x14ac:dyDescent="0.25">
      <c r="A28" s="252"/>
      <c r="B28" s="253">
        <v>22</v>
      </c>
      <c r="C28" s="254">
        <v>22</v>
      </c>
      <c r="D28" s="255" t="s">
        <v>117</v>
      </c>
      <c r="E28" s="255" t="s">
        <v>118</v>
      </c>
      <c r="F28" s="255"/>
      <c r="G28" s="256">
        <v>0.30694444444444402</v>
      </c>
      <c r="H28" s="257"/>
      <c r="I28" s="58"/>
      <c r="J28" s="52"/>
      <c r="K28" s="256"/>
      <c r="L28" s="257"/>
      <c r="M28" s="42"/>
      <c r="N28" s="38"/>
      <c r="O28" s="258"/>
      <c r="P28" s="42"/>
      <c r="Q28" s="38"/>
      <c r="R28" s="256"/>
      <c r="S28" s="257"/>
      <c r="T28" s="71"/>
      <c r="U28" s="71" t="s">
        <v>235</v>
      </c>
      <c r="V28" s="117"/>
      <c r="W28" s="259"/>
      <c r="X28" s="42"/>
      <c r="Y28" s="38"/>
      <c r="Z28" s="260"/>
      <c r="AA28" s="42"/>
      <c r="AB28" s="38"/>
      <c r="AC28" s="261"/>
      <c r="AD28" s="121"/>
      <c r="AE28" s="262"/>
      <c r="AF28" s="263"/>
      <c r="AG28" s="263"/>
      <c r="AH28" s="42"/>
      <c r="AI28" s="311" t="s">
        <v>235</v>
      </c>
      <c r="AJ28" s="259"/>
      <c r="AK28" s="42"/>
      <c r="AL28" s="38"/>
      <c r="AM28" s="258"/>
      <c r="AN28" s="42"/>
      <c r="AO28" s="38"/>
      <c r="AP28" s="261"/>
      <c r="AQ28" s="121"/>
      <c r="AR28" s="262"/>
      <c r="AS28" s="263"/>
      <c r="AT28" s="263"/>
      <c r="AU28" s="42"/>
      <c r="AV28" s="311" t="s">
        <v>235</v>
      </c>
      <c r="AW28" s="260"/>
      <c r="AX28" s="42"/>
      <c r="AY28" s="38"/>
      <c r="AZ28" s="260"/>
      <c r="BA28" s="121"/>
      <c r="BB28" s="252"/>
      <c r="BC28" s="263"/>
      <c r="BD28" s="263"/>
      <c r="BE28" s="42"/>
      <c r="BF28" s="311" t="s">
        <v>235</v>
      </c>
      <c r="BG28" s="308"/>
      <c r="BH28" s="42"/>
      <c r="BI28" s="38"/>
      <c r="BJ28" s="256"/>
      <c r="BK28" s="257"/>
      <c r="BL28" s="71"/>
      <c r="BM28" s="71" t="s">
        <v>235</v>
      </c>
      <c r="BN28" s="117"/>
      <c r="BO28" s="117"/>
      <c r="BP28" s="121"/>
      <c r="BQ28" s="124"/>
      <c r="BR28" s="125"/>
      <c r="BS28" s="260"/>
      <c r="BT28" s="42"/>
      <c r="BU28" s="38"/>
      <c r="BV28" s="260"/>
      <c r="BW28" s="121"/>
      <c r="BX28" s="262"/>
      <c r="BY28" s="263"/>
      <c r="BZ28" s="263"/>
      <c r="CA28" s="42"/>
      <c r="CB28" s="311" t="s">
        <v>235</v>
      </c>
      <c r="CC28" s="264"/>
      <c r="CD28" s="86"/>
      <c r="CE28" s="87"/>
      <c r="CF28" s="265"/>
      <c r="CG28" s="264"/>
      <c r="CH28" s="86"/>
      <c r="CI28" s="87"/>
      <c r="CJ28" s="265"/>
      <c r="CK28" s="256"/>
      <c r="CL28" s="257"/>
      <c r="CM28" s="71"/>
      <c r="CN28" s="71" t="s">
        <v>235</v>
      </c>
      <c r="CO28" s="117"/>
      <c r="CP28" s="266"/>
      <c r="CQ28" s="267">
        <v>5.5555555555555601E-2</v>
      </c>
      <c r="CR28" s="42" t="s">
        <v>44</v>
      </c>
      <c r="CS28" s="38"/>
      <c r="CT28" s="268"/>
      <c r="CU28" s="269" t="s">
        <v>235</v>
      </c>
      <c r="CV28" s="117" t="s">
        <v>235</v>
      </c>
      <c r="CW28" s="71"/>
      <c r="CX28" s="125" t="s">
        <v>235</v>
      </c>
      <c r="CY28" s="268"/>
      <c r="CZ28" s="270" t="s">
        <v>191</v>
      </c>
      <c r="DA28" s="271" t="s">
        <v>177</v>
      </c>
      <c r="DB28" s="271">
        <v>88</v>
      </c>
      <c r="DC28" s="272"/>
      <c r="DD28" s="273"/>
      <c r="DE28" s="274"/>
      <c r="DF28" s="275"/>
      <c r="DI28" s="277">
        <v>1.06</v>
      </c>
      <c r="DJ28" s="278" t="s">
        <v>196</v>
      </c>
      <c r="DK28" s="279" t="e">
        <v>#VALUE!</v>
      </c>
      <c r="DL28" s="277" t="e">
        <v>#VALUE!</v>
      </c>
      <c r="DM28" s="277">
        <v>9999</v>
      </c>
      <c r="DP28" s="277">
        <v>22</v>
      </c>
      <c r="DQ28" s="280">
        <v>0</v>
      </c>
      <c r="DR28" s="280">
        <v>0</v>
      </c>
      <c r="DS28" s="281" t="e">
        <v>#VALUE!</v>
      </c>
      <c r="DT28" s="280">
        <v>0</v>
      </c>
      <c r="DU28" s="280">
        <v>0</v>
      </c>
      <c r="DV28" s="280" t="e">
        <v>#VALUE!</v>
      </c>
      <c r="DW28" s="280">
        <v>0</v>
      </c>
      <c r="DX28" s="280">
        <v>0</v>
      </c>
      <c r="DY28" s="280" t="e">
        <v>#VALUE!</v>
      </c>
      <c r="DZ28" s="280">
        <v>0</v>
      </c>
      <c r="EA28" s="280" t="e">
        <v>#REF!</v>
      </c>
      <c r="EB28" s="280">
        <v>0</v>
      </c>
      <c r="EC28" s="281" t="e">
        <v>#VALUE!</v>
      </c>
      <c r="ED28" s="280">
        <v>0</v>
      </c>
      <c r="EE28" s="280">
        <v>0</v>
      </c>
      <c r="EF28" s="280" t="e">
        <v>#VALUE!</v>
      </c>
      <c r="EG28" s="280">
        <v>0</v>
      </c>
      <c r="EH28" s="281" t="e">
        <v>#VALUE!</v>
      </c>
      <c r="EI28" s="280">
        <v>0</v>
      </c>
      <c r="EK28" s="277">
        <v>22</v>
      </c>
      <c r="EL28" s="280">
        <v>0</v>
      </c>
      <c r="EM28" s="280">
        <v>0</v>
      </c>
      <c r="EN28" s="280" t="e">
        <v>#VALUE!</v>
      </c>
      <c r="EO28" s="280" t="e">
        <v>#VALUE!</v>
      </c>
      <c r="EP28" s="280" t="e">
        <v>#VALUE!</v>
      </c>
      <c r="EQ28" s="280" t="e">
        <v>#VALUE!</v>
      </c>
      <c r="ER28" s="280" t="e">
        <v>#VALUE!</v>
      </c>
      <c r="ES28" s="280" t="e">
        <v>#VALUE!</v>
      </c>
      <c r="ET28" s="280" t="e">
        <v>#VALUE!</v>
      </c>
      <c r="EU28" s="280" t="e">
        <v>#VALUE!</v>
      </c>
      <c r="EV28" s="280" t="e">
        <v>#VALUE!</v>
      </c>
      <c r="EW28" s="280" t="e">
        <v>#VALUE!</v>
      </c>
      <c r="EX28" s="280" t="e">
        <v>#VALUE!</v>
      </c>
      <c r="EY28" s="280" t="e">
        <v>#VALUE!</v>
      </c>
      <c r="EZ28" s="280" t="e">
        <v>#VALUE!</v>
      </c>
      <c r="FA28" s="280" t="e">
        <v>#VALUE!</v>
      </c>
      <c r="FB28" s="280" t="e">
        <v>#VALUE!</v>
      </c>
      <c r="FC28" s="280" t="e">
        <v>#VALUE!</v>
      </c>
      <c r="FD28" s="280" t="e">
        <v>#VALUE!</v>
      </c>
    </row>
    <row r="29" spans="1:160" ht="13.5" thickBot="1" x14ac:dyDescent="0.25">
      <c r="A29" s="132"/>
      <c r="B29" s="34">
        <v>23</v>
      </c>
      <c r="C29" s="10">
        <v>23</v>
      </c>
      <c r="D29" s="37" t="s">
        <v>119</v>
      </c>
      <c r="E29" s="37" t="s">
        <v>120</v>
      </c>
      <c r="F29" s="37"/>
      <c r="G29" s="43">
        <v>0.30763888888888902</v>
      </c>
      <c r="H29" s="47">
        <v>0.30763888888888891</v>
      </c>
      <c r="I29" s="58" t="s">
        <v>44</v>
      </c>
      <c r="J29" s="52">
        <v>0</v>
      </c>
      <c r="K29" s="43">
        <v>0.390972222222221</v>
      </c>
      <c r="L29" s="47">
        <v>0.39097222222221401</v>
      </c>
      <c r="M29" s="42" t="s">
        <v>44</v>
      </c>
      <c r="N29" s="38">
        <v>0</v>
      </c>
      <c r="O29" s="73">
        <v>0.43263888888888885</v>
      </c>
      <c r="P29" s="42" t="s">
        <v>44</v>
      </c>
      <c r="Q29" s="38">
        <v>0</v>
      </c>
      <c r="R29" s="43">
        <v>0.43611111111111112</v>
      </c>
      <c r="S29" s="47">
        <v>0.4368055555555555</v>
      </c>
      <c r="T29" s="70">
        <v>49.2</v>
      </c>
      <c r="U29" s="71">
        <v>49.2</v>
      </c>
      <c r="V29" s="72">
        <v>300</v>
      </c>
      <c r="W29" s="115">
        <v>0.45347222222222217</v>
      </c>
      <c r="X29" s="42" t="s">
        <v>44</v>
      </c>
      <c r="Y29" s="38">
        <v>0</v>
      </c>
      <c r="Z29" s="49">
        <v>0.48819444444444443</v>
      </c>
      <c r="AA29" s="42" t="s">
        <v>44</v>
      </c>
      <c r="AB29" s="38">
        <v>0</v>
      </c>
      <c r="AC29" s="53">
        <v>0.49027777777777781</v>
      </c>
      <c r="AD29" s="61"/>
      <c r="AE29" s="55">
        <v>0.49464120370370374</v>
      </c>
      <c r="AF29" s="35">
        <v>4.3634259259259234E-3</v>
      </c>
      <c r="AG29" s="35">
        <v>5.0925925925925661E-4</v>
      </c>
      <c r="AH29" s="44" t="s">
        <v>223</v>
      </c>
      <c r="AI29" s="45">
        <v>44</v>
      </c>
      <c r="AJ29" s="115">
        <v>0.51111111111111118</v>
      </c>
      <c r="AK29" s="42" t="s">
        <v>44</v>
      </c>
      <c r="AL29" s="38">
        <v>0</v>
      </c>
      <c r="AM29" s="73">
        <v>0.52152777777777781</v>
      </c>
      <c r="AN29" s="42" t="s">
        <v>44</v>
      </c>
      <c r="AO29" s="38">
        <v>0</v>
      </c>
      <c r="AP29" s="53">
        <v>0.52361111111111114</v>
      </c>
      <c r="AQ29" s="61"/>
      <c r="AR29" s="55">
        <v>0.52946759259259257</v>
      </c>
      <c r="AS29" s="35">
        <v>5.8564814814814348E-3</v>
      </c>
      <c r="AT29" s="35">
        <v>9.0277777777782436E-4</v>
      </c>
      <c r="AU29" s="44" t="s">
        <v>45</v>
      </c>
      <c r="AV29" s="45">
        <v>78</v>
      </c>
      <c r="AW29" s="49">
        <v>0.55069444444444449</v>
      </c>
      <c r="AX29" s="42" t="s">
        <v>45</v>
      </c>
      <c r="AY29" s="38">
        <v>60</v>
      </c>
      <c r="AZ29" s="49">
        <v>0.55277777777777803</v>
      </c>
      <c r="BA29" s="61"/>
      <c r="BB29" s="55">
        <v>0.55841435185185184</v>
      </c>
      <c r="BC29" s="35">
        <v>5.6365740740738079E-3</v>
      </c>
      <c r="BD29" s="35">
        <v>6.3657407407380785E-4</v>
      </c>
      <c r="BE29" s="44" t="s">
        <v>223</v>
      </c>
      <c r="BF29" s="45">
        <v>55</v>
      </c>
      <c r="BG29" s="308">
        <v>0.59791666666666687</v>
      </c>
      <c r="BH29" s="42" t="s">
        <v>44</v>
      </c>
      <c r="BI29" s="38">
        <v>0</v>
      </c>
      <c r="BJ29" s="43">
        <v>0.59791666666666665</v>
      </c>
      <c r="BK29" s="47">
        <v>0.6020833333333333</v>
      </c>
      <c r="BL29" s="70">
        <v>29.1</v>
      </c>
      <c r="BM29" s="71">
        <v>29.1</v>
      </c>
      <c r="BN29" s="72"/>
      <c r="BO29" s="117" t="s">
        <v>226</v>
      </c>
      <c r="BP29" s="121"/>
      <c r="BQ29" s="124" t="s">
        <v>225</v>
      </c>
      <c r="BR29" s="125"/>
      <c r="BS29" s="49">
        <v>0.67847222222222225</v>
      </c>
      <c r="BT29" s="42" t="s">
        <v>44</v>
      </c>
      <c r="BU29" s="38">
        <v>0</v>
      </c>
      <c r="BV29" s="49">
        <v>0.68055555555555503</v>
      </c>
      <c r="BW29" s="61"/>
      <c r="BX29" s="55">
        <v>0.68390046296296303</v>
      </c>
      <c r="BY29" s="35">
        <v>3.3449074074080043E-3</v>
      </c>
      <c r="BZ29" s="35">
        <v>8.9120370370430069E-4</v>
      </c>
      <c r="CA29" s="44" t="s">
        <v>223</v>
      </c>
      <c r="CB29" s="45">
        <v>77</v>
      </c>
      <c r="CC29" s="85">
        <v>0.68541666666666667</v>
      </c>
      <c r="CD29" s="86"/>
      <c r="CE29" s="87">
        <v>0</v>
      </c>
      <c r="CF29" s="88"/>
      <c r="CG29" s="85">
        <v>0.69166666666666676</v>
      </c>
      <c r="CH29" s="86"/>
      <c r="CI29" s="87">
        <v>60</v>
      </c>
      <c r="CJ29" s="88"/>
      <c r="CK29" s="43">
        <v>0.73402777777777783</v>
      </c>
      <c r="CL29" s="47">
        <v>0.73541666666666661</v>
      </c>
      <c r="CM29" s="70">
        <v>65.7</v>
      </c>
      <c r="CN29" s="71">
        <v>65.7</v>
      </c>
      <c r="CO29" s="72"/>
      <c r="CP29" s="91">
        <v>0.73749999999999993</v>
      </c>
      <c r="CQ29" s="95">
        <v>5.5555555555555601E-2</v>
      </c>
      <c r="CR29" s="42" t="s">
        <v>44</v>
      </c>
      <c r="CS29" s="38">
        <v>0</v>
      </c>
      <c r="CT29" s="75"/>
      <c r="CU29" s="39">
        <v>698</v>
      </c>
      <c r="CV29" s="46">
        <v>120</v>
      </c>
      <c r="CW29" s="40"/>
      <c r="CX29" s="63">
        <v>818</v>
      </c>
      <c r="CY29" s="75"/>
      <c r="CZ29" s="101" t="s">
        <v>191</v>
      </c>
      <c r="DA29" s="129" t="s">
        <v>177</v>
      </c>
      <c r="DB29" s="129">
        <v>70</v>
      </c>
      <c r="DC29" s="104" t="s">
        <v>184</v>
      </c>
      <c r="DD29" s="77"/>
      <c r="DE29" s="56"/>
      <c r="DF29" s="36"/>
      <c r="DI29" s="41">
        <v>1.06</v>
      </c>
      <c r="DJ29" s="17" t="s">
        <v>196</v>
      </c>
      <c r="DK29" s="153">
        <v>452.64</v>
      </c>
      <c r="DL29" s="41">
        <v>452.64</v>
      </c>
      <c r="DM29" s="41">
        <v>9999</v>
      </c>
      <c r="DP29" s="41">
        <v>23</v>
      </c>
      <c r="DQ29" s="227">
        <v>0</v>
      </c>
      <c r="DR29" s="227">
        <v>0</v>
      </c>
      <c r="DS29" s="228">
        <v>349.2</v>
      </c>
      <c r="DT29" s="227">
        <v>0</v>
      </c>
      <c r="DU29" s="227">
        <v>0</v>
      </c>
      <c r="DV29" s="227">
        <v>44</v>
      </c>
      <c r="DW29" s="227">
        <v>0</v>
      </c>
      <c r="DX29" s="227">
        <v>0</v>
      </c>
      <c r="DY29" s="227">
        <v>78</v>
      </c>
      <c r="DZ29" s="227">
        <v>60</v>
      </c>
      <c r="EA29" s="227">
        <v>55</v>
      </c>
      <c r="EB29" s="227">
        <v>0</v>
      </c>
      <c r="EC29" s="228">
        <v>29.1</v>
      </c>
      <c r="ED29" s="227">
        <v>0</v>
      </c>
      <c r="EE29" s="227">
        <v>0</v>
      </c>
      <c r="EF29" s="227">
        <v>77</v>
      </c>
      <c r="EG29" s="227">
        <v>60</v>
      </c>
      <c r="EH29" s="228">
        <v>65.7</v>
      </c>
      <c r="EI29" s="227">
        <v>0</v>
      </c>
      <c r="EK29" s="41">
        <v>23</v>
      </c>
      <c r="EL29" s="227">
        <v>0</v>
      </c>
      <c r="EM29" s="227">
        <v>0</v>
      </c>
      <c r="EN29" s="227">
        <v>349.2</v>
      </c>
      <c r="EO29" s="227">
        <v>349.2</v>
      </c>
      <c r="EP29" s="227">
        <v>349.2</v>
      </c>
      <c r="EQ29" s="227">
        <v>393.2</v>
      </c>
      <c r="ER29" s="227">
        <v>393.2</v>
      </c>
      <c r="ES29" s="227">
        <v>393.2</v>
      </c>
      <c r="ET29" s="227">
        <v>471.2</v>
      </c>
      <c r="EU29" s="227">
        <v>531.20000000000005</v>
      </c>
      <c r="EV29" s="227">
        <v>586.20000000000005</v>
      </c>
      <c r="EW29" s="227">
        <v>586.20000000000005</v>
      </c>
      <c r="EX29" s="227">
        <v>615.29999999999995</v>
      </c>
      <c r="EY29" s="227">
        <v>615.29999999999995</v>
      </c>
      <c r="EZ29" s="227">
        <v>615.29999999999995</v>
      </c>
      <c r="FA29" s="227">
        <v>692.3</v>
      </c>
      <c r="FB29" s="227">
        <v>752.3</v>
      </c>
      <c r="FC29" s="227">
        <v>818</v>
      </c>
      <c r="FD29" s="227">
        <v>818</v>
      </c>
    </row>
    <row r="30" spans="1:160" ht="13.5" thickBot="1" x14ac:dyDescent="0.25">
      <c r="A30" s="132"/>
      <c r="B30" s="34">
        <v>24</v>
      </c>
      <c r="C30" s="10">
        <v>24</v>
      </c>
      <c r="D30" s="37" t="s">
        <v>121</v>
      </c>
      <c r="E30" s="37" t="s">
        <v>122</v>
      </c>
      <c r="F30" s="37"/>
      <c r="G30" s="43">
        <v>0.30833333333333302</v>
      </c>
      <c r="H30" s="47">
        <v>0.30833333333333335</v>
      </c>
      <c r="I30" s="58" t="s">
        <v>44</v>
      </c>
      <c r="J30" s="52">
        <v>0</v>
      </c>
      <c r="K30" s="43">
        <v>0.391666666666665</v>
      </c>
      <c r="L30" s="47">
        <v>0.391666666666658</v>
      </c>
      <c r="M30" s="42" t="s">
        <v>44</v>
      </c>
      <c r="N30" s="38">
        <v>0</v>
      </c>
      <c r="O30" s="73">
        <v>0.43333333333333335</v>
      </c>
      <c r="P30" s="42" t="s">
        <v>44</v>
      </c>
      <c r="Q30" s="38">
        <v>0</v>
      </c>
      <c r="R30" s="43">
        <v>0.43541666666666662</v>
      </c>
      <c r="S30" s="47">
        <v>0.43541666666666662</v>
      </c>
      <c r="T30" s="70">
        <v>43.8</v>
      </c>
      <c r="U30" s="71">
        <v>43.8</v>
      </c>
      <c r="V30" s="72"/>
      <c r="W30" s="115">
        <v>0.45416666666666666</v>
      </c>
      <c r="X30" s="42" t="s">
        <v>44</v>
      </c>
      <c r="Y30" s="38">
        <v>0</v>
      </c>
      <c r="Z30" s="49">
        <v>0.48888888888888887</v>
      </c>
      <c r="AA30" s="42" t="s">
        <v>44</v>
      </c>
      <c r="AB30" s="38">
        <v>0</v>
      </c>
      <c r="AC30" s="53">
        <v>0.4909722222222222</v>
      </c>
      <c r="AD30" s="61"/>
      <c r="AE30" s="55">
        <v>0.49489583333333331</v>
      </c>
      <c r="AF30" s="35">
        <v>3.9236111111111138E-3</v>
      </c>
      <c r="AG30" s="35">
        <v>6.944444444444706E-5</v>
      </c>
      <c r="AH30" s="44" t="s">
        <v>223</v>
      </c>
      <c r="AI30" s="45">
        <v>6</v>
      </c>
      <c r="AJ30" s="115">
        <v>0.51180555555555551</v>
      </c>
      <c r="AK30" s="42" t="s">
        <v>44</v>
      </c>
      <c r="AL30" s="38">
        <v>0</v>
      </c>
      <c r="AM30" s="73">
        <v>0.52222222222222225</v>
      </c>
      <c r="AN30" s="42" t="s">
        <v>44</v>
      </c>
      <c r="AO30" s="38">
        <v>0</v>
      </c>
      <c r="AP30" s="53">
        <v>0.52430555555555558</v>
      </c>
      <c r="AQ30" s="61"/>
      <c r="AR30" s="55">
        <v>0.53562500000000002</v>
      </c>
      <c r="AS30" s="35">
        <v>1.1319444444444438E-2</v>
      </c>
      <c r="AT30" s="35">
        <v>4.5601851851851784E-3</v>
      </c>
      <c r="AU30" s="44" t="s">
        <v>223</v>
      </c>
      <c r="AV30" s="45">
        <v>394</v>
      </c>
      <c r="AW30" s="49">
        <v>0.55208333333333337</v>
      </c>
      <c r="AX30" s="42" t="s">
        <v>44</v>
      </c>
      <c r="AY30" s="38">
        <v>0</v>
      </c>
      <c r="AZ30" s="49">
        <v>0.55416666666666703</v>
      </c>
      <c r="BA30" s="61"/>
      <c r="BB30" s="55">
        <v>0.5600694444444444</v>
      </c>
      <c r="BC30" s="35">
        <v>5.9027777777773682E-3</v>
      </c>
      <c r="BD30" s="35">
        <v>9.0277777777736812E-4</v>
      </c>
      <c r="BE30" s="44" t="s">
        <v>223</v>
      </c>
      <c r="BF30" s="45">
        <v>78</v>
      </c>
      <c r="BG30" s="308">
        <v>0.59930555555555587</v>
      </c>
      <c r="BH30" s="42" t="s">
        <v>44</v>
      </c>
      <c r="BI30" s="38">
        <v>0</v>
      </c>
      <c r="BJ30" s="43">
        <v>0.59930555555555554</v>
      </c>
      <c r="BK30" s="47">
        <v>0.60277777777777775</v>
      </c>
      <c r="BL30" s="70">
        <v>31.3</v>
      </c>
      <c r="BM30" s="71">
        <v>31.3</v>
      </c>
      <c r="BN30" s="72"/>
      <c r="BO30" s="117" t="s">
        <v>226</v>
      </c>
      <c r="BP30" s="121"/>
      <c r="BQ30" s="124" t="s">
        <v>225</v>
      </c>
      <c r="BR30" s="125"/>
      <c r="BS30" s="49">
        <v>0.6777777777777777</v>
      </c>
      <c r="BT30" s="42" t="s">
        <v>44</v>
      </c>
      <c r="BU30" s="38">
        <v>0</v>
      </c>
      <c r="BV30" s="49">
        <v>0.67986111111111103</v>
      </c>
      <c r="BW30" s="61"/>
      <c r="BX30" s="55">
        <v>0.68372685185185178</v>
      </c>
      <c r="BY30" s="35">
        <v>3.8657407407407529E-3</v>
      </c>
      <c r="BZ30" s="35">
        <v>1.4120370370370493E-3</v>
      </c>
      <c r="CA30" s="44" t="s">
        <v>223</v>
      </c>
      <c r="CB30" s="45">
        <v>122</v>
      </c>
      <c r="CC30" s="85">
        <v>0.68541666666666667</v>
      </c>
      <c r="CD30" s="86"/>
      <c r="CE30" s="87">
        <v>0</v>
      </c>
      <c r="CF30" s="88"/>
      <c r="CG30" s="85">
        <v>0.69374999999999998</v>
      </c>
      <c r="CH30" s="86"/>
      <c r="CI30" s="87">
        <v>0</v>
      </c>
      <c r="CJ30" s="88"/>
      <c r="CK30" s="43">
        <v>0.7368055555555556</v>
      </c>
      <c r="CL30" s="47">
        <v>0.73749999999999993</v>
      </c>
      <c r="CM30" s="70">
        <v>55</v>
      </c>
      <c r="CN30" s="71">
        <v>55</v>
      </c>
      <c r="CO30" s="72">
        <v>30</v>
      </c>
      <c r="CP30" s="91">
        <v>0.73888888888888893</v>
      </c>
      <c r="CQ30" s="95">
        <v>5.5555555555555601E-2</v>
      </c>
      <c r="CR30" s="42" t="s">
        <v>44</v>
      </c>
      <c r="CS30" s="38">
        <v>0</v>
      </c>
      <c r="CT30" s="75"/>
      <c r="CU30" s="39">
        <v>760.1</v>
      </c>
      <c r="CV30" s="46">
        <v>0</v>
      </c>
      <c r="CW30" s="40"/>
      <c r="CX30" s="63">
        <v>760.1</v>
      </c>
      <c r="CY30" s="75"/>
      <c r="CZ30" s="101" t="s">
        <v>190</v>
      </c>
      <c r="DA30" s="129" t="s">
        <v>177</v>
      </c>
      <c r="DB30" s="129">
        <v>75</v>
      </c>
      <c r="DC30" s="104"/>
      <c r="DD30" s="77"/>
      <c r="DE30" s="56"/>
      <c r="DF30" s="36"/>
      <c r="DI30" s="41">
        <v>1.06</v>
      </c>
      <c r="DJ30" s="17" t="s">
        <v>196</v>
      </c>
      <c r="DK30" s="153">
        <v>167.90600000000001</v>
      </c>
      <c r="DL30" s="41">
        <v>167.90600000000001</v>
      </c>
      <c r="DM30" s="41">
        <v>9999</v>
      </c>
      <c r="DP30" s="41">
        <v>24</v>
      </c>
      <c r="DQ30" s="227">
        <v>0</v>
      </c>
      <c r="DR30" s="227">
        <v>0</v>
      </c>
      <c r="DS30" s="228">
        <v>43.8</v>
      </c>
      <c r="DT30" s="227">
        <v>0</v>
      </c>
      <c r="DU30" s="227">
        <v>0</v>
      </c>
      <c r="DV30" s="227">
        <v>6</v>
      </c>
      <c r="DW30" s="227">
        <v>0</v>
      </c>
      <c r="DX30" s="227">
        <v>0</v>
      </c>
      <c r="DY30" s="227">
        <v>394</v>
      </c>
      <c r="DZ30" s="227">
        <v>0</v>
      </c>
      <c r="EA30" s="227">
        <v>78</v>
      </c>
      <c r="EB30" s="227">
        <v>0</v>
      </c>
      <c r="EC30" s="228">
        <v>31.3</v>
      </c>
      <c r="ED30" s="227">
        <v>0</v>
      </c>
      <c r="EE30" s="227">
        <v>0</v>
      </c>
      <c r="EF30" s="227">
        <v>122</v>
      </c>
      <c r="EG30" s="227">
        <v>0</v>
      </c>
      <c r="EH30" s="228">
        <v>85</v>
      </c>
      <c r="EI30" s="227">
        <v>0</v>
      </c>
      <c r="EK30" s="41">
        <v>24</v>
      </c>
      <c r="EL30" s="227">
        <v>0</v>
      </c>
      <c r="EM30" s="227">
        <v>0</v>
      </c>
      <c r="EN30" s="227">
        <v>43.8</v>
      </c>
      <c r="EO30" s="227">
        <v>43.8</v>
      </c>
      <c r="EP30" s="227">
        <v>43.8</v>
      </c>
      <c r="EQ30" s="227">
        <v>49.8</v>
      </c>
      <c r="ER30" s="227">
        <v>49.8</v>
      </c>
      <c r="ES30" s="227">
        <v>49.8</v>
      </c>
      <c r="ET30" s="227">
        <v>443.8</v>
      </c>
      <c r="EU30" s="227">
        <v>443.8</v>
      </c>
      <c r="EV30" s="227">
        <v>521.79999999999995</v>
      </c>
      <c r="EW30" s="227">
        <v>521.79999999999995</v>
      </c>
      <c r="EX30" s="227">
        <v>553.1</v>
      </c>
      <c r="EY30" s="227">
        <v>553.1</v>
      </c>
      <c r="EZ30" s="227">
        <v>553.1</v>
      </c>
      <c r="FA30" s="227">
        <v>675.1</v>
      </c>
      <c r="FB30" s="227">
        <v>675.1</v>
      </c>
      <c r="FC30" s="227">
        <v>760.1</v>
      </c>
      <c r="FD30" s="227">
        <v>760.1</v>
      </c>
    </row>
    <row r="31" spans="1:160" ht="13.5" thickBot="1" x14ac:dyDescent="0.25">
      <c r="A31" s="132"/>
      <c r="B31" s="34">
        <v>25</v>
      </c>
      <c r="C31" s="10">
        <v>25</v>
      </c>
      <c r="D31" s="37" t="s">
        <v>123</v>
      </c>
      <c r="E31" s="37" t="s">
        <v>124</v>
      </c>
      <c r="F31" s="37"/>
      <c r="G31" s="43">
        <v>0.30902777777777801</v>
      </c>
      <c r="H31" s="47">
        <v>0.30902777777777779</v>
      </c>
      <c r="I31" s="58" t="s">
        <v>44</v>
      </c>
      <c r="J31" s="52">
        <v>0</v>
      </c>
      <c r="K31" s="43">
        <v>0.39236111111110999</v>
      </c>
      <c r="L31" s="47">
        <v>0.392361111111102</v>
      </c>
      <c r="M31" s="42" t="s">
        <v>44</v>
      </c>
      <c r="N31" s="38">
        <v>0</v>
      </c>
      <c r="O31" s="73">
        <v>0.43402777777777773</v>
      </c>
      <c r="P31" s="42" t="s">
        <v>44</v>
      </c>
      <c r="Q31" s="38">
        <v>0</v>
      </c>
      <c r="R31" s="43">
        <v>0.4375</v>
      </c>
      <c r="S31" s="47">
        <v>0.4375</v>
      </c>
      <c r="T31" s="70">
        <v>58.6</v>
      </c>
      <c r="U31" s="71">
        <v>58.6</v>
      </c>
      <c r="V31" s="72"/>
      <c r="W31" s="115">
        <v>0.45486111111111105</v>
      </c>
      <c r="X31" s="42" t="s">
        <v>44</v>
      </c>
      <c r="Y31" s="38">
        <v>0</v>
      </c>
      <c r="Z31" s="49">
        <v>0.48958333333333331</v>
      </c>
      <c r="AA31" s="42" t="s">
        <v>44</v>
      </c>
      <c r="AB31" s="38">
        <v>0</v>
      </c>
      <c r="AC31" s="53">
        <v>0.4916666666666667</v>
      </c>
      <c r="AD31" s="61"/>
      <c r="AE31" s="55">
        <v>0.49557870370370366</v>
      </c>
      <c r="AF31" s="35">
        <v>3.9120370370369639E-3</v>
      </c>
      <c r="AG31" s="35">
        <v>5.7870370370297162E-5</v>
      </c>
      <c r="AH31" s="44" t="s">
        <v>223</v>
      </c>
      <c r="AI31" s="45">
        <v>5</v>
      </c>
      <c r="AJ31" s="115">
        <v>0.51249999999999996</v>
      </c>
      <c r="AK31" s="42" t="s">
        <v>44</v>
      </c>
      <c r="AL31" s="38">
        <v>0</v>
      </c>
      <c r="AM31" s="73">
        <v>0.5229166666666667</v>
      </c>
      <c r="AN31" s="42" t="s">
        <v>44</v>
      </c>
      <c r="AO31" s="38">
        <v>0</v>
      </c>
      <c r="AP31" s="53">
        <v>0.52569444444444446</v>
      </c>
      <c r="AQ31" s="61"/>
      <c r="AR31" s="55">
        <v>0.53209490740740739</v>
      </c>
      <c r="AS31" s="35">
        <v>6.4004629629629273E-3</v>
      </c>
      <c r="AT31" s="35">
        <v>3.5879629629633186E-4</v>
      </c>
      <c r="AU31" s="44" t="s">
        <v>45</v>
      </c>
      <c r="AV31" s="45">
        <v>31</v>
      </c>
      <c r="AW31" s="49">
        <v>0.55347222222222225</v>
      </c>
      <c r="AX31" s="42" t="s">
        <v>44</v>
      </c>
      <c r="AY31" s="38">
        <v>0</v>
      </c>
      <c r="AZ31" s="49">
        <v>0.55625000000000002</v>
      </c>
      <c r="BA31" s="61"/>
      <c r="BB31" s="55">
        <v>0.56098379629629636</v>
      </c>
      <c r="BC31" s="35">
        <v>4.7337962962963331E-3</v>
      </c>
      <c r="BD31" s="35">
        <v>2.6620370370366696E-4</v>
      </c>
      <c r="BE31" s="44" t="s">
        <v>45</v>
      </c>
      <c r="BF31" s="45">
        <v>23</v>
      </c>
      <c r="BG31" s="308">
        <v>0.60138888888888886</v>
      </c>
      <c r="BH31" s="42" t="s">
        <v>44</v>
      </c>
      <c r="BI31" s="38">
        <v>0</v>
      </c>
      <c r="BJ31" s="43">
        <v>0.60138888888888886</v>
      </c>
      <c r="BK31" s="47">
        <v>0.60416666666666663</v>
      </c>
      <c r="BL31" s="70">
        <v>32</v>
      </c>
      <c r="BM31" s="71">
        <v>32</v>
      </c>
      <c r="BN31" s="72"/>
      <c r="BO31" s="117" t="s">
        <v>226</v>
      </c>
      <c r="BP31" s="121"/>
      <c r="BQ31" s="124" t="s">
        <v>225</v>
      </c>
      <c r="BR31" s="125"/>
      <c r="BS31" s="49">
        <v>0.6791666666666667</v>
      </c>
      <c r="BT31" s="42" t="s">
        <v>44</v>
      </c>
      <c r="BU31" s="38">
        <v>0</v>
      </c>
      <c r="BV31" s="49">
        <v>0.68194444444444402</v>
      </c>
      <c r="BW31" s="61"/>
      <c r="BX31" s="55">
        <v>0.68481481481481488</v>
      </c>
      <c r="BY31" s="35">
        <v>2.8703703703708561E-3</v>
      </c>
      <c r="BZ31" s="35">
        <v>4.1666666666715247E-4</v>
      </c>
      <c r="CA31" s="44" t="s">
        <v>223</v>
      </c>
      <c r="CB31" s="45">
        <v>36</v>
      </c>
      <c r="CC31" s="85">
        <v>0.68819444444444444</v>
      </c>
      <c r="CD31" s="86"/>
      <c r="CE31" s="87">
        <v>0</v>
      </c>
      <c r="CF31" s="88"/>
      <c r="CG31" s="85">
        <v>0.69444444444444453</v>
      </c>
      <c r="CH31" s="86"/>
      <c r="CI31" s="87">
        <v>0</v>
      </c>
      <c r="CJ31" s="88"/>
      <c r="CK31" s="43">
        <v>0.73958333333333337</v>
      </c>
      <c r="CL31" s="47">
        <v>0.73958333333333337</v>
      </c>
      <c r="CM31" s="70">
        <v>55.7</v>
      </c>
      <c r="CN31" s="71">
        <v>55.7</v>
      </c>
      <c r="CO31" s="72"/>
      <c r="CP31" s="91">
        <v>0.7416666666666667</v>
      </c>
      <c r="CQ31" s="95">
        <v>5.5555555555555601E-2</v>
      </c>
      <c r="CR31" s="42" t="s">
        <v>44</v>
      </c>
      <c r="CS31" s="38">
        <v>0</v>
      </c>
      <c r="CU31" s="39">
        <v>241.3</v>
      </c>
      <c r="CV31" s="46">
        <v>0</v>
      </c>
      <c r="CW31" s="40"/>
      <c r="CX31" s="63">
        <v>241.3</v>
      </c>
      <c r="CZ31" s="101" t="s">
        <v>189</v>
      </c>
      <c r="DA31" s="129" t="s">
        <v>177</v>
      </c>
      <c r="DB31" s="129">
        <v>152</v>
      </c>
      <c r="DC31" s="104"/>
      <c r="DD31" s="77"/>
      <c r="DE31" s="56"/>
      <c r="DF31" s="36"/>
      <c r="DI31" s="41">
        <v>1.0900000000000001</v>
      </c>
      <c r="DJ31" s="17" t="s">
        <v>196</v>
      </c>
      <c r="DK31" s="153">
        <v>159.46700000000001</v>
      </c>
      <c r="DL31" s="41">
        <v>159.46700000000001</v>
      </c>
      <c r="DM31" s="41">
        <v>9999</v>
      </c>
      <c r="DP31" s="41">
        <v>25</v>
      </c>
      <c r="DQ31" s="227">
        <v>0</v>
      </c>
      <c r="DR31" s="227">
        <v>0</v>
      </c>
      <c r="DS31" s="228">
        <v>58.6</v>
      </c>
      <c r="DT31" s="227">
        <v>0</v>
      </c>
      <c r="DU31" s="227">
        <v>0</v>
      </c>
      <c r="DV31" s="227">
        <v>5</v>
      </c>
      <c r="DW31" s="227">
        <v>0</v>
      </c>
      <c r="DX31" s="227">
        <v>0</v>
      </c>
      <c r="DY31" s="227">
        <v>31</v>
      </c>
      <c r="DZ31" s="227">
        <v>0</v>
      </c>
      <c r="EA31" s="227">
        <v>23</v>
      </c>
      <c r="EB31" s="227">
        <v>0</v>
      </c>
      <c r="EC31" s="228">
        <v>32</v>
      </c>
      <c r="ED31" s="227">
        <v>0</v>
      </c>
      <c r="EE31" s="227">
        <v>0</v>
      </c>
      <c r="EF31" s="227">
        <v>36</v>
      </c>
      <c r="EG31" s="227">
        <v>0</v>
      </c>
      <c r="EH31" s="228">
        <v>55.7</v>
      </c>
      <c r="EI31" s="227">
        <v>0</v>
      </c>
      <c r="EK31" s="41">
        <v>25</v>
      </c>
      <c r="EL31" s="227">
        <v>0</v>
      </c>
      <c r="EM31" s="227">
        <v>0</v>
      </c>
      <c r="EN31" s="227">
        <v>58.6</v>
      </c>
      <c r="EO31" s="227">
        <v>58.6</v>
      </c>
      <c r="EP31" s="227">
        <v>58.6</v>
      </c>
      <c r="EQ31" s="227">
        <v>63.6</v>
      </c>
      <c r="ER31" s="227">
        <v>63.6</v>
      </c>
      <c r="ES31" s="227">
        <v>63.6</v>
      </c>
      <c r="ET31" s="227">
        <v>94.6</v>
      </c>
      <c r="EU31" s="227">
        <v>94.6</v>
      </c>
      <c r="EV31" s="227">
        <v>117.6</v>
      </c>
      <c r="EW31" s="227">
        <v>117.6</v>
      </c>
      <c r="EX31" s="227">
        <v>149.6</v>
      </c>
      <c r="EY31" s="227">
        <v>149.6</v>
      </c>
      <c r="EZ31" s="227">
        <v>149.6</v>
      </c>
      <c r="FA31" s="227">
        <v>185.6</v>
      </c>
      <c r="FB31" s="227">
        <v>185.6</v>
      </c>
      <c r="FC31" s="227">
        <v>241.3</v>
      </c>
      <c r="FD31" s="227">
        <v>241.3</v>
      </c>
    </row>
    <row r="32" spans="1:160" ht="13.5" thickBot="1" x14ac:dyDescent="0.25">
      <c r="A32" s="132"/>
      <c r="B32" s="34">
        <v>27</v>
      </c>
      <c r="C32" s="10">
        <v>27</v>
      </c>
      <c r="D32" s="37" t="s">
        <v>127</v>
      </c>
      <c r="E32" s="37" t="s">
        <v>128</v>
      </c>
      <c r="F32" s="37"/>
      <c r="G32" s="43">
        <v>0.31041666666666701</v>
      </c>
      <c r="H32" s="47">
        <v>0.31041666666666667</v>
      </c>
      <c r="I32" s="58" t="s">
        <v>44</v>
      </c>
      <c r="J32" s="52">
        <v>0</v>
      </c>
      <c r="K32" s="43">
        <v>0.39374999999999799</v>
      </c>
      <c r="L32" s="47">
        <v>0.39374999999999</v>
      </c>
      <c r="M32" s="42" t="s">
        <v>44</v>
      </c>
      <c r="N32" s="38">
        <v>0</v>
      </c>
      <c r="O32" s="73">
        <v>0.43541666666666662</v>
      </c>
      <c r="P32" s="42" t="s">
        <v>44</v>
      </c>
      <c r="Q32" s="38">
        <v>0</v>
      </c>
      <c r="R32" s="43">
        <v>0.43958333333333338</v>
      </c>
      <c r="S32" s="47">
        <v>0.43958333333333338</v>
      </c>
      <c r="T32" s="70">
        <v>47.6</v>
      </c>
      <c r="U32" s="71">
        <v>47.6</v>
      </c>
      <c r="V32" s="72">
        <v>30</v>
      </c>
      <c r="W32" s="115">
        <v>0.45624999999999999</v>
      </c>
      <c r="X32" s="42" t="s">
        <v>44</v>
      </c>
      <c r="Y32" s="38">
        <v>0</v>
      </c>
      <c r="Z32" s="49">
        <v>0.4909722222222222</v>
      </c>
      <c r="AA32" s="42" t="s">
        <v>44</v>
      </c>
      <c r="AB32" s="38">
        <v>0</v>
      </c>
      <c r="AC32" s="53">
        <v>0.49305555555555558</v>
      </c>
      <c r="AD32" s="61"/>
      <c r="AE32" s="55">
        <v>0.49851851851851853</v>
      </c>
      <c r="AF32" s="35">
        <v>5.4629629629629473E-3</v>
      </c>
      <c r="AG32" s="35">
        <v>1.6087962962962805E-3</v>
      </c>
      <c r="AH32" s="44" t="s">
        <v>223</v>
      </c>
      <c r="AI32" s="45">
        <v>139</v>
      </c>
      <c r="AJ32" s="115">
        <v>0.51388888888888895</v>
      </c>
      <c r="AK32" s="42" t="s">
        <v>44</v>
      </c>
      <c r="AL32" s="38">
        <v>0</v>
      </c>
      <c r="AM32" s="73">
        <v>0.52430555555555558</v>
      </c>
      <c r="AN32" s="42" t="s">
        <v>44</v>
      </c>
      <c r="AO32" s="38">
        <v>0</v>
      </c>
      <c r="AP32" s="53">
        <v>0.52708333333333335</v>
      </c>
      <c r="AQ32" s="61"/>
      <c r="AR32" s="55">
        <v>0.53449074074074077</v>
      </c>
      <c r="AS32" s="35">
        <v>7.4074074074074181E-3</v>
      </c>
      <c r="AT32" s="35">
        <v>6.4814814814815897E-4</v>
      </c>
      <c r="AU32" s="44" t="s">
        <v>223</v>
      </c>
      <c r="AV32" s="45">
        <v>56</v>
      </c>
      <c r="AW32" s="49">
        <v>0.55486111111111114</v>
      </c>
      <c r="AX32" s="42" t="s">
        <v>44</v>
      </c>
      <c r="AY32" s="38">
        <v>0</v>
      </c>
      <c r="AZ32" s="49">
        <v>0.55763888888888902</v>
      </c>
      <c r="BA32" s="61"/>
      <c r="BB32" s="55">
        <v>0.56281250000000005</v>
      </c>
      <c r="BC32" s="35">
        <v>5.1736111111110317E-3</v>
      </c>
      <c r="BD32" s="35">
        <v>1.7361111111103156E-4</v>
      </c>
      <c r="BE32" s="44" t="s">
        <v>223</v>
      </c>
      <c r="BF32" s="45">
        <v>15</v>
      </c>
      <c r="BG32" s="308">
        <v>0.60277777777777786</v>
      </c>
      <c r="BH32" s="42" t="s">
        <v>44</v>
      </c>
      <c r="BI32" s="38">
        <v>0</v>
      </c>
      <c r="BJ32" s="43">
        <v>0.60902777777777783</v>
      </c>
      <c r="BK32" s="47">
        <v>0.61041666666666672</v>
      </c>
      <c r="BL32" s="70">
        <v>25.6</v>
      </c>
      <c r="BM32" s="71">
        <v>25.6</v>
      </c>
      <c r="BN32" s="72">
        <v>300</v>
      </c>
      <c r="BO32" s="117" t="s">
        <v>229</v>
      </c>
      <c r="BP32" s="121">
        <v>3600</v>
      </c>
      <c r="BQ32" s="124" t="s">
        <v>225</v>
      </c>
      <c r="BR32" s="125"/>
      <c r="BS32" s="49">
        <v>0.69652777777777775</v>
      </c>
      <c r="BT32" s="42" t="s">
        <v>223</v>
      </c>
      <c r="BU32" s="38">
        <v>1380</v>
      </c>
      <c r="BV32" s="49">
        <v>0.69861111111111096</v>
      </c>
      <c r="BW32" s="61"/>
      <c r="BX32" s="55">
        <v>0.70210648148148147</v>
      </c>
      <c r="BY32" s="35">
        <v>3.4953703703705097E-3</v>
      </c>
      <c r="BZ32" s="35">
        <v>1.0416666666668061E-3</v>
      </c>
      <c r="CA32" s="44" t="s">
        <v>223</v>
      </c>
      <c r="CB32" s="45">
        <v>90</v>
      </c>
      <c r="CC32" s="85">
        <v>0.70277777777777783</v>
      </c>
      <c r="CD32" s="86"/>
      <c r="CE32" s="87">
        <v>0</v>
      </c>
      <c r="CF32" s="88"/>
      <c r="CG32" s="85">
        <v>0.7104166666666667</v>
      </c>
      <c r="CH32" s="86"/>
      <c r="CI32" s="87">
        <v>0</v>
      </c>
      <c r="CJ32" s="88"/>
      <c r="CK32" s="43">
        <v>0.75486111111111109</v>
      </c>
      <c r="CL32" s="47">
        <v>0.75624999999999998</v>
      </c>
      <c r="CM32" s="70">
        <v>57.6</v>
      </c>
      <c r="CN32" s="71">
        <v>57.6</v>
      </c>
      <c r="CO32" s="72"/>
      <c r="CP32" s="91">
        <v>0.7583333333333333</v>
      </c>
      <c r="CQ32" s="95">
        <v>5.5555555555555601E-2</v>
      </c>
      <c r="CR32" s="42" t="s">
        <v>44</v>
      </c>
      <c r="CS32" s="38">
        <v>0</v>
      </c>
      <c r="CU32" s="39">
        <v>760.8</v>
      </c>
      <c r="CV32" s="46">
        <v>4980</v>
      </c>
      <c r="CW32" s="40"/>
      <c r="CX32" s="63">
        <v>5740.8</v>
      </c>
      <c r="CZ32" s="101" t="s">
        <v>190</v>
      </c>
      <c r="DA32" s="129" t="s">
        <v>176</v>
      </c>
      <c r="DB32" s="129">
        <v>238</v>
      </c>
      <c r="DC32" s="104" t="s">
        <v>186</v>
      </c>
      <c r="DD32" s="77"/>
      <c r="DE32" s="56"/>
      <c r="DF32" s="36"/>
      <c r="DI32" s="41">
        <v>1.1499999999999999</v>
      </c>
      <c r="DJ32" s="17" t="s">
        <v>196</v>
      </c>
      <c r="DK32" s="153">
        <v>480.42</v>
      </c>
      <c r="DL32" s="41">
        <v>480.42</v>
      </c>
      <c r="DM32" s="41">
        <v>9999</v>
      </c>
      <c r="DP32" s="41">
        <v>27</v>
      </c>
      <c r="DQ32" s="227">
        <v>0</v>
      </c>
      <c r="DR32" s="227">
        <v>0</v>
      </c>
      <c r="DS32" s="228">
        <v>77.599999999999994</v>
      </c>
      <c r="DT32" s="227">
        <v>0</v>
      </c>
      <c r="DU32" s="227">
        <v>0</v>
      </c>
      <c r="DV32" s="227">
        <v>139</v>
      </c>
      <c r="DW32" s="227">
        <v>0</v>
      </c>
      <c r="DX32" s="227">
        <v>0</v>
      </c>
      <c r="DY32" s="227">
        <v>56</v>
      </c>
      <c r="DZ32" s="227">
        <v>0</v>
      </c>
      <c r="EA32" s="227">
        <v>15</v>
      </c>
      <c r="EB32" s="227">
        <v>0</v>
      </c>
      <c r="EC32" s="228">
        <v>325.60000000000002</v>
      </c>
      <c r="ED32" s="227">
        <v>3600</v>
      </c>
      <c r="EE32" s="227">
        <v>1380</v>
      </c>
      <c r="EF32" s="227">
        <v>90</v>
      </c>
      <c r="EG32" s="227">
        <v>0</v>
      </c>
      <c r="EH32" s="228">
        <v>57.6</v>
      </c>
      <c r="EI32" s="227">
        <v>0</v>
      </c>
      <c r="EK32" s="41">
        <v>27</v>
      </c>
      <c r="EL32" s="227">
        <v>0</v>
      </c>
      <c r="EM32" s="227">
        <v>0</v>
      </c>
      <c r="EN32" s="227">
        <v>77.599999999999994</v>
      </c>
      <c r="EO32" s="227">
        <v>77.599999999999994</v>
      </c>
      <c r="EP32" s="227">
        <v>77.599999999999994</v>
      </c>
      <c r="EQ32" s="227">
        <v>216.6</v>
      </c>
      <c r="ER32" s="227">
        <v>216.6</v>
      </c>
      <c r="ES32" s="227">
        <v>216.6</v>
      </c>
      <c r="ET32" s="227">
        <v>272.60000000000002</v>
      </c>
      <c r="EU32" s="227">
        <v>272.60000000000002</v>
      </c>
      <c r="EV32" s="227">
        <v>287.60000000000002</v>
      </c>
      <c r="EW32" s="227">
        <v>287.60000000000002</v>
      </c>
      <c r="EX32" s="227">
        <v>613.20000000000005</v>
      </c>
      <c r="EY32" s="227">
        <v>4213.2</v>
      </c>
      <c r="EZ32" s="227">
        <v>5593.2</v>
      </c>
      <c r="FA32" s="227">
        <v>5683.2</v>
      </c>
      <c r="FB32" s="227">
        <v>5683.2</v>
      </c>
      <c r="FC32" s="227">
        <v>5740.8</v>
      </c>
      <c r="FD32" s="227">
        <v>5740.8</v>
      </c>
    </row>
    <row r="33" spans="1:160" ht="13.5" thickBot="1" x14ac:dyDescent="0.25">
      <c r="A33" s="132"/>
      <c r="B33" s="34">
        <v>28</v>
      </c>
      <c r="C33" s="10">
        <v>28</v>
      </c>
      <c r="D33" s="37" t="s">
        <v>129</v>
      </c>
      <c r="E33" s="37" t="s">
        <v>130</v>
      </c>
      <c r="F33" s="37"/>
      <c r="G33" s="43">
        <v>0.31111111111111101</v>
      </c>
      <c r="H33" s="47">
        <v>0.30069444444444443</v>
      </c>
      <c r="I33" s="58" t="s">
        <v>44</v>
      </c>
      <c r="J33" s="52">
        <v>0</v>
      </c>
      <c r="K33" s="43">
        <v>0.39444444444444299</v>
      </c>
      <c r="L33" s="47">
        <v>0.39444444444443399</v>
      </c>
      <c r="M33" s="42" t="s">
        <v>44</v>
      </c>
      <c r="N33" s="38">
        <v>0</v>
      </c>
      <c r="O33" s="73">
        <v>0.43611111111111112</v>
      </c>
      <c r="P33" s="42" t="s">
        <v>44</v>
      </c>
      <c r="Q33" s="38">
        <v>0</v>
      </c>
      <c r="R33" s="43">
        <v>0.44166666666666665</v>
      </c>
      <c r="S33" s="47">
        <v>0.44166666666666665</v>
      </c>
      <c r="T33" s="70">
        <v>45.3</v>
      </c>
      <c r="U33" s="71">
        <v>45.3</v>
      </c>
      <c r="V33" s="72"/>
      <c r="W33" s="115">
        <v>0.45694444444444443</v>
      </c>
      <c r="X33" s="42" t="s">
        <v>44</v>
      </c>
      <c r="Y33" s="38">
        <v>0</v>
      </c>
      <c r="Z33" s="49">
        <v>0.4916666666666667</v>
      </c>
      <c r="AA33" s="42" t="s">
        <v>44</v>
      </c>
      <c r="AB33" s="38">
        <v>0</v>
      </c>
      <c r="AC33" s="53">
        <v>0.49374999999999997</v>
      </c>
      <c r="AD33" s="61"/>
      <c r="AE33" s="55">
        <v>0.49734953703703705</v>
      </c>
      <c r="AF33" s="35">
        <v>3.5995370370370816E-3</v>
      </c>
      <c r="AG33" s="35">
        <v>2.5462962962958515E-4</v>
      </c>
      <c r="AH33" s="44" t="s">
        <v>45</v>
      </c>
      <c r="AI33" s="45">
        <v>22</v>
      </c>
      <c r="AJ33" s="115">
        <v>0.51458333333333328</v>
      </c>
      <c r="AK33" s="42" t="s">
        <v>44</v>
      </c>
      <c r="AL33" s="38">
        <v>0</v>
      </c>
      <c r="AM33" s="73">
        <v>0.52430555555555558</v>
      </c>
      <c r="AN33" s="42" t="s">
        <v>45</v>
      </c>
      <c r="AO33" s="38">
        <v>60</v>
      </c>
      <c r="AP33" s="53">
        <v>0.52777777777777779</v>
      </c>
      <c r="AQ33" s="61"/>
      <c r="AR33" s="55">
        <v>0.53440972222222227</v>
      </c>
      <c r="AS33" s="35">
        <v>6.6319444444444819E-3</v>
      </c>
      <c r="AT33" s="35">
        <v>1.2731481481477718E-4</v>
      </c>
      <c r="AU33" s="44" t="s">
        <v>45</v>
      </c>
      <c r="AV33" s="45">
        <v>11</v>
      </c>
      <c r="AW33" s="49">
        <v>0.55555555555555558</v>
      </c>
      <c r="AX33" s="42" t="s">
        <v>44</v>
      </c>
      <c r="AY33" s="38">
        <v>0</v>
      </c>
      <c r="AZ33" s="49">
        <v>0.55833333333333302</v>
      </c>
      <c r="BA33" s="61"/>
      <c r="BB33" s="55">
        <v>0.56550925925925932</v>
      </c>
      <c r="BC33" s="35">
        <v>7.1759259259263075E-3</v>
      </c>
      <c r="BD33" s="35">
        <v>2.1759259259263074E-3</v>
      </c>
      <c r="BE33" s="44" t="s">
        <v>223</v>
      </c>
      <c r="BF33" s="45">
        <v>188</v>
      </c>
      <c r="BG33" s="308">
        <v>0.60347222222222185</v>
      </c>
      <c r="BH33" s="42" t="s">
        <v>44</v>
      </c>
      <c r="BI33" s="38">
        <v>0</v>
      </c>
      <c r="BJ33" s="43">
        <v>0.60347222222222219</v>
      </c>
      <c r="BK33" s="47">
        <v>0.6118055555555556</v>
      </c>
      <c r="BL33" s="70">
        <v>31</v>
      </c>
      <c r="BM33" s="71">
        <v>31</v>
      </c>
      <c r="BN33" s="72"/>
      <c r="BO33" s="117" t="s">
        <v>226</v>
      </c>
      <c r="BP33" s="121"/>
      <c r="BQ33" s="124" t="s">
        <v>225</v>
      </c>
      <c r="BR33" s="125"/>
      <c r="BS33" s="49">
        <v>0.67986111111111114</v>
      </c>
      <c r="BT33" s="42" t="s">
        <v>44</v>
      </c>
      <c r="BU33" s="38">
        <v>0</v>
      </c>
      <c r="BV33" s="49">
        <v>0.68263888888888902</v>
      </c>
      <c r="BW33" s="61"/>
      <c r="BX33" s="55">
        <v>0.6855902777777777</v>
      </c>
      <c r="BY33" s="35">
        <v>2.9513888888886841E-3</v>
      </c>
      <c r="BZ33" s="35">
        <v>4.9768518518498051E-4</v>
      </c>
      <c r="CA33" s="44" t="s">
        <v>223</v>
      </c>
      <c r="CB33" s="45">
        <v>43</v>
      </c>
      <c r="CC33" s="85">
        <v>0.6875</v>
      </c>
      <c r="CD33" s="86"/>
      <c r="CE33" s="87">
        <v>0</v>
      </c>
      <c r="CF33" s="88"/>
      <c r="CG33" s="85">
        <v>0.69513888888888886</v>
      </c>
      <c r="CH33" s="86"/>
      <c r="CI33" s="87">
        <v>0</v>
      </c>
      <c r="CJ33" s="88"/>
      <c r="CK33" s="43">
        <v>0.7416666666666667</v>
      </c>
      <c r="CL33" s="47">
        <v>0.74513888888888891</v>
      </c>
      <c r="CM33" s="70">
        <v>52.9</v>
      </c>
      <c r="CN33" s="71">
        <v>52.9</v>
      </c>
      <c r="CO33" s="72"/>
      <c r="CP33" s="91">
        <v>0.74652777777777779</v>
      </c>
      <c r="CQ33" s="95">
        <v>5.5555555555555601E-2</v>
      </c>
      <c r="CR33" s="42" t="s">
        <v>44</v>
      </c>
      <c r="CS33" s="38">
        <v>0</v>
      </c>
      <c r="CU33" s="39">
        <v>393.2</v>
      </c>
      <c r="CV33" s="46">
        <v>60</v>
      </c>
      <c r="CW33" s="40"/>
      <c r="CX33" s="63">
        <v>453.2</v>
      </c>
      <c r="CZ33" s="101" t="s">
        <v>189</v>
      </c>
      <c r="DA33" s="129" t="s">
        <v>176</v>
      </c>
      <c r="DB33" s="129">
        <v>79</v>
      </c>
      <c r="DC33" s="104" t="s">
        <v>182</v>
      </c>
      <c r="DD33" s="77"/>
      <c r="DE33" s="56"/>
      <c r="DF33" s="36"/>
      <c r="DI33" s="41">
        <v>1.1200000000000001</v>
      </c>
      <c r="DJ33" s="17" t="s">
        <v>196</v>
      </c>
      <c r="DK33" s="153">
        <v>144.70400000000001</v>
      </c>
      <c r="DL33" s="41">
        <v>144.70400000000001</v>
      </c>
      <c r="DM33" s="41">
        <v>9999</v>
      </c>
      <c r="DP33" s="41">
        <v>28</v>
      </c>
      <c r="DQ33" s="227">
        <v>0</v>
      </c>
      <c r="DR33" s="227">
        <v>0</v>
      </c>
      <c r="DS33" s="228">
        <v>45.3</v>
      </c>
      <c r="DT33" s="227">
        <v>0</v>
      </c>
      <c r="DU33" s="227">
        <v>0</v>
      </c>
      <c r="DV33" s="227">
        <v>22</v>
      </c>
      <c r="DW33" s="227">
        <v>0</v>
      </c>
      <c r="DX33" s="227">
        <v>60</v>
      </c>
      <c r="DY33" s="227">
        <v>11</v>
      </c>
      <c r="DZ33" s="227">
        <v>0</v>
      </c>
      <c r="EA33" s="227">
        <v>188</v>
      </c>
      <c r="EB33" s="227">
        <v>0</v>
      </c>
      <c r="EC33" s="228">
        <v>31</v>
      </c>
      <c r="ED33" s="227">
        <v>0</v>
      </c>
      <c r="EE33" s="227">
        <v>0</v>
      </c>
      <c r="EF33" s="227">
        <v>43</v>
      </c>
      <c r="EG33" s="227">
        <v>0</v>
      </c>
      <c r="EH33" s="228">
        <v>52.9</v>
      </c>
      <c r="EI33" s="227">
        <v>0</v>
      </c>
      <c r="EK33" s="41">
        <v>28</v>
      </c>
      <c r="EL33" s="227">
        <v>0</v>
      </c>
      <c r="EM33" s="227">
        <v>0</v>
      </c>
      <c r="EN33" s="227">
        <v>45.3</v>
      </c>
      <c r="EO33" s="227">
        <v>45.3</v>
      </c>
      <c r="EP33" s="227">
        <v>45.3</v>
      </c>
      <c r="EQ33" s="227">
        <v>67.3</v>
      </c>
      <c r="ER33" s="227">
        <v>67.3</v>
      </c>
      <c r="ES33" s="227">
        <v>127.3</v>
      </c>
      <c r="ET33" s="227">
        <v>138.30000000000001</v>
      </c>
      <c r="EU33" s="227">
        <v>138.30000000000001</v>
      </c>
      <c r="EV33" s="227">
        <v>326.3</v>
      </c>
      <c r="EW33" s="227">
        <v>326.3</v>
      </c>
      <c r="EX33" s="227">
        <v>357.3</v>
      </c>
      <c r="EY33" s="227">
        <v>357.3</v>
      </c>
      <c r="EZ33" s="227">
        <v>357.3</v>
      </c>
      <c r="FA33" s="227">
        <v>400.3</v>
      </c>
      <c r="FB33" s="227">
        <v>400.3</v>
      </c>
      <c r="FC33" s="227">
        <v>453.2</v>
      </c>
      <c r="FD33" s="227">
        <v>453.2</v>
      </c>
    </row>
    <row r="34" spans="1:160" ht="13.5" thickBot="1" x14ac:dyDescent="0.25">
      <c r="A34" s="132"/>
      <c r="B34" s="34">
        <v>29</v>
      </c>
      <c r="C34" s="10">
        <v>29</v>
      </c>
      <c r="D34" s="37" t="s">
        <v>131</v>
      </c>
      <c r="E34" s="37" t="s">
        <v>132</v>
      </c>
      <c r="F34" s="37"/>
      <c r="G34" s="43">
        <v>0.311805555555556</v>
      </c>
      <c r="H34" s="47">
        <v>0.31180555555555556</v>
      </c>
      <c r="I34" s="58" t="s">
        <v>44</v>
      </c>
      <c r="J34" s="52">
        <v>0</v>
      </c>
      <c r="K34" s="43">
        <v>0.39513888888888699</v>
      </c>
      <c r="L34" s="47">
        <v>0.39513888888887799</v>
      </c>
      <c r="M34" s="42" t="s">
        <v>44</v>
      </c>
      <c r="N34" s="38">
        <v>0</v>
      </c>
      <c r="O34" s="73">
        <v>0.4368055555555555</v>
      </c>
      <c r="P34" s="42" t="s">
        <v>44</v>
      </c>
      <c r="Q34" s="38">
        <v>0</v>
      </c>
      <c r="R34" s="43">
        <v>0.44236111111111115</v>
      </c>
      <c r="S34" s="47">
        <v>0.44236111111111115</v>
      </c>
      <c r="T34" s="70">
        <v>48.9</v>
      </c>
      <c r="U34" s="71">
        <v>48.9</v>
      </c>
      <c r="V34" s="72">
        <v>30</v>
      </c>
      <c r="W34" s="115">
        <v>0.45763888888888882</v>
      </c>
      <c r="X34" s="42" t="s">
        <v>44</v>
      </c>
      <c r="Y34" s="38">
        <v>0</v>
      </c>
      <c r="Z34" s="49">
        <v>0.49236111111111108</v>
      </c>
      <c r="AA34" s="42" t="s">
        <v>44</v>
      </c>
      <c r="AB34" s="38">
        <v>0</v>
      </c>
      <c r="AC34" s="53">
        <v>0.49444444444444446</v>
      </c>
      <c r="AD34" s="61"/>
      <c r="AE34" s="55">
        <v>0.49853009259259262</v>
      </c>
      <c r="AF34" s="35">
        <v>4.0856481481481577E-3</v>
      </c>
      <c r="AG34" s="35">
        <v>2.3148148148149092E-4</v>
      </c>
      <c r="AH34" s="44" t="s">
        <v>223</v>
      </c>
      <c r="AI34" s="45">
        <v>20</v>
      </c>
      <c r="AJ34" s="115">
        <v>0.51527777777777783</v>
      </c>
      <c r="AK34" s="42" t="s">
        <v>44</v>
      </c>
      <c r="AL34" s="38">
        <v>0</v>
      </c>
      <c r="AM34" s="73">
        <v>0.52569444444444446</v>
      </c>
      <c r="AN34" s="42" t="s">
        <v>44</v>
      </c>
      <c r="AO34" s="38">
        <v>0</v>
      </c>
      <c r="AP34" s="53">
        <v>0.52916666666666667</v>
      </c>
      <c r="AQ34" s="61"/>
      <c r="AR34" s="55">
        <v>0.53600694444444441</v>
      </c>
      <c r="AS34" s="35">
        <v>6.8402777777777368E-3</v>
      </c>
      <c r="AT34" s="35">
        <v>8.1018518518477696E-5</v>
      </c>
      <c r="AU34" s="44" t="s">
        <v>223</v>
      </c>
      <c r="AV34" s="45">
        <v>7</v>
      </c>
      <c r="AW34" s="49">
        <v>0.55694444444444446</v>
      </c>
      <c r="AX34" s="42" t="s">
        <v>44</v>
      </c>
      <c r="AY34" s="38">
        <v>0</v>
      </c>
      <c r="AZ34" s="49">
        <v>0.55972222222222201</v>
      </c>
      <c r="BA34" s="61"/>
      <c r="BB34" s="55">
        <v>0.56497685185185187</v>
      </c>
      <c r="BC34" s="35">
        <v>5.2546296296298589E-3</v>
      </c>
      <c r="BD34" s="35">
        <v>2.5462962962985881E-4</v>
      </c>
      <c r="BE34" s="44" t="s">
        <v>223</v>
      </c>
      <c r="BF34" s="45">
        <v>22</v>
      </c>
      <c r="BG34" s="308">
        <v>0.60486111111111085</v>
      </c>
      <c r="BH34" s="42" t="s">
        <v>44</v>
      </c>
      <c r="BI34" s="38">
        <v>0</v>
      </c>
      <c r="BJ34" s="43">
        <v>0.60486111111111118</v>
      </c>
      <c r="BK34" s="47">
        <v>0.6069444444444444</v>
      </c>
      <c r="BL34" s="70">
        <v>30.2</v>
      </c>
      <c r="BM34" s="71">
        <v>30.2</v>
      </c>
      <c r="BN34" s="72"/>
      <c r="BO34" s="117" t="s">
        <v>226</v>
      </c>
      <c r="BP34" s="121"/>
      <c r="BQ34" s="124" t="s">
        <v>225</v>
      </c>
      <c r="BR34" s="125"/>
      <c r="BS34" s="49">
        <v>0.68333333333333324</v>
      </c>
      <c r="BT34" s="42" t="s">
        <v>44</v>
      </c>
      <c r="BU34" s="38">
        <v>0</v>
      </c>
      <c r="BV34" s="49">
        <v>0.68541666666666701</v>
      </c>
      <c r="BW34" s="61"/>
      <c r="BX34" s="55">
        <v>0.68863425925925925</v>
      </c>
      <c r="BY34" s="35">
        <v>3.2175925925922444E-3</v>
      </c>
      <c r="BZ34" s="35">
        <v>7.6388888888854079E-4</v>
      </c>
      <c r="CA34" s="44" t="s">
        <v>223</v>
      </c>
      <c r="CB34" s="45">
        <v>66</v>
      </c>
      <c r="CC34" s="85">
        <v>0.68958333333333333</v>
      </c>
      <c r="CD34" s="86"/>
      <c r="CE34" s="87">
        <v>0</v>
      </c>
      <c r="CF34" s="88"/>
      <c r="CG34" s="85">
        <v>0.69861111111111107</v>
      </c>
      <c r="CH34" s="86"/>
      <c r="CI34" s="87">
        <v>0</v>
      </c>
      <c r="CJ34" s="88"/>
      <c r="CK34" s="43">
        <v>0.74583333333333324</v>
      </c>
      <c r="CL34" s="47">
        <v>0.74583333333333324</v>
      </c>
      <c r="CM34" s="70">
        <v>52.4</v>
      </c>
      <c r="CN34" s="71">
        <v>52.4</v>
      </c>
      <c r="CO34" s="72"/>
      <c r="CP34" s="91">
        <v>0.74722222222222223</v>
      </c>
      <c r="CQ34" s="95">
        <v>5.5555555555555601E-2</v>
      </c>
      <c r="CR34" s="42" t="s">
        <v>44</v>
      </c>
      <c r="CS34" s="38">
        <v>0</v>
      </c>
      <c r="CU34" s="39">
        <v>276.5</v>
      </c>
      <c r="CV34" s="46">
        <v>0</v>
      </c>
      <c r="CW34" s="40"/>
      <c r="CX34" s="63">
        <v>276.5</v>
      </c>
      <c r="CZ34" s="101" t="s">
        <v>189</v>
      </c>
      <c r="DA34" s="129" t="s">
        <v>177</v>
      </c>
      <c r="DB34" s="129">
        <v>75</v>
      </c>
      <c r="DC34" s="104"/>
      <c r="DD34" s="77"/>
      <c r="DE34" s="56"/>
      <c r="DF34" s="36"/>
      <c r="DI34" s="41">
        <v>1.06</v>
      </c>
      <c r="DJ34" s="17" t="s">
        <v>196</v>
      </c>
      <c r="DK34" s="153">
        <v>169.39</v>
      </c>
      <c r="DL34" s="41">
        <v>169.39</v>
      </c>
      <c r="DM34" s="41">
        <v>9999</v>
      </c>
      <c r="DP34" s="41">
        <v>29</v>
      </c>
      <c r="DQ34" s="227">
        <v>0</v>
      </c>
      <c r="DR34" s="227">
        <v>0</v>
      </c>
      <c r="DS34" s="228">
        <v>78.900000000000006</v>
      </c>
      <c r="DT34" s="227">
        <v>0</v>
      </c>
      <c r="DU34" s="227">
        <v>0</v>
      </c>
      <c r="DV34" s="227">
        <v>20</v>
      </c>
      <c r="DW34" s="227">
        <v>0</v>
      </c>
      <c r="DX34" s="227">
        <v>0</v>
      </c>
      <c r="DY34" s="227">
        <v>7</v>
      </c>
      <c r="DZ34" s="227">
        <v>0</v>
      </c>
      <c r="EA34" s="227">
        <v>22</v>
      </c>
      <c r="EB34" s="227">
        <v>0</v>
      </c>
      <c r="EC34" s="228">
        <v>30.2</v>
      </c>
      <c r="ED34" s="227">
        <v>0</v>
      </c>
      <c r="EE34" s="227">
        <v>0</v>
      </c>
      <c r="EF34" s="227">
        <v>66</v>
      </c>
      <c r="EG34" s="227">
        <v>0</v>
      </c>
      <c r="EH34" s="228">
        <v>52.4</v>
      </c>
      <c r="EI34" s="227">
        <v>0</v>
      </c>
      <c r="EK34" s="41">
        <v>29</v>
      </c>
      <c r="EL34" s="227">
        <v>0</v>
      </c>
      <c r="EM34" s="227">
        <v>0</v>
      </c>
      <c r="EN34" s="227">
        <v>78.900000000000006</v>
      </c>
      <c r="EO34" s="227">
        <v>78.900000000000006</v>
      </c>
      <c r="EP34" s="227">
        <v>78.900000000000006</v>
      </c>
      <c r="EQ34" s="227">
        <v>98.9</v>
      </c>
      <c r="ER34" s="227">
        <v>98.9</v>
      </c>
      <c r="ES34" s="227">
        <v>98.9</v>
      </c>
      <c r="ET34" s="227">
        <v>105.9</v>
      </c>
      <c r="EU34" s="227">
        <v>105.9</v>
      </c>
      <c r="EV34" s="227">
        <v>127.9</v>
      </c>
      <c r="EW34" s="227">
        <v>127.9</v>
      </c>
      <c r="EX34" s="227">
        <v>158.1</v>
      </c>
      <c r="EY34" s="227">
        <v>158.1</v>
      </c>
      <c r="EZ34" s="227">
        <v>158.1</v>
      </c>
      <c r="FA34" s="227">
        <v>224.1</v>
      </c>
      <c r="FB34" s="227">
        <v>224.1</v>
      </c>
      <c r="FC34" s="227">
        <v>276.5</v>
      </c>
      <c r="FD34" s="227">
        <v>276.5</v>
      </c>
    </row>
    <row r="35" spans="1:160" ht="13.5" thickBot="1" x14ac:dyDescent="0.25">
      <c r="A35" s="132"/>
      <c r="B35" s="34">
        <v>30</v>
      </c>
      <c r="C35" s="10">
        <v>30</v>
      </c>
      <c r="D35" s="37" t="s">
        <v>133</v>
      </c>
      <c r="E35" s="37" t="s">
        <v>134</v>
      </c>
      <c r="F35" s="37"/>
      <c r="G35" s="43">
        <v>0.3125</v>
      </c>
      <c r="H35" s="47">
        <v>0.3125</v>
      </c>
      <c r="I35" s="58" t="s">
        <v>44</v>
      </c>
      <c r="J35" s="52">
        <v>0</v>
      </c>
      <c r="K35" s="43">
        <v>0.39583333333333198</v>
      </c>
      <c r="L35" s="47">
        <v>0.39583333333332199</v>
      </c>
      <c r="M35" s="42" t="s">
        <v>44</v>
      </c>
      <c r="N35" s="38">
        <v>0</v>
      </c>
      <c r="O35" s="73">
        <v>0.4375</v>
      </c>
      <c r="P35" s="42" t="s">
        <v>44</v>
      </c>
      <c r="Q35" s="38">
        <v>0</v>
      </c>
      <c r="R35" s="43">
        <v>0.44375000000000003</v>
      </c>
      <c r="S35" s="47">
        <v>0.44375000000000003</v>
      </c>
      <c r="T35" s="70">
        <v>46.9</v>
      </c>
      <c r="U35" s="71">
        <v>46.9</v>
      </c>
      <c r="V35" s="72"/>
      <c r="W35" s="115">
        <v>0.45833333333333331</v>
      </c>
      <c r="X35" s="42" t="s">
        <v>44</v>
      </c>
      <c r="Y35" s="38">
        <v>0</v>
      </c>
      <c r="Z35" s="49">
        <v>0.49305555555555558</v>
      </c>
      <c r="AA35" s="42" t="s">
        <v>44</v>
      </c>
      <c r="AB35" s="38">
        <v>0</v>
      </c>
      <c r="AC35" s="53">
        <v>0.48819444444444443</v>
      </c>
      <c r="AD35" s="61"/>
      <c r="AE35" s="55">
        <v>0.49939814814814815</v>
      </c>
      <c r="AF35" s="35">
        <v>1.1203703703703716E-2</v>
      </c>
      <c r="AG35" s="35">
        <v>7.3495370370370485E-3</v>
      </c>
      <c r="AH35" s="44" t="s">
        <v>223</v>
      </c>
      <c r="AI35" s="45">
        <v>635</v>
      </c>
      <c r="AJ35" s="115">
        <v>0.50902777777777775</v>
      </c>
      <c r="AK35" s="42" t="s">
        <v>44</v>
      </c>
      <c r="AL35" s="38">
        <v>0</v>
      </c>
      <c r="AM35" s="73">
        <v>0.52222222222222225</v>
      </c>
      <c r="AN35" s="42" t="s">
        <v>223</v>
      </c>
      <c r="AO35" s="38">
        <v>240</v>
      </c>
      <c r="AP35" s="53">
        <v>0.52500000000000002</v>
      </c>
      <c r="AQ35" s="61"/>
      <c r="AR35" s="55">
        <v>0.53571759259259266</v>
      </c>
      <c r="AS35" s="35">
        <v>1.071759259259264E-2</v>
      </c>
      <c r="AT35" s="35">
        <v>3.9583333333333805E-3</v>
      </c>
      <c r="AU35" s="44" t="s">
        <v>223</v>
      </c>
      <c r="AV35" s="45">
        <v>342</v>
      </c>
      <c r="AW35" s="49">
        <v>0.55277777777777781</v>
      </c>
      <c r="AX35" s="42" t="s">
        <v>44</v>
      </c>
      <c r="AY35" s="38">
        <v>0</v>
      </c>
      <c r="AZ35" s="49">
        <v>0.55555555555555503</v>
      </c>
      <c r="BA35" s="61"/>
      <c r="BB35" s="55">
        <v>0.56118055555555557</v>
      </c>
      <c r="BC35" s="35">
        <v>5.6250000000005462E-3</v>
      </c>
      <c r="BD35" s="35">
        <v>6.2500000000054613E-4</v>
      </c>
      <c r="BE35" s="44" t="s">
        <v>223</v>
      </c>
      <c r="BF35" s="45">
        <v>54</v>
      </c>
      <c r="BG35" s="308">
        <v>0.60069444444444386</v>
      </c>
      <c r="BH35" s="42" t="s">
        <v>44</v>
      </c>
      <c r="BI35" s="38">
        <v>0</v>
      </c>
      <c r="BJ35" s="43">
        <v>0.60763888888888895</v>
      </c>
      <c r="BK35" s="47">
        <v>0.60763888888888895</v>
      </c>
      <c r="BL35" s="70">
        <v>36.799999999999997</v>
      </c>
      <c r="BM35" s="71">
        <v>36.799999999999997</v>
      </c>
      <c r="BN35" s="72"/>
      <c r="BO35" s="117"/>
      <c r="BP35" s="121"/>
      <c r="BQ35" s="124"/>
      <c r="BR35" s="125"/>
      <c r="BS35" s="49"/>
      <c r="BT35" s="42" t="s">
        <v>44</v>
      </c>
      <c r="BU35" s="38">
        <v>0</v>
      </c>
      <c r="BV35" s="49"/>
      <c r="BW35" s="61"/>
      <c r="BX35" s="55"/>
      <c r="BY35" s="35">
        <v>0</v>
      </c>
      <c r="BZ35" s="35">
        <v>2.4537037037037036E-3</v>
      </c>
      <c r="CA35" s="44" t="s">
        <v>45</v>
      </c>
      <c r="CB35" s="45" t="s">
        <v>231</v>
      </c>
      <c r="CC35" s="85"/>
      <c r="CD35" s="86"/>
      <c r="CE35" s="87"/>
      <c r="CF35" s="88"/>
      <c r="CG35" s="85"/>
      <c r="CH35" s="86"/>
      <c r="CI35" s="87"/>
      <c r="CJ35" s="88"/>
      <c r="CK35" s="43"/>
      <c r="CL35" s="47"/>
      <c r="CM35" s="22"/>
      <c r="CN35" s="45" t="s">
        <v>231</v>
      </c>
      <c r="CO35" s="72"/>
      <c r="CP35" s="91"/>
      <c r="CQ35" s="95">
        <v>5.5555555555555601E-2</v>
      </c>
      <c r="CR35" s="42" t="s">
        <v>44</v>
      </c>
      <c r="CS35" s="38"/>
      <c r="CU35" s="39" t="s">
        <v>231</v>
      </c>
      <c r="CV35" s="46" t="s">
        <v>231</v>
      </c>
      <c r="CW35" s="40"/>
      <c r="CX35" s="63" t="s">
        <v>231</v>
      </c>
      <c r="CZ35" s="101" t="s">
        <v>190</v>
      </c>
      <c r="DA35" s="129" t="s">
        <v>176</v>
      </c>
      <c r="DB35" s="129">
        <v>129</v>
      </c>
      <c r="DC35" s="104"/>
      <c r="DD35" s="77"/>
      <c r="DE35" s="56"/>
      <c r="DF35" s="36"/>
      <c r="DI35" s="41">
        <v>1.1200000000000001</v>
      </c>
      <c r="DJ35" s="17" t="s">
        <v>196</v>
      </c>
      <c r="DK35" s="153" t="e">
        <v>#REF!</v>
      </c>
      <c r="DL35" s="41" t="e">
        <v>#REF!</v>
      </c>
      <c r="DM35" s="41">
        <v>9999</v>
      </c>
      <c r="DP35" s="41">
        <v>30</v>
      </c>
      <c r="DQ35" s="227">
        <v>0</v>
      </c>
      <c r="DR35" s="227">
        <v>0</v>
      </c>
      <c r="DS35" s="228">
        <v>46.9</v>
      </c>
      <c r="DT35" s="227">
        <v>0</v>
      </c>
      <c r="DU35" s="227">
        <v>0</v>
      </c>
      <c r="DV35" s="227">
        <v>635</v>
      </c>
      <c r="DW35" s="227">
        <v>0</v>
      </c>
      <c r="DX35" s="227">
        <v>240</v>
      </c>
      <c r="DY35" s="227">
        <v>342</v>
      </c>
      <c r="DZ35" s="227">
        <v>0</v>
      </c>
      <c r="EA35" s="227">
        <v>54</v>
      </c>
      <c r="EB35" s="227">
        <v>0</v>
      </c>
      <c r="EC35" s="228">
        <v>36.799999999999997</v>
      </c>
      <c r="ED35" s="227">
        <v>0</v>
      </c>
      <c r="EE35" s="227">
        <v>0</v>
      </c>
      <c r="EF35" s="227" t="e">
        <v>#VALUE!</v>
      </c>
      <c r="EG35" s="227">
        <v>0</v>
      </c>
      <c r="EH35" s="228" t="e">
        <v>#REF!</v>
      </c>
      <c r="EI35" s="227">
        <v>0</v>
      </c>
      <c r="EK35" s="41">
        <v>30</v>
      </c>
      <c r="EL35" s="227">
        <v>0</v>
      </c>
      <c r="EM35" s="227">
        <v>0</v>
      </c>
      <c r="EN35" s="227">
        <v>46.9</v>
      </c>
      <c r="EO35" s="227">
        <v>46.9</v>
      </c>
      <c r="EP35" s="227">
        <v>46.9</v>
      </c>
      <c r="EQ35" s="227">
        <v>681.9</v>
      </c>
      <c r="ER35" s="227">
        <v>681.9</v>
      </c>
      <c r="ES35" s="227">
        <v>921.9</v>
      </c>
      <c r="ET35" s="227">
        <v>1263.9000000000001</v>
      </c>
      <c r="EU35" s="227">
        <v>1263.9000000000001</v>
      </c>
      <c r="EV35" s="227">
        <v>1317.9</v>
      </c>
      <c r="EW35" s="227">
        <v>1317.9</v>
      </c>
      <c r="EX35" s="227">
        <v>1354.7</v>
      </c>
      <c r="EY35" s="227">
        <v>1354.7</v>
      </c>
      <c r="EZ35" s="227">
        <v>1354.7</v>
      </c>
      <c r="FA35" s="227" t="e">
        <v>#VALUE!</v>
      </c>
      <c r="FB35" s="227" t="e">
        <v>#VALUE!</v>
      </c>
      <c r="FC35" s="227" t="e">
        <v>#VALUE!</v>
      </c>
      <c r="FD35" s="227" t="e">
        <v>#VALUE!</v>
      </c>
    </row>
    <row r="36" spans="1:160" ht="13.5" thickBot="1" x14ac:dyDescent="0.25">
      <c r="A36" s="132"/>
      <c r="B36" s="34">
        <v>31</v>
      </c>
      <c r="C36" s="10">
        <v>31</v>
      </c>
      <c r="D36" s="37" t="s">
        <v>135</v>
      </c>
      <c r="E36" s="37" t="s">
        <v>136</v>
      </c>
      <c r="F36" s="37"/>
      <c r="G36" s="43">
        <v>0.313194444444444</v>
      </c>
      <c r="H36" s="47">
        <v>0.31319444444444444</v>
      </c>
      <c r="I36" s="58" t="s">
        <v>44</v>
      </c>
      <c r="J36" s="52">
        <v>0</v>
      </c>
      <c r="K36" s="43">
        <v>0.39652777777777598</v>
      </c>
      <c r="L36" s="47">
        <v>0.39652777777776599</v>
      </c>
      <c r="M36" s="42" t="s">
        <v>44</v>
      </c>
      <c r="N36" s="38">
        <v>0</v>
      </c>
      <c r="O36" s="73">
        <v>0.4381944444444445</v>
      </c>
      <c r="P36" s="42" t="s">
        <v>44</v>
      </c>
      <c r="Q36" s="38">
        <v>0</v>
      </c>
      <c r="R36" s="43">
        <v>0.44444444444444442</v>
      </c>
      <c r="S36" s="47">
        <v>0.44444444444444442</v>
      </c>
      <c r="T36" s="70">
        <v>46.8</v>
      </c>
      <c r="U36" s="71">
        <v>46.8</v>
      </c>
      <c r="V36" s="72"/>
      <c r="W36" s="115">
        <v>0.45902777777777781</v>
      </c>
      <c r="X36" s="42" t="s">
        <v>44</v>
      </c>
      <c r="Y36" s="38">
        <v>0</v>
      </c>
      <c r="Z36" s="49">
        <v>0.49374999999999997</v>
      </c>
      <c r="AA36" s="42" t="s">
        <v>44</v>
      </c>
      <c r="AB36" s="38">
        <v>0</v>
      </c>
      <c r="AC36" s="53">
        <v>0.49583333333333335</v>
      </c>
      <c r="AD36" s="61"/>
      <c r="AE36" s="55">
        <v>0.49990740740740741</v>
      </c>
      <c r="AF36" s="35">
        <v>4.0740740740740633E-3</v>
      </c>
      <c r="AG36" s="35">
        <v>2.1990740740739654E-4</v>
      </c>
      <c r="AH36" s="44" t="s">
        <v>223</v>
      </c>
      <c r="AI36" s="45">
        <v>19</v>
      </c>
      <c r="AJ36" s="115">
        <v>0.51666666666666672</v>
      </c>
      <c r="AK36" s="42" t="s">
        <v>44</v>
      </c>
      <c r="AL36" s="38">
        <v>0</v>
      </c>
      <c r="AM36" s="73">
        <v>0.52500000000000002</v>
      </c>
      <c r="AN36" s="42" t="s">
        <v>45</v>
      </c>
      <c r="AO36" s="38">
        <v>180</v>
      </c>
      <c r="AP36" s="53">
        <v>0.52847222222222223</v>
      </c>
      <c r="AQ36" s="61"/>
      <c r="AR36" s="55">
        <v>0.53569444444444447</v>
      </c>
      <c r="AS36" s="35">
        <v>7.222222222222241E-3</v>
      </c>
      <c r="AT36" s="35">
        <v>4.6296296296298185E-4</v>
      </c>
      <c r="AU36" s="44" t="s">
        <v>223</v>
      </c>
      <c r="AV36" s="45">
        <v>40</v>
      </c>
      <c r="AW36" s="49">
        <v>0.55277777777777781</v>
      </c>
      <c r="AX36" s="42" t="s">
        <v>45</v>
      </c>
      <c r="AY36" s="38">
        <v>300</v>
      </c>
      <c r="AZ36" s="49">
        <v>0.55486111111111103</v>
      </c>
      <c r="BA36" s="61"/>
      <c r="BB36" s="55">
        <v>0.56019675925925927</v>
      </c>
      <c r="BC36" s="35">
        <v>5.3356481481482421E-3</v>
      </c>
      <c r="BD36" s="35">
        <v>3.3564814814824196E-4</v>
      </c>
      <c r="BE36" s="44" t="s">
        <v>223</v>
      </c>
      <c r="BF36" s="45">
        <v>29</v>
      </c>
      <c r="BG36" s="308">
        <v>0.6</v>
      </c>
      <c r="BH36" s="42" t="s">
        <v>44</v>
      </c>
      <c r="BI36" s="38">
        <v>0</v>
      </c>
      <c r="BJ36" s="43">
        <v>0.60416666666666663</v>
      </c>
      <c r="BK36" s="47">
        <v>0.60486111111111118</v>
      </c>
      <c r="BL36" s="70">
        <v>28.8</v>
      </c>
      <c r="BM36" s="71">
        <v>28.8</v>
      </c>
      <c r="BN36" s="72">
        <v>30</v>
      </c>
      <c r="BO36" s="117" t="s">
        <v>226</v>
      </c>
      <c r="BP36" s="121"/>
      <c r="BQ36" s="124" t="s">
        <v>225</v>
      </c>
      <c r="BR36" s="125"/>
      <c r="BS36" s="49">
        <v>0.67847222222222225</v>
      </c>
      <c r="BT36" s="42" t="s">
        <v>223</v>
      </c>
      <c r="BU36" s="38">
        <v>120</v>
      </c>
      <c r="BV36" s="49">
        <v>0.68125000000000002</v>
      </c>
      <c r="BW36" s="61"/>
      <c r="BX36" s="55">
        <v>0.68427083333333327</v>
      </c>
      <c r="BY36" s="35">
        <v>3.0208333333332504E-3</v>
      </c>
      <c r="BZ36" s="35">
        <v>5.6712962962954683E-4</v>
      </c>
      <c r="CA36" s="44" t="s">
        <v>223</v>
      </c>
      <c r="CB36" s="45">
        <v>49</v>
      </c>
      <c r="CC36" s="85">
        <v>0.68541666666666667</v>
      </c>
      <c r="CD36" s="86"/>
      <c r="CE36" s="87">
        <v>0</v>
      </c>
      <c r="CF36" s="88"/>
      <c r="CG36" s="85">
        <v>0.69374999999999998</v>
      </c>
      <c r="CH36" s="86"/>
      <c r="CI36" s="87">
        <v>0</v>
      </c>
      <c r="CJ36" s="88"/>
      <c r="CK36" s="43">
        <v>0.73611111111111116</v>
      </c>
      <c r="CL36" s="47">
        <v>0.73611111111111116</v>
      </c>
      <c r="CM36" s="70">
        <v>49.8</v>
      </c>
      <c r="CN36" s="71">
        <v>49.8</v>
      </c>
      <c r="CO36" s="72"/>
      <c r="CP36" s="91">
        <v>0.74097222222222225</v>
      </c>
      <c r="CQ36" s="95">
        <v>5.5555555555555601E-2</v>
      </c>
      <c r="CR36" s="42" t="s">
        <v>44</v>
      </c>
      <c r="CS36" s="38">
        <v>0</v>
      </c>
      <c r="CU36" s="39">
        <v>292.39999999999998</v>
      </c>
      <c r="CV36" s="46">
        <v>600</v>
      </c>
      <c r="CW36" s="40"/>
      <c r="CX36" s="63">
        <v>892.4</v>
      </c>
      <c r="CZ36" s="101" t="s">
        <v>190</v>
      </c>
      <c r="DA36" s="129" t="s">
        <v>177</v>
      </c>
      <c r="DB36" s="129">
        <v>98</v>
      </c>
      <c r="DC36" s="104" t="s">
        <v>180</v>
      </c>
      <c r="DD36" s="77"/>
      <c r="DE36" s="56"/>
      <c r="DF36" s="36"/>
      <c r="DI36" s="41">
        <v>1.06</v>
      </c>
      <c r="DJ36" s="17" t="s">
        <v>196</v>
      </c>
      <c r="DK36" s="153">
        <v>162.92400000000001</v>
      </c>
      <c r="DL36" s="41">
        <v>162.92400000000001</v>
      </c>
      <c r="DM36" s="41">
        <v>9999</v>
      </c>
      <c r="DP36" s="41">
        <v>31</v>
      </c>
      <c r="DQ36" s="227">
        <v>0</v>
      </c>
      <c r="DR36" s="227">
        <v>0</v>
      </c>
      <c r="DS36" s="228">
        <v>46.8</v>
      </c>
      <c r="DT36" s="227">
        <v>0</v>
      </c>
      <c r="DU36" s="227">
        <v>0</v>
      </c>
      <c r="DV36" s="227">
        <v>19</v>
      </c>
      <c r="DW36" s="227">
        <v>0</v>
      </c>
      <c r="DX36" s="227">
        <v>180</v>
      </c>
      <c r="DY36" s="227">
        <v>40</v>
      </c>
      <c r="DZ36" s="227">
        <v>300</v>
      </c>
      <c r="EA36" s="227">
        <v>29</v>
      </c>
      <c r="EB36" s="227">
        <v>0</v>
      </c>
      <c r="EC36" s="228">
        <v>58.8</v>
      </c>
      <c r="ED36" s="227">
        <v>0</v>
      </c>
      <c r="EE36" s="227">
        <v>120</v>
      </c>
      <c r="EF36" s="227">
        <v>49</v>
      </c>
      <c r="EG36" s="227">
        <v>0</v>
      </c>
      <c r="EH36" s="228">
        <v>49.8</v>
      </c>
      <c r="EI36" s="227">
        <v>0</v>
      </c>
      <c r="EK36" s="41">
        <v>31</v>
      </c>
      <c r="EL36" s="227">
        <v>0</v>
      </c>
      <c r="EM36" s="227">
        <v>0</v>
      </c>
      <c r="EN36" s="227">
        <v>46.8</v>
      </c>
      <c r="EO36" s="227">
        <v>46.8</v>
      </c>
      <c r="EP36" s="227">
        <v>46.8</v>
      </c>
      <c r="EQ36" s="227">
        <v>65.8</v>
      </c>
      <c r="ER36" s="227">
        <v>65.8</v>
      </c>
      <c r="ES36" s="227">
        <v>245.8</v>
      </c>
      <c r="ET36" s="227">
        <v>285.8</v>
      </c>
      <c r="EU36" s="227">
        <v>585.79999999999995</v>
      </c>
      <c r="EV36" s="227">
        <v>614.79999999999995</v>
      </c>
      <c r="EW36" s="227">
        <v>614.79999999999995</v>
      </c>
      <c r="EX36" s="227">
        <v>673.6</v>
      </c>
      <c r="EY36" s="227">
        <v>673.6</v>
      </c>
      <c r="EZ36" s="227">
        <v>793.6</v>
      </c>
      <c r="FA36" s="227">
        <v>842.6</v>
      </c>
      <c r="FB36" s="227">
        <v>842.6</v>
      </c>
      <c r="FC36" s="227">
        <v>892.4</v>
      </c>
      <c r="FD36" s="227">
        <v>892.4</v>
      </c>
    </row>
    <row r="37" spans="1:160" ht="13.5" thickBot="1" x14ac:dyDescent="0.25">
      <c r="A37" s="132"/>
      <c r="B37" s="34">
        <v>32</v>
      </c>
      <c r="C37" s="10">
        <v>32</v>
      </c>
      <c r="D37" s="37" t="s">
        <v>53</v>
      </c>
      <c r="E37" s="37" t="s">
        <v>137</v>
      </c>
      <c r="F37" s="37"/>
      <c r="G37" s="43">
        <v>0.31388888888888899</v>
      </c>
      <c r="H37" s="47">
        <v>0.31388888888888888</v>
      </c>
      <c r="I37" s="58" t="s">
        <v>44</v>
      </c>
      <c r="J37" s="52">
        <v>0</v>
      </c>
      <c r="K37" s="43">
        <v>0.39722222222221998</v>
      </c>
      <c r="L37" s="47">
        <v>0.39722222222220999</v>
      </c>
      <c r="M37" s="42" t="s">
        <v>44</v>
      </c>
      <c r="N37" s="38">
        <v>0</v>
      </c>
      <c r="O37" s="73">
        <v>0.43888888888888888</v>
      </c>
      <c r="P37" s="42" t="s">
        <v>44</v>
      </c>
      <c r="Q37" s="38">
        <v>0</v>
      </c>
      <c r="R37" s="43">
        <v>0.44027777777777777</v>
      </c>
      <c r="S37" s="47">
        <v>0.44513888888888892</v>
      </c>
      <c r="T37" s="70">
        <v>41.4</v>
      </c>
      <c r="U37" s="71">
        <v>41.4</v>
      </c>
      <c r="V37" s="72">
        <v>30</v>
      </c>
      <c r="W37" s="115">
        <v>0.4597222222222222</v>
      </c>
      <c r="X37" s="42" t="s">
        <v>44</v>
      </c>
      <c r="Y37" s="38">
        <v>0</v>
      </c>
      <c r="Z37" s="49">
        <v>0.49444444444444446</v>
      </c>
      <c r="AA37" s="42" t="s">
        <v>44</v>
      </c>
      <c r="AB37" s="38">
        <v>0</v>
      </c>
      <c r="AC37" s="53">
        <v>0.49652777777777773</v>
      </c>
      <c r="AD37" s="61"/>
      <c r="AE37" s="55">
        <v>0.50043981481481481</v>
      </c>
      <c r="AF37" s="35">
        <v>3.9120370370370749E-3</v>
      </c>
      <c r="AG37" s="35">
        <v>5.7870370370408184E-5</v>
      </c>
      <c r="AH37" s="44" t="s">
        <v>223</v>
      </c>
      <c r="AI37" s="45">
        <v>5</v>
      </c>
      <c r="AJ37" s="115">
        <v>0.51736111111111105</v>
      </c>
      <c r="AK37" s="42" t="s">
        <v>44</v>
      </c>
      <c r="AL37" s="38">
        <v>0</v>
      </c>
      <c r="AM37" s="73">
        <v>0.52777777777777779</v>
      </c>
      <c r="AN37" s="42" t="s">
        <v>44</v>
      </c>
      <c r="AO37" s="38">
        <v>0</v>
      </c>
      <c r="AP37" s="53">
        <v>0.52986111111111112</v>
      </c>
      <c r="AQ37" s="61"/>
      <c r="AR37" s="55">
        <v>0.5366319444444444</v>
      </c>
      <c r="AS37" s="35">
        <v>6.7708333333332815E-3</v>
      </c>
      <c r="AT37" s="35">
        <v>1.1574074074022396E-5</v>
      </c>
      <c r="AU37" s="44" t="s">
        <v>223</v>
      </c>
      <c r="AV37" s="45">
        <v>1</v>
      </c>
      <c r="AW37" s="49">
        <v>0.55763888888888891</v>
      </c>
      <c r="AX37" s="42" t="s">
        <v>44</v>
      </c>
      <c r="AY37" s="38">
        <v>0</v>
      </c>
      <c r="AZ37" s="49">
        <v>0.56111111111111101</v>
      </c>
      <c r="BA37" s="61"/>
      <c r="BB37" s="55">
        <v>0.56638888888888894</v>
      </c>
      <c r="BC37" s="35">
        <v>5.2777777777779367E-3</v>
      </c>
      <c r="BD37" s="35">
        <v>2.7777777777793656E-4</v>
      </c>
      <c r="BE37" s="44" t="s">
        <v>223</v>
      </c>
      <c r="BF37" s="45">
        <v>24</v>
      </c>
      <c r="BG37" s="308">
        <v>0.60624999999999996</v>
      </c>
      <c r="BH37" s="42" t="s">
        <v>44</v>
      </c>
      <c r="BI37" s="38">
        <v>0</v>
      </c>
      <c r="BJ37" s="43">
        <v>0.60625000000000007</v>
      </c>
      <c r="BK37" s="47">
        <v>0.61527777777777781</v>
      </c>
      <c r="BL37" s="70">
        <v>52.5</v>
      </c>
      <c r="BM37" s="71">
        <v>52.5</v>
      </c>
      <c r="BN37" s="72"/>
      <c r="BO37" s="117" t="s">
        <v>226</v>
      </c>
      <c r="BP37" s="121"/>
      <c r="BQ37" s="124" t="s">
        <v>225</v>
      </c>
      <c r="BR37" s="125"/>
      <c r="BS37" s="49">
        <v>0.68611111111111101</v>
      </c>
      <c r="BT37" s="42" t="s">
        <v>44</v>
      </c>
      <c r="BU37" s="38">
        <v>0</v>
      </c>
      <c r="BV37" s="49">
        <v>0.688194444444444</v>
      </c>
      <c r="BW37" s="61"/>
      <c r="BX37" s="55">
        <v>0.68949074074074079</v>
      </c>
      <c r="BY37" s="35">
        <v>1.296296296296795E-3</v>
      </c>
      <c r="BZ37" s="35">
        <v>1.1574074074069086E-3</v>
      </c>
      <c r="CA37" s="44" t="s">
        <v>45</v>
      </c>
      <c r="CB37" s="45">
        <v>100</v>
      </c>
      <c r="CC37" s="85">
        <v>0.69166666666666676</v>
      </c>
      <c r="CD37" s="86"/>
      <c r="CE37" s="87">
        <v>60</v>
      </c>
      <c r="CF37" s="88"/>
      <c r="CG37" s="85">
        <v>0.7006944444444444</v>
      </c>
      <c r="CH37" s="86"/>
      <c r="CI37" s="87">
        <v>0</v>
      </c>
      <c r="CJ37" s="88"/>
      <c r="CK37" s="43">
        <v>0.74305555555555547</v>
      </c>
      <c r="CL37" s="47">
        <v>0.74305555555555547</v>
      </c>
      <c r="CM37" s="70">
        <v>52.7</v>
      </c>
      <c r="CN37" s="71">
        <v>52.7</v>
      </c>
      <c r="CO37" s="72"/>
      <c r="CP37" s="91">
        <v>0.74513888888888891</v>
      </c>
      <c r="CQ37" s="95">
        <v>5.5555555555555601E-2</v>
      </c>
      <c r="CR37" s="42" t="s">
        <v>44</v>
      </c>
      <c r="CS37" s="38">
        <v>0</v>
      </c>
      <c r="CU37" s="39">
        <v>306.60000000000002</v>
      </c>
      <c r="CV37" s="46">
        <v>60</v>
      </c>
      <c r="CW37" s="40"/>
      <c r="CX37" s="63">
        <v>366.6</v>
      </c>
      <c r="CZ37" s="101" t="s">
        <v>191</v>
      </c>
      <c r="DA37" s="129" t="s">
        <v>177</v>
      </c>
      <c r="DB37" s="129">
        <v>140</v>
      </c>
      <c r="DC37" s="104" t="s">
        <v>187</v>
      </c>
      <c r="DD37" s="77"/>
      <c r="DE37" s="56"/>
      <c r="DF37" s="36"/>
      <c r="DI37" s="41">
        <v>1.0900000000000001</v>
      </c>
      <c r="DJ37" s="17" t="s">
        <v>196</v>
      </c>
      <c r="DK37" s="153">
        <v>189.79400000000004</v>
      </c>
      <c r="DL37" s="41">
        <v>189.79400000000004</v>
      </c>
      <c r="DM37" s="41">
        <v>9999</v>
      </c>
      <c r="DP37" s="41">
        <v>32</v>
      </c>
      <c r="DQ37" s="227">
        <v>0</v>
      </c>
      <c r="DR37" s="227">
        <v>0</v>
      </c>
      <c r="DS37" s="228">
        <v>71.400000000000006</v>
      </c>
      <c r="DT37" s="227">
        <v>0</v>
      </c>
      <c r="DU37" s="227">
        <v>0</v>
      </c>
      <c r="DV37" s="227">
        <v>5</v>
      </c>
      <c r="DW37" s="227">
        <v>0</v>
      </c>
      <c r="DX37" s="227">
        <v>0</v>
      </c>
      <c r="DY37" s="227">
        <v>1</v>
      </c>
      <c r="DZ37" s="227">
        <v>0</v>
      </c>
      <c r="EA37" s="227">
        <v>24</v>
      </c>
      <c r="EB37" s="227">
        <v>0</v>
      </c>
      <c r="EC37" s="228">
        <v>52.5</v>
      </c>
      <c r="ED37" s="227">
        <v>0</v>
      </c>
      <c r="EE37" s="227">
        <v>0</v>
      </c>
      <c r="EF37" s="227">
        <v>100</v>
      </c>
      <c r="EG37" s="227">
        <v>60</v>
      </c>
      <c r="EH37" s="228">
        <v>52.7</v>
      </c>
      <c r="EI37" s="227">
        <v>0</v>
      </c>
      <c r="EK37" s="41">
        <v>32</v>
      </c>
      <c r="EL37" s="227">
        <v>0</v>
      </c>
      <c r="EM37" s="227">
        <v>0</v>
      </c>
      <c r="EN37" s="227">
        <v>71.400000000000006</v>
      </c>
      <c r="EO37" s="227">
        <v>71.400000000000006</v>
      </c>
      <c r="EP37" s="227">
        <v>71.400000000000006</v>
      </c>
      <c r="EQ37" s="227">
        <v>76.400000000000006</v>
      </c>
      <c r="ER37" s="227">
        <v>76.400000000000006</v>
      </c>
      <c r="ES37" s="227">
        <v>76.400000000000006</v>
      </c>
      <c r="ET37" s="227">
        <v>77.400000000000006</v>
      </c>
      <c r="EU37" s="227">
        <v>77.400000000000006</v>
      </c>
      <c r="EV37" s="227">
        <v>101.4</v>
      </c>
      <c r="EW37" s="227">
        <v>101.4</v>
      </c>
      <c r="EX37" s="227">
        <v>153.9</v>
      </c>
      <c r="EY37" s="227">
        <v>153.9</v>
      </c>
      <c r="EZ37" s="227">
        <v>153.9</v>
      </c>
      <c r="FA37" s="227">
        <v>253.9</v>
      </c>
      <c r="FB37" s="227">
        <v>313.89999999999998</v>
      </c>
      <c r="FC37" s="227">
        <v>366.6</v>
      </c>
      <c r="FD37" s="227">
        <v>366.6</v>
      </c>
    </row>
    <row r="38" spans="1:160" ht="13.5" thickBot="1" x14ac:dyDescent="0.25">
      <c r="A38" s="132"/>
      <c r="B38" s="34">
        <v>33</v>
      </c>
      <c r="C38" s="10">
        <v>33</v>
      </c>
      <c r="D38" s="37" t="s">
        <v>36</v>
      </c>
      <c r="E38" s="37" t="s">
        <v>37</v>
      </c>
      <c r="F38" s="37"/>
      <c r="G38" s="43">
        <v>0.31458333333333299</v>
      </c>
      <c r="H38" s="47">
        <v>0.31458333333333333</v>
      </c>
      <c r="I38" s="58" t="s">
        <v>44</v>
      </c>
      <c r="J38" s="52">
        <v>0</v>
      </c>
      <c r="K38" s="43">
        <v>0.39791666666666498</v>
      </c>
      <c r="L38" s="47">
        <v>0.39791666666665398</v>
      </c>
      <c r="M38" s="42" t="s">
        <v>44</v>
      </c>
      <c r="N38" s="38">
        <v>0</v>
      </c>
      <c r="O38" s="73">
        <v>0.43958333333333338</v>
      </c>
      <c r="P38" s="42" t="s">
        <v>44</v>
      </c>
      <c r="Q38" s="38">
        <v>0</v>
      </c>
      <c r="R38" s="43">
        <v>0.4458333333333333</v>
      </c>
      <c r="S38" s="47">
        <v>0.4458333333333333</v>
      </c>
      <c r="T38" s="70">
        <v>44.7</v>
      </c>
      <c r="U38" s="71">
        <v>44.7</v>
      </c>
      <c r="V38" s="72"/>
      <c r="W38" s="115">
        <v>0.4604166666666667</v>
      </c>
      <c r="X38" s="42" t="s">
        <v>44</v>
      </c>
      <c r="Y38" s="38">
        <v>0</v>
      </c>
      <c r="Z38" s="49">
        <v>0.49513888888888885</v>
      </c>
      <c r="AA38" s="42" t="s">
        <v>44</v>
      </c>
      <c r="AB38" s="38">
        <v>0</v>
      </c>
      <c r="AC38" s="53">
        <v>0.49722222222222223</v>
      </c>
      <c r="AD38" s="61"/>
      <c r="AE38" s="55">
        <v>0.50094907407407407</v>
      </c>
      <c r="AF38" s="35">
        <v>3.7268518518518423E-3</v>
      </c>
      <c r="AG38" s="35">
        <v>1.2731481481482445E-4</v>
      </c>
      <c r="AH38" s="44" t="s">
        <v>45</v>
      </c>
      <c r="AI38" s="45">
        <v>11</v>
      </c>
      <c r="AJ38" s="115">
        <v>0.5180555555555556</v>
      </c>
      <c r="AK38" s="42" t="s">
        <v>44</v>
      </c>
      <c r="AL38" s="38">
        <v>0</v>
      </c>
      <c r="AM38" s="73">
        <v>0.52847222222222223</v>
      </c>
      <c r="AN38" s="42" t="s">
        <v>44</v>
      </c>
      <c r="AO38" s="38">
        <v>0</v>
      </c>
      <c r="AP38" s="53">
        <v>0.53055555555555556</v>
      </c>
      <c r="AQ38" s="61"/>
      <c r="AR38" s="55">
        <v>0.53733796296296299</v>
      </c>
      <c r="AS38" s="35">
        <v>6.7824074074074314E-3</v>
      </c>
      <c r="AT38" s="35">
        <v>2.3148148148172294E-5</v>
      </c>
      <c r="AU38" s="44" t="s">
        <v>223</v>
      </c>
      <c r="AV38" s="45">
        <v>2</v>
      </c>
      <c r="AW38" s="49">
        <v>0.55833333333333335</v>
      </c>
      <c r="AX38" s="42" t="s">
        <v>44</v>
      </c>
      <c r="AY38" s="38">
        <v>0</v>
      </c>
      <c r="AZ38" s="49">
        <v>0.561805555555555</v>
      </c>
      <c r="BA38" s="61"/>
      <c r="BB38" s="55">
        <v>0.5665972222222222</v>
      </c>
      <c r="BC38" s="35">
        <v>4.7916666666671937E-3</v>
      </c>
      <c r="BD38" s="35">
        <v>2.0833333333280645E-4</v>
      </c>
      <c r="BE38" s="44" t="s">
        <v>45</v>
      </c>
      <c r="BF38" s="45">
        <v>18</v>
      </c>
      <c r="BG38" s="308">
        <v>0.60694444444444384</v>
      </c>
      <c r="BH38" s="42" t="s">
        <v>44</v>
      </c>
      <c r="BI38" s="38">
        <v>0</v>
      </c>
      <c r="BJ38" s="43">
        <v>0.6069444444444444</v>
      </c>
      <c r="BK38" s="47">
        <v>0.6166666666666667</v>
      </c>
      <c r="BL38" s="70">
        <v>27.9</v>
      </c>
      <c r="BM38" s="71">
        <v>27.9</v>
      </c>
      <c r="BN38" s="72"/>
      <c r="BO38" s="117" t="s">
        <v>226</v>
      </c>
      <c r="BP38" s="121"/>
      <c r="BQ38" s="124" t="s">
        <v>225</v>
      </c>
      <c r="BR38" s="125"/>
      <c r="BS38" s="49">
        <v>0.6958333333333333</v>
      </c>
      <c r="BT38" s="42" t="s">
        <v>223</v>
      </c>
      <c r="BU38" s="38">
        <v>240</v>
      </c>
      <c r="BV38" s="49">
        <v>0.69791666666666696</v>
      </c>
      <c r="BW38" s="61"/>
      <c r="BX38" s="55">
        <v>0.70072916666666663</v>
      </c>
      <c r="BY38" s="35">
        <v>2.8124999999996625E-3</v>
      </c>
      <c r="BZ38" s="35">
        <v>3.5879629629595889E-4</v>
      </c>
      <c r="CA38" s="44" t="s">
        <v>223</v>
      </c>
      <c r="CB38" s="45">
        <v>31</v>
      </c>
      <c r="CC38" s="85">
        <v>0.70208333333333339</v>
      </c>
      <c r="CD38" s="86"/>
      <c r="CE38" s="87">
        <v>0</v>
      </c>
      <c r="CF38" s="88"/>
      <c r="CG38" s="85">
        <v>0.7104166666666667</v>
      </c>
      <c r="CH38" s="86"/>
      <c r="CI38" s="87">
        <v>0</v>
      </c>
      <c r="CJ38" s="88"/>
      <c r="CK38" s="43">
        <v>0.7583333333333333</v>
      </c>
      <c r="CL38" s="47">
        <v>0.7583333333333333</v>
      </c>
      <c r="CM38" s="70">
        <v>48.6</v>
      </c>
      <c r="CN38" s="71">
        <v>48.6</v>
      </c>
      <c r="CO38" s="72"/>
      <c r="CP38" s="91">
        <v>0.7597222222222223</v>
      </c>
      <c r="CQ38" s="95">
        <v>5.5555555555555601E-2</v>
      </c>
      <c r="CR38" s="42" t="s">
        <v>44</v>
      </c>
      <c r="CS38" s="38">
        <v>0</v>
      </c>
      <c r="CU38" s="39">
        <v>183.2</v>
      </c>
      <c r="CV38" s="46">
        <v>240</v>
      </c>
      <c r="CW38" s="40"/>
      <c r="CX38" s="63">
        <v>423.2</v>
      </c>
      <c r="CZ38" s="101" t="s">
        <v>190</v>
      </c>
      <c r="DA38" s="129" t="s">
        <v>177</v>
      </c>
      <c r="DB38" s="129">
        <v>68</v>
      </c>
      <c r="DC38" s="104" t="s">
        <v>185</v>
      </c>
      <c r="DD38" s="77"/>
      <c r="DE38" s="56"/>
      <c r="DF38" s="36"/>
      <c r="DI38" s="41">
        <v>1.06</v>
      </c>
      <c r="DJ38" s="17" t="s">
        <v>196</v>
      </c>
      <c r="DK38" s="153">
        <v>128.47200000000001</v>
      </c>
      <c r="DL38" s="41">
        <v>128.47200000000001</v>
      </c>
      <c r="DM38" s="41">
        <v>9999</v>
      </c>
      <c r="DP38" s="41">
        <v>33</v>
      </c>
      <c r="DQ38" s="227">
        <v>0</v>
      </c>
      <c r="DR38" s="227">
        <v>0</v>
      </c>
      <c r="DS38" s="228">
        <v>44.7</v>
      </c>
      <c r="DT38" s="227">
        <v>0</v>
      </c>
      <c r="DU38" s="227">
        <v>0</v>
      </c>
      <c r="DV38" s="227">
        <v>11</v>
      </c>
      <c r="DW38" s="227">
        <v>0</v>
      </c>
      <c r="DX38" s="227">
        <v>0</v>
      </c>
      <c r="DY38" s="227">
        <v>2</v>
      </c>
      <c r="DZ38" s="227">
        <v>0</v>
      </c>
      <c r="EA38" s="227">
        <v>18</v>
      </c>
      <c r="EB38" s="227">
        <v>0</v>
      </c>
      <c r="EC38" s="228">
        <v>27.9</v>
      </c>
      <c r="ED38" s="227">
        <v>0</v>
      </c>
      <c r="EE38" s="227">
        <v>240</v>
      </c>
      <c r="EF38" s="227">
        <v>31</v>
      </c>
      <c r="EG38" s="227">
        <v>0</v>
      </c>
      <c r="EH38" s="228">
        <v>48.6</v>
      </c>
      <c r="EI38" s="227">
        <v>0</v>
      </c>
      <c r="EK38" s="41">
        <v>33</v>
      </c>
      <c r="EL38" s="227">
        <v>0</v>
      </c>
      <c r="EM38" s="227">
        <v>0</v>
      </c>
      <c r="EN38" s="227">
        <v>44.7</v>
      </c>
      <c r="EO38" s="227">
        <v>44.7</v>
      </c>
      <c r="EP38" s="227">
        <v>44.7</v>
      </c>
      <c r="EQ38" s="227">
        <v>55.7</v>
      </c>
      <c r="ER38" s="227">
        <v>55.7</v>
      </c>
      <c r="ES38" s="227">
        <v>55.7</v>
      </c>
      <c r="ET38" s="227">
        <v>57.7</v>
      </c>
      <c r="EU38" s="227">
        <v>57.7</v>
      </c>
      <c r="EV38" s="227">
        <v>75.7</v>
      </c>
      <c r="EW38" s="227">
        <v>75.7</v>
      </c>
      <c r="EX38" s="227">
        <v>103.6</v>
      </c>
      <c r="EY38" s="227">
        <v>103.6</v>
      </c>
      <c r="EZ38" s="227">
        <v>343.6</v>
      </c>
      <c r="FA38" s="227">
        <v>374.6</v>
      </c>
      <c r="FB38" s="227">
        <v>374.6</v>
      </c>
      <c r="FC38" s="227">
        <v>423.2</v>
      </c>
      <c r="FD38" s="227">
        <v>423.2</v>
      </c>
    </row>
    <row r="39" spans="1:160" ht="13.5" thickBot="1" x14ac:dyDescent="0.25">
      <c r="A39" s="132"/>
      <c r="B39" s="34">
        <v>35</v>
      </c>
      <c r="C39" s="10">
        <v>35</v>
      </c>
      <c r="D39" s="37" t="s">
        <v>50</v>
      </c>
      <c r="E39" s="37" t="s">
        <v>59</v>
      </c>
      <c r="F39" s="37"/>
      <c r="G39" s="43">
        <v>0.31597222222222199</v>
      </c>
      <c r="H39" s="47">
        <v>0.31597222222222221</v>
      </c>
      <c r="I39" s="58" t="s">
        <v>44</v>
      </c>
      <c r="J39" s="52">
        <v>0</v>
      </c>
      <c r="K39" s="43">
        <v>0.39930555555555403</v>
      </c>
      <c r="L39" s="47">
        <v>0.39930555555554198</v>
      </c>
      <c r="M39" s="42" t="s">
        <v>44</v>
      </c>
      <c r="N39" s="38">
        <v>0</v>
      </c>
      <c r="O39" s="73">
        <v>0.44097222222222227</v>
      </c>
      <c r="P39" s="42" t="s">
        <v>44</v>
      </c>
      <c r="Q39" s="38">
        <v>0</v>
      </c>
      <c r="R39" s="43">
        <v>0.44236111111111115</v>
      </c>
      <c r="S39" s="47">
        <v>0.44791666666666669</v>
      </c>
      <c r="T39" s="70">
        <v>40.700000000000003</v>
      </c>
      <c r="U39" s="71">
        <v>40.700000000000003</v>
      </c>
      <c r="V39" s="72"/>
      <c r="W39" s="115">
        <v>0.46180555555555558</v>
      </c>
      <c r="X39" s="42" t="s">
        <v>44</v>
      </c>
      <c r="Y39" s="38">
        <v>0</v>
      </c>
      <c r="Z39" s="49">
        <v>0.49652777777777773</v>
      </c>
      <c r="AA39" s="42" t="s">
        <v>44</v>
      </c>
      <c r="AB39" s="38">
        <v>0</v>
      </c>
      <c r="AC39" s="53">
        <v>0.49861111111111112</v>
      </c>
      <c r="AD39" s="61"/>
      <c r="AE39" s="55">
        <v>0.50246527777777772</v>
      </c>
      <c r="AF39" s="35">
        <v>3.854166666666603E-3</v>
      </c>
      <c r="AG39" s="35">
        <v>6.3751087742147661E-17</v>
      </c>
      <c r="AH39" s="44" t="s">
        <v>44</v>
      </c>
      <c r="AI39" s="45">
        <v>0</v>
      </c>
      <c r="AJ39" s="115">
        <v>0.51944444444444449</v>
      </c>
      <c r="AK39" s="42" t="s">
        <v>44</v>
      </c>
      <c r="AL39" s="38">
        <v>0</v>
      </c>
      <c r="AM39" s="73">
        <v>0.52986111111111112</v>
      </c>
      <c r="AN39" s="42" t="s">
        <v>44</v>
      </c>
      <c r="AO39" s="38">
        <v>0</v>
      </c>
      <c r="AP39" s="53">
        <v>0.53263888888888888</v>
      </c>
      <c r="AQ39" s="61"/>
      <c r="AR39" s="55">
        <v>0.53998842592592589</v>
      </c>
      <c r="AS39" s="35">
        <v>7.3495370370370017E-3</v>
      </c>
      <c r="AT39" s="35">
        <v>5.9027777777774255E-4</v>
      </c>
      <c r="AU39" s="44" t="s">
        <v>223</v>
      </c>
      <c r="AV39" s="45">
        <v>51</v>
      </c>
      <c r="AW39" s="49">
        <v>0.56041666666666667</v>
      </c>
      <c r="AX39" s="42" t="s">
        <v>44</v>
      </c>
      <c r="AY39" s="38">
        <v>0</v>
      </c>
      <c r="AZ39" s="49">
        <v>0.5625</v>
      </c>
      <c r="BA39" s="61"/>
      <c r="BB39" s="55">
        <v>0.56726851851851856</v>
      </c>
      <c r="BC39" s="35">
        <v>4.7685185185185608E-3</v>
      </c>
      <c r="BD39" s="35">
        <v>2.3148148148143931E-4</v>
      </c>
      <c r="BE39" s="44" t="s">
        <v>45</v>
      </c>
      <c r="BF39" s="45">
        <v>20</v>
      </c>
      <c r="BG39" s="308">
        <v>0.60763888888888884</v>
      </c>
      <c r="BH39" s="42" t="s">
        <v>44</v>
      </c>
      <c r="BI39" s="38">
        <v>0</v>
      </c>
      <c r="BJ39" s="43">
        <v>0.60763888888888895</v>
      </c>
      <c r="BK39" s="47">
        <v>0.61249999999999993</v>
      </c>
      <c r="BL39" s="70">
        <v>29.7</v>
      </c>
      <c r="BM39" s="71">
        <v>29.7</v>
      </c>
      <c r="BN39" s="72"/>
      <c r="BO39" s="117" t="s">
        <v>226</v>
      </c>
      <c r="BP39" s="121"/>
      <c r="BQ39" s="124" t="s">
        <v>225</v>
      </c>
      <c r="BR39" s="125"/>
      <c r="BS39" s="49">
        <v>0.68402777777777779</v>
      </c>
      <c r="BT39" s="42" t="s">
        <v>44</v>
      </c>
      <c r="BU39" s="38">
        <v>0</v>
      </c>
      <c r="BV39" s="49">
        <v>0.68611111111111101</v>
      </c>
      <c r="BW39" s="61"/>
      <c r="BX39" s="55">
        <v>0.68931712962962965</v>
      </c>
      <c r="BY39" s="35">
        <v>3.2060185185186496E-3</v>
      </c>
      <c r="BZ39" s="35">
        <v>7.52314814814946E-4</v>
      </c>
      <c r="CA39" s="44" t="s">
        <v>223</v>
      </c>
      <c r="CB39" s="45">
        <v>65</v>
      </c>
      <c r="CC39" s="85">
        <v>0.69027777777777777</v>
      </c>
      <c r="CD39" s="86"/>
      <c r="CE39" s="87">
        <v>0</v>
      </c>
      <c r="CF39" s="88"/>
      <c r="CG39" s="85">
        <v>0.69930555555555562</v>
      </c>
      <c r="CH39" s="86"/>
      <c r="CI39" s="87">
        <v>0</v>
      </c>
      <c r="CJ39" s="88"/>
      <c r="CK39" s="43">
        <v>0.74305555555555547</v>
      </c>
      <c r="CL39" s="47">
        <v>0.74583333333333324</v>
      </c>
      <c r="CM39" s="316">
        <v>50.8</v>
      </c>
      <c r="CN39" s="311">
        <v>50.8</v>
      </c>
      <c r="CO39" s="72"/>
      <c r="CP39" s="91">
        <v>0.74861111111111101</v>
      </c>
      <c r="CQ39" s="95">
        <v>5.5555555555555601E-2</v>
      </c>
      <c r="CR39" s="42" t="s">
        <v>44</v>
      </c>
      <c r="CS39" s="38">
        <v>0</v>
      </c>
      <c r="CU39" s="39">
        <v>257.2</v>
      </c>
      <c r="CV39" s="46">
        <v>0</v>
      </c>
      <c r="CW39" s="40"/>
      <c r="CX39" s="63">
        <v>257.2</v>
      </c>
      <c r="CZ39" s="101" t="s">
        <v>191</v>
      </c>
      <c r="DA39" s="129" t="s">
        <v>178</v>
      </c>
      <c r="DB39" s="129">
        <v>71</v>
      </c>
      <c r="DC39" s="104" t="s">
        <v>180</v>
      </c>
      <c r="DD39" s="77"/>
      <c r="DE39" s="56"/>
      <c r="DF39" s="36"/>
      <c r="DI39" s="41">
        <v>1</v>
      </c>
      <c r="DJ39" s="17" t="s">
        <v>196</v>
      </c>
      <c r="DK39" s="153">
        <v>121.2</v>
      </c>
      <c r="DL39" s="41">
        <v>121.2</v>
      </c>
      <c r="DM39" s="41">
        <v>9999</v>
      </c>
      <c r="DP39" s="41">
        <v>35</v>
      </c>
      <c r="DQ39" s="227">
        <v>0</v>
      </c>
      <c r="DR39" s="227">
        <v>0</v>
      </c>
      <c r="DS39" s="228">
        <v>40.700000000000003</v>
      </c>
      <c r="DT39" s="227">
        <v>0</v>
      </c>
      <c r="DU39" s="227">
        <v>0</v>
      </c>
      <c r="DV39" s="227">
        <v>0</v>
      </c>
      <c r="DW39" s="227">
        <v>0</v>
      </c>
      <c r="DX39" s="227">
        <v>0</v>
      </c>
      <c r="DY39" s="227">
        <v>51</v>
      </c>
      <c r="DZ39" s="227">
        <v>0</v>
      </c>
      <c r="EA39" s="227">
        <v>20</v>
      </c>
      <c r="EB39" s="227">
        <v>0</v>
      </c>
      <c r="EC39" s="228">
        <v>29.7</v>
      </c>
      <c r="ED39" s="227">
        <v>0</v>
      </c>
      <c r="EE39" s="227">
        <v>0</v>
      </c>
      <c r="EF39" s="227">
        <v>65</v>
      </c>
      <c r="EG39" s="227">
        <v>0</v>
      </c>
      <c r="EH39" s="228">
        <v>50.8</v>
      </c>
      <c r="EI39" s="227">
        <v>0</v>
      </c>
      <c r="EK39" s="41">
        <v>35</v>
      </c>
      <c r="EL39" s="227">
        <v>0</v>
      </c>
      <c r="EM39" s="227">
        <v>0</v>
      </c>
      <c r="EN39" s="227">
        <v>40.700000000000003</v>
      </c>
      <c r="EO39" s="227">
        <v>40.700000000000003</v>
      </c>
      <c r="EP39" s="227">
        <v>40.700000000000003</v>
      </c>
      <c r="EQ39" s="227">
        <v>40.700000000000003</v>
      </c>
      <c r="ER39" s="227">
        <v>40.700000000000003</v>
      </c>
      <c r="ES39" s="227">
        <v>40.700000000000003</v>
      </c>
      <c r="ET39" s="227">
        <v>91.7</v>
      </c>
      <c r="EU39" s="227">
        <v>91.7</v>
      </c>
      <c r="EV39" s="227">
        <v>111.7</v>
      </c>
      <c r="EW39" s="227">
        <v>111.7</v>
      </c>
      <c r="EX39" s="227">
        <v>141.4</v>
      </c>
      <c r="EY39" s="227">
        <v>141.4</v>
      </c>
      <c r="EZ39" s="227">
        <v>141.4</v>
      </c>
      <c r="FA39" s="227">
        <v>206.4</v>
      </c>
      <c r="FB39" s="227">
        <v>206.4</v>
      </c>
      <c r="FC39" s="227">
        <v>257.2</v>
      </c>
      <c r="FD39" s="227">
        <v>257.2</v>
      </c>
    </row>
    <row r="40" spans="1:160" ht="13.5" thickBot="1" x14ac:dyDescent="0.25">
      <c r="A40" s="132"/>
      <c r="B40" s="34">
        <v>36</v>
      </c>
      <c r="C40" s="10">
        <v>36</v>
      </c>
      <c r="D40" s="37" t="s">
        <v>139</v>
      </c>
      <c r="E40" s="37" t="s">
        <v>140</v>
      </c>
      <c r="F40" s="37"/>
      <c r="G40" s="43">
        <v>0.31666666666666698</v>
      </c>
      <c r="H40" s="47">
        <v>0.31666666666666665</v>
      </c>
      <c r="I40" s="58" t="s">
        <v>44</v>
      </c>
      <c r="J40" s="52">
        <v>0</v>
      </c>
      <c r="K40" s="43">
        <v>0.39999999999999802</v>
      </c>
      <c r="L40" s="47">
        <v>0.39999999999998598</v>
      </c>
      <c r="M40" s="42" t="s">
        <v>44</v>
      </c>
      <c r="N40" s="38">
        <v>0</v>
      </c>
      <c r="O40" s="73">
        <v>0.44166666666666665</v>
      </c>
      <c r="P40" s="42" t="s">
        <v>44</v>
      </c>
      <c r="Q40" s="38">
        <v>0</v>
      </c>
      <c r="R40" s="43">
        <v>0.44861111111111113</v>
      </c>
      <c r="S40" s="47">
        <v>0.44861111111111113</v>
      </c>
      <c r="T40" s="70">
        <v>63.5</v>
      </c>
      <c r="U40" s="71">
        <v>63.5</v>
      </c>
      <c r="V40" s="72">
        <v>300</v>
      </c>
      <c r="W40" s="115">
        <v>0.46250000000000002</v>
      </c>
      <c r="X40" s="42" t="s">
        <v>44</v>
      </c>
      <c r="Y40" s="38">
        <v>0</v>
      </c>
      <c r="Z40" s="49">
        <v>0.49722222222222223</v>
      </c>
      <c r="AA40" s="42" t="s">
        <v>44</v>
      </c>
      <c r="AB40" s="38">
        <v>0</v>
      </c>
      <c r="AC40" s="53">
        <v>0.5</v>
      </c>
      <c r="AD40" s="61"/>
      <c r="AE40" s="55">
        <v>0.50435185185185183</v>
      </c>
      <c r="AF40" s="35">
        <v>4.351851851851829E-3</v>
      </c>
      <c r="AG40" s="35">
        <v>4.9768518518516222E-4</v>
      </c>
      <c r="AH40" s="44" t="s">
        <v>223</v>
      </c>
      <c r="AI40" s="45">
        <v>43</v>
      </c>
      <c r="AJ40" s="115">
        <v>0.52083333333333337</v>
      </c>
      <c r="AK40" s="42" t="s">
        <v>44</v>
      </c>
      <c r="AL40" s="38">
        <v>0</v>
      </c>
      <c r="AM40" s="73">
        <v>0.53125</v>
      </c>
      <c r="AN40" s="42" t="s">
        <v>44</v>
      </c>
      <c r="AO40" s="38">
        <v>0</v>
      </c>
      <c r="AP40" s="53">
        <v>0.53402777777777777</v>
      </c>
      <c r="AQ40" s="61"/>
      <c r="AR40" s="55">
        <v>0.54196759259259253</v>
      </c>
      <c r="AS40" s="35">
        <v>7.9398148148147607E-3</v>
      </c>
      <c r="AT40" s="35">
        <v>1.1805555555555016E-3</v>
      </c>
      <c r="AU40" s="44" t="s">
        <v>223</v>
      </c>
      <c r="AV40" s="45">
        <v>102</v>
      </c>
      <c r="AW40" s="49">
        <v>0.56180555555555556</v>
      </c>
      <c r="AX40" s="42" t="s">
        <v>44</v>
      </c>
      <c r="AY40" s="38">
        <v>0</v>
      </c>
      <c r="AZ40" s="49">
        <v>0.56388888888888899</v>
      </c>
      <c r="BA40" s="61"/>
      <c r="BB40" s="55">
        <v>0.56971064814814809</v>
      </c>
      <c r="BC40" s="35">
        <v>5.8217592592590961E-3</v>
      </c>
      <c r="BD40" s="35">
        <v>8.2175925925909599E-4</v>
      </c>
      <c r="BE40" s="44" t="s">
        <v>223</v>
      </c>
      <c r="BF40" s="45">
        <v>71</v>
      </c>
      <c r="BG40" s="308">
        <v>0.60902777777777783</v>
      </c>
      <c r="BH40" s="42" t="s">
        <v>44</v>
      </c>
      <c r="BI40" s="38">
        <v>0</v>
      </c>
      <c r="BJ40" s="43">
        <v>0.60902777777777783</v>
      </c>
      <c r="BK40" s="47">
        <v>0.61805555555555558</v>
      </c>
      <c r="BL40" s="70">
        <v>33.1</v>
      </c>
      <c r="BM40" s="71">
        <v>33.1</v>
      </c>
      <c r="BN40" s="72"/>
      <c r="BO40" s="117" t="s">
        <v>226</v>
      </c>
      <c r="BP40" s="121"/>
      <c r="BQ40" s="124"/>
      <c r="BR40" s="125">
        <v>7200</v>
      </c>
      <c r="BS40" s="49">
        <v>0.69166666666666676</v>
      </c>
      <c r="BT40" s="42" t="s">
        <v>44</v>
      </c>
      <c r="BU40" s="38">
        <v>0</v>
      </c>
      <c r="BV40" s="49">
        <v>0.69444444444444398</v>
      </c>
      <c r="BW40" s="61"/>
      <c r="BX40" s="55">
        <v>0.69775462962962964</v>
      </c>
      <c r="BY40" s="35">
        <v>3.3101851851856656E-3</v>
      </c>
      <c r="BZ40" s="35">
        <v>8.5648148148196202E-4</v>
      </c>
      <c r="CA40" s="44" t="s">
        <v>223</v>
      </c>
      <c r="CB40" s="45">
        <v>74</v>
      </c>
      <c r="CC40" s="85">
        <v>0.69930555555555562</v>
      </c>
      <c r="CD40" s="86"/>
      <c r="CE40" s="87">
        <v>0</v>
      </c>
      <c r="CF40" s="88"/>
      <c r="CG40" s="85">
        <v>0.70833333333333337</v>
      </c>
      <c r="CH40" s="86"/>
      <c r="CI40" s="87">
        <v>0</v>
      </c>
      <c r="CJ40" s="88"/>
      <c r="CK40" s="43">
        <v>0.75208333333333333</v>
      </c>
      <c r="CL40" s="47">
        <v>0.75208333333333333</v>
      </c>
      <c r="CM40" s="70">
        <v>79.2</v>
      </c>
      <c r="CN40" s="71">
        <v>79.2</v>
      </c>
      <c r="CO40" s="72"/>
      <c r="CP40" s="91">
        <v>0.75416666666666676</v>
      </c>
      <c r="CQ40" s="95">
        <v>5.5555555555555601E-2</v>
      </c>
      <c r="CR40" s="42" t="s">
        <v>44</v>
      </c>
      <c r="CS40" s="38">
        <v>0</v>
      </c>
      <c r="CU40" s="39">
        <v>765.8</v>
      </c>
      <c r="CV40" s="46">
        <v>7200</v>
      </c>
      <c r="CW40" s="40"/>
      <c r="CX40" s="63">
        <v>7965.8</v>
      </c>
      <c r="CZ40" s="101" t="s">
        <v>190</v>
      </c>
      <c r="DA40" s="129" t="s">
        <v>177</v>
      </c>
      <c r="DB40" s="129">
        <v>102</v>
      </c>
      <c r="DC40" s="104"/>
      <c r="DD40" s="77"/>
      <c r="DE40" s="56"/>
      <c r="DF40" s="36"/>
      <c r="DI40" s="41">
        <v>1.0900000000000001</v>
      </c>
      <c r="DJ40" s="17" t="s">
        <v>196</v>
      </c>
      <c r="DK40" s="153">
        <v>491.62200000000001</v>
      </c>
      <c r="DL40" s="41">
        <v>491.62200000000001</v>
      </c>
      <c r="DM40" s="41">
        <v>9999</v>
      </c>
      <c r="DP40" s="41">
        <v>36</v>
      </c>
      <c r="DQ40" s="227">
        <v>0</v>
      </c>
      <c r="DR40" s="227">
        <v>0</v>
      </c>
      <c r="DS40" s="228">
        <v>363.5</v>
      </c>
      <c r="DT40" s="227">
        <v>0</v>
      </c>
      <c r="DU40" s="227">
        <v>0</v>
      </c>
      <c r="DV40" s="227">
        <v>43</v>
      </c>
      <c r="DW40" s="227">
        <v>0</v>
      </c>
      <c r="DX40" s="227">
        <v>0</v>
      </c>
      <c r="DY40" s="227">
        <v>102</v>
      </c>
      <c r="DZ40" s="227">
        <v>0</v>
      </c>
      <c r="EA40" s="227">
        <v>71</v>
      </c>
      <c r="EB40" s="227">
        <v>0</v>
      </c>
      <c r="EC40" s="228">
        <v>33.1</v>
      </c>
      <c r="ED40" s="227">
        <v>7200</v>
      </c>
      <c r="EE40" s="227">
        <v>0</v>
      </c>
      <c r="EF40" s="227">
        <v>74</v>
      </c>
      <c r="EG40" s="227">
        <v>0</v>
      </c>
      <c r="EH40" s="228">
        <v>79.2</v>
      </c>
      <c r="EI40" s="227">
        <v>0</v>
      </c>
      <c r="EK40" s="41">
        <v>36</v>
      </c>
      <c r="EL40" s="227">
        <v>0</v>
      </c>
      <c r="EM40" s="227">
        <v>0</v>
      </c>
      <c r="EN40" s="227">
        <v>363.5</v>
      </c>
      <c r="EO40" s="227">
        <v>363.5</v>
      </c>
      <c r="EP40" s="227">
        <v>363.5</v>
      </c>
      <c r="EQ40" s="227">
        <v>406.5</v>
      </c>
      <c r="ER40" s="227">
        <v>406.5</v>
      </c>
      <c r="ES40" s="227">
        <v>406.5</v>
      </c>
      <c r="ET40" s="227">
        <v>508.5</v>
      </c>
      <c r="EU40" s="227">
        <v>508.5</v>
      </c>
      <c r="EV40" s="227">
        <v>579.5</v>
      </c>
      <c r="EW40" s="227">
        <v>579.5</v>
      </c>
      <c r="EX40" s="227">
        <v>612.6</v>
      </c>
      <c r="EY40" s="227">
        <v>7812.6</v>
      </c>
      <c r="EZ40" s="227">
        <v>7812.6</v>
      </c>
      <c r="FA40" s="227">
        <v>7886.6</v>
      </c>
      <c r="FB40" s="227">
        <v>7886.6</v>
      </c>
      <c r="FC40" s="227">
        <v>7965.8</v>
      </c>
      <c r="FD40" s="227">
        <v>7965.8</v>
      </c>
    </row>
    <row r="41" spans="1:160" ht="13.5" thickBot="1" x14ac:dyDescent="0.25">
      <c r="A41" s="132"/>
      <c r="B41" s="34">
        <v>38</v>
      </c>
      <c r="C41" s="10">
        <v>38</v>
      </c>
      <c r="D41" s="37" t="s">
        <v>52</v>
      </c>
      <c r="E41" s="37" t="s">
        <v>143</v>
      </c>
      <c r="F41" s="37"/>
      <c r="G41" s="43">
        <v>0.31805555555555598</v>
      </c>
      <c r="H41" s="47">
        <v>0.31805555555555554</v>
      </c>
      <c r="I41" s="58" t="s">
        <v>44</v>
      </c>
      <c r="J41" s="52">
        <v>0</v>
      </c>
      <c r="K41" s="43">
        <v>0.40138888888888702</v>
      </c>
      <c r="L41" s="47">
        <v>0.40138888888887397</v>
      </c>
      <c r="M41" s="42" t="s">
        <v>44</v>
      </c>
      <c r="N41" s="38">
        <v>0</v>
      </c>
      <c r="O41" s="73">
        <v>0.44305555555555554</v>
      </c>
      <c r="P41" s="42" t="s">
        <v>44</v>
      </c>
      <c r="Q41" s="38">
        <v>0</v>
      </c>
      <c r="R41" s="43">
        <v>0.44375000000000003</v>
      </c>
      <c r="S41" s="47">
        <v>0.45069444444444445</v>
      </c>
      <c r="T41" s="70">
        <v>41.3</v>
      </c>
      <c r="U41" s="71">
        <v>41.3</v>
      </c>
      <c r="V41" s="72">
        <v>30</v>
      </c>
      <c r="W41" s="115">
        <v>0.46388888888888885</v>
      </c>
      <c r="X41" s="42" t="s">
        <v>44</v>
      </c>
      <c r="Y41" s="38">
        <v>0</v>
      </c>
      <c r="Z41" s="49">
        <v>0.49861111111111112</v>
      </c>
      <c r="AA41" s="42" t="s">
        <v>44</v>
      </c>
      <c r="AB41" s="38">
        <v>0</v>
      </c>
      <c r="AC41" s="53">
        <v>0.50138888888888888</v>
      </c>
      <c r="AD41" s="61"/>
      <c r="AE41" s="55">
        <v>0.50518518518518518</v>
      </c>
      <c r="AF41" s="35">
        <v>3.7962962962962976E-3</v>
      </c>
      <c r="AG41" s="35">
        <v>5.7870370370369153E-5</v>
      </c>
      <c r="AH41" s="44" t="s">
        <v>45</v>
      </c>
      <c r="AI41" s="45">
        <v>5</v>
      </c>
      <c r="AJ41" s="115">
        <v>0.52222222222222225</v>
      </c>
      <c r="AK41" s="42" t="s">
        <v>44</v>
      </c>
      <c r="AL41" s="38">
        <v>0</v>
      </c>
      <c r="AM41" s="73">
        <v>0.53263888888888888</v>
      </c>
      <c r="AN41" s="42" t="s">
        <v>44</v>
      </c>
      <c r="AO41" s="38">
        <v>0</v>
      </c>
      <c r="AP41" s="53">
        <v>0.53541666666666665</v>
      </c>
      <c r="AQ41" s="61"/>
      <c r="AR41" s="55">
        <v>0.5420949074074074</v>
      </c>
      <c r="AS41" s="35">
        <v>6.6782407407407485E-3</v>
      </c>
      <c r="AT41" s="35">
        <v>8.1018518518510656E-5</v>
      </c>
      <c r="AU41" s="44" t="s">
        <v>45</v>
      </c>
      <c r="AV41" s="45">
        <v>7</v>
      </c>
      <c r="AW41" s="49">
        <v>0.56319444444444444</v>
      </c>
      <c r="AX41" s="42" t="s">
        <v>44</v>
      </c>
      <c r="AY41" s="38">
        <v>0</v>
      </c>
      <c r="AZ41" s="49">
        <v>0.56527777777777799</v>
      </c>
      <c r="BA41" s="61"/>
      <c r="BB41" s="55">
        <v>0.57084490740740745</v>
      </c>
      <c r="BC41" s="35">
        <v>5.5671296296294637E-3</v>
      </c>
      <c r="BD41" s="35">
        <v>5.6712962962946357E-4</v>
      </c>
      <c r="BE41" s="44" t="s">
        <v>223</v>
      </c>
      <c r="BF41" s="45">
        <v>49</v>
      </c>
      <c r="BG41" s="308">
        <v>0.61041666666666683</v>
      </c>
      <c r="BH41" s="42" t="s">
        <v>44</v>
      </c>
      <c r="BI41" s="38">
        <v>0</v>
      </c>
      <c r="BJ41" s="43">
        <v>0.61111111111111105</v>
      </c>
      <c r="BK41" s="47">
        <v>0.61875000000000002</v>
      </c>
      <c r="BL41" s="70">
        <v>26.2</v>
      </c>
      <c r="BM41" s="71">
        <v>26.2</v>
      </c>
      <c r="BN41" s="72">
        <v>30</v>
      </c>
      <c r="BO41" s="117" t="s">
        <v>226</v>
      </c>
      <c r="BP41" s="121"/>
      <c r="BQ41" s="124" t="s">
        <v>225</v>
      </c>
      <c r="BR41" s="125"/>
      <c r="BS41" s="49">
        <v>0.68680555555555556</v>
      </c>
      <c r="BT41" s="42" t="s">
        <v>44</v>
      </c>
      <c r="BU41" s="38">
        <v>0</v>
      </c>
      <c r="BV41" s="49">
        <v>0.68888888888888899</v>
      </c>
      <c r="BW41" s="61"/>
      <c r="BX41" s="55">
        <v>0.69160879629629635</v>
      </c>
      <c r="BY41" s="35">
        <v>2.7199074074073515E-3</v>
      </c>
      <c r="BZ41" s="35">
        <v>2.6620370370364788E-4</v>
      </c>
      <c r="CA41" s="44" t="s">
        <v>223</v>
      </c>
      <c r="CB41" s="45">
        <v>23</v>
      </c>
      <c r="CC41" s="85"/>
      <c r="CD41" s="86"/>
      <c r="CE41" s="87">
        <v>1800</v>
      </c>
      <c r="CF41" s="88"/>
      <c r="CG41" s="85">
        <v>0.70000000000000007</v>
      </c>
      <c r="CH41" s="86"/>
      <c r="CI41" s="87">
        <v>60</v>
      </c>
      <c r="CJ41" s="88"/>
      <c r="CK41" s="43">
        <v>0.74375000000000002</v>
      </c>
      <c r="CL41" s="47">
        <v>0.74444444444444446</v>
      </c>
      <c r="CM41" s="70">
        <v>61</v>
      </c>
      <c r="CN41" s="71">
        <v>61</v>
      </c>
      <c r="CO41" s="72"/>
      <c r="CP41" s="91">
        <v>0.74583333333333324</v>
      </c>
      <c r="CQ41" s="95">
        <v>5.5555555555555601E-2</v>
      </c>
      <c r="CR41" s="42" t="s">
        <v>44</v>
      </c>
      <c r="CS41" s="38">
        <v>0</v>
      </c>
      <c r="CU41" s="39">
        <v>272.5</v>
      </c>
      <c r="CV41" s="46">
        <v>1860</v>
      </c>
      <c r="CW41" s="40"/>
      <c r="CX41" s="63">
        <v>2132.5</v>
      </c>
      <c r="CZ41" s="101" t="s">
        <v>191</v>
      </c>
      <c r="DA41" s="129" t="s">
        <v>177</v>
      </c>
      <c r="DB41" s="129">
        <v>114</v>
      </c>
      <c r="DC41" s="104" t="s">
        <v>187</v>
      </c>
      <c r="DD41" s="77"/>
      <c r="DE41" s="56"/>
      <c r="DF41" s="36"/>
      <c r="DI41" s="41">
        <v>1.0900000000000001</v>
      </c>
      <c r="DJ41" s="17" t="s">
        <v>196</v>
      </c>
      <c r="DK41" s="153">
        <v>200.065</v>
      </c>
      <c r="DL41" s="41">
        <v>200.065</v>
      </c>
      <c r="DM41" s="41">
        <v>9999</v>
      </c>
      <c r="DP41" s="41">
        <v>38</v>
      </c>
      <c r="DQ41" s="227">
        <v>0</v>
      </c>
      <c r="DR41" s="227">
        <v>0</v>
      </c>
      <c r="DS41" s="228">
        <v>71.3</v>
      </c>
      <c r="DT41" s="227">
        <v>0</v>
      </c>
      <c r="DU41" s="227">
        <v>0</v>
      </c>
      <c r="DV41" s="227">
        <v>5</v>
      </c>
      <c r="DW41" s="227">
        <v>0</v>
      </c>
      <c r="DX41" s="227">
        <v>0</v>
      </c>
      <c r="DY41" s="227">
        <v>7</v>
      </c>
      <c r="DZ41" s="227">
        <v>0</v>
      </c>
      <c r="EA41" s="227">
        <v>49</v>
      </c>
      <c r="EB41" s="227">
        <v>0</v>
      </c>
      <c r="EC41" s="228">
        <v>56.2</v>
      </c>
      <c r="ED41" s="227">
        <v>0</v>
      </c>
      <c r="EE41" s="227">
        <v>0</v>
      </c>
      <c r="EF41" s="227">
        <v>23</v>
      </c>
      <c r="EG41" s="227">
        <v>1860</v>
      </c>
      <c r="EH41" s="228">
        <v>61</v>
      </c>
      <c r="EI41" s="227">
        <v>0</v>
      </c>
      <c r="EK41" s="41">
        <v>38</v>
      </c>
      <c r="EL41" s="227">
        <v>0</v>
      </c>
      <c r="EM41" s="227">
        <v>0</v>
      </c>
      <c r="EN41" s="227">
        <v>71.3</v>
      </c>
      <c r="EO41" s="227">
        <v>71.3</v>
      </c>
      <c r="EP41" s="227">
        <v>71.3</v>
      </c>
      <c r="EQ41" s="227">
        <v>76.3</v>
      </c>
      <c r="ER41" s="227">
        <v>76.3</v>
      </c>
      <c r="ES41" s="227">
        <v>76.3</v>
      </c>
      <c r="ET41" s="227">
        <v>83.3</v>
      </c>
      <c r="EU41" s="227">
        <v>83.3</v>
      </c>
      <c r="EV41" s="227">
        <v>132.30000000000001</v>
      </c>
      <c r="EW41" s="227">
        <v>132.30000000000001</v>
      </c>
      <c r="EX41" s="227">
        <v>188.5</v>
      </c>
      <c r="EY41" s="227">
        <v>188.5</v>
      </c>
      <c r="EZ41" s="227">
        <v>188.5</v>
      </c>
      <c r="FA41" s="227">
        <v>211.5</v>
      </c>
      <c r="FB41" s="227">
        <v>2071.5</v>
      </c>
      <c r="FC41" s="227">
        <v>2132.5</v>
      </c>
      <c r="FD41" s="227">
        <v>2132.5</v>
      </c>
    </row>
    <row r="42" spans="1:160" ht="13.5" thickBot="1" x14ac:dyDescent="0.25">
      <c r="A42" s="132"/>
      <c r="B42" s="34">
        <v>39</v>
      </c>
      <c r="C42" s="10">
        <v>39</v>
      </c>
      <c r="D42" s="37" t="s">
        <v>48</v>
      </c>
      <c r="E42" s="37" t="s">
        <v>56</v>
      </c>
      <c r="F42" s="37"/>
      <c r="G42" s="43">
        <v>0.31874999999999998</v>
      </c>
      <c r="H42" s="47">
        <v>0.31875000000000003</v>
      </c>
      <c r="I42" s="58" t="s">
        <v>44</v>
      </c>
      <c r="J42" s="52">
        <v>0</v>
      </c>
      <c r="K42" s="43">
        <v>0.40208333333333102</v>
      </c>
      <c r="L42" s="47">
        <v>0.40208333333331803</v>
      </c>
      <c r="M42" s="42" t="s">
        <v>44</v>
      </c>
      <c r="N42" s="38">
        <v>0</v>
      </c>
      <c r="O42" s="73">
        <v>0.44375000000000003</v>
      </c>
      <c r="P42" s="42" t="s">
        <v>44</v>
      </c>
      <c r="Q42" s="38">
        <v>0</v>
      </c>
      <c r="R42" s="43">
        <v>0.4458333333333333</v>
      </c>
      <c r="S42" s="47">
        <v>0.4513888888888889</v>
      </c>
      <c r="T42" s="70">
        <v>41.1</v>
      </c>
      <c r="U42" s="71">
        <v>41.1</v>
      </c>
      <c r="V42" s="72"/>
      <c r="W42" s="115">
        <v>0.46458333333333335</v>
      </c>
      <c r="X42" s="42" t="s">
        <v>44</v>
      </c>
      <c r="Y42" s="38">
        <v>0</v>
      </c>
      <c r="Z42" s="49">
        <v>0.4993055555555555</v>
      </c>
      <c r="AA42" s="42" t="s">
        <v>44</v>
      </c>
      <c r="AB42" s="38">
        <v>0</v>
      </c>
      <c r="AC42" s="53">
        <v>0.50208333333333333</v>
      </c>
      <c r="AD42" s="61"/>
      <c r="AE42" s="55">
        <v>0.50571759259259264</v>
      </c>
      <c r="AF42" s="35">
        <v>3.6342592592593093E-3</v>
      </c>
      <c r="AG42" s="35">
        <v>2.199074074073575E-4</v>
      </c>
      <c r="AH42" s="44" t="s">
        <v>45</v>
      </c>
      <c r="AI42" s="45">
        <v>19</v>
      </c>
      <c r="AJ42" s="115">
        <v>0.5229166666666667</v>
      </c>
      <c r="AK42" s="42" t="s">
        <v>44</v>
      </c>
      <c r="AL42" s="38">
        <v>0</v>
      </c>
      <c r="AM42" s="73">
        <v>0.53333333333333333</v>
      </c>
      <c r="AN42" s="42" t="s">
        <v>44</v>
      </c>
      <c r="AO42" s="38">
        <v>0</v>
      </c>
      <c r="AP42" s="53">
        <v>0.53611111111111109</v>
      </c>
      <c r="AQ42" s="61"/>
      <c r="AR42" s="55">
        <v>0.54270833333333335</v>
      </c>
      <c r="AS42" s="35">
        <v>6.5972222222222543E-3</v>
      </c>
      <c r="AT42" s="35">
        <v>1.6203703703700483E-4</v>
      </c>
      <c r="AU42" s="44" t="s">
        <v>45</v>
      </c>
      <c r="AV42" s="45">
        <v>14</v>
      </c>
      <c r="AW42" s="49">
        <v>0.56388888888888888</v>
      </c>
      <c r="AX42" s="42" t="s">
        <v>44</v>
      </c>
      <c r="AY42" s="38">
        <v>0</v>
      </c>
      <c r="AZ42" s="49">
        <v>0.56597222222222199</v>
      </c>
      <c r="BA42" s="61"/>
      <c r="BB42" s="55">
        <v>0.57094907407407403</v>
      </c>
      <c r="BC42" s="35">
        <v>4.9768518518520377E-3</v>
      </c>
      <c r="BD42" s="35">
        <v>2.3148148147962393E-5</v>
      </c>
      <c r="BE42" s="44" t="s">
        <v>45</v>
      </c>
      <c r="BF42" s="45">
        <v>2</v>
      </c>
      <c r="BG42" s="308">
        <v>0.61111111111111083</v>
      </c>
      <c r="BH42" s="42" t="s">
        <v>44</v>
      </c>
      <c r="BI42" s="38">
        <v>0</v>
      </c>
      <c r="BJ42" s="43">
        <v>0.6118055555555556</v>
      </c>
      <c r="BK42" s="47">
        <v>0.62013888888888891</v>
      </c>
      <c r="BL42" s="70">
        <v>25.5</v>
      </c>
      <c r="BM42" s="71">
        <v>25.5</v>
      </c>
      <c r="BN42" s="72"/>
      <c r="BO42" s="117" t="s">
        <v>226</v>
      </c>
      <c r="BP42" s="121"/>
      <c r="BQ42" s="124" t="s">
        <v>225</v>
      </c>
      <c r="BR42" s="125"/>
      <c r="BS42" s="49">
        <v>0.6875</v>
      </c>
      <c r="BT42" s="42" t="s">
        <v>44</v>
      </c>
      <c r="BU42" s="38">
        <v>0</v>
      </c>
      <c r="BV42" s="49">
        <v>0.68958333333333299</v>
      </c>
      <c r="BW42" s="61"/>
      <c r="BX42" s="55">
        <v>0.69206018518518519</v>
      </c>
      <c r="BY42" s="35">
        <v>2.476851851852202E-3</v>
      </c>
      <c r="BZ42" s="35">
        <v>2.3148148148498422E-5</v>
      </c>
      <c r="CA42" s="44" t="s">
        <v>223</v>
      </c>
      <c r="CB42" s="45">
        <v>2</v>
      </c>
      <c r="CC42" s="85">
        <v>0.69305555555555554</v>
      </c>
      <c r="CD42" s="86"/>
      <c r="CE42" s="87">
        <v>60</v>
      </c>
      <c r="CF42" s="88"/>
      <c r="CG42" s="85">
        <v>0.70208333333333339</v>
      </c>
      <c r="CH42" s="86"/>
      <c r="CI42" s="87">
        <v>0</v>
      </c>
      <c r="CJ42" s="88"/>
      <c r="CK42" s="43">
        <v>0.74375000000000002</v>
      </c>
      <c r="CL42" s="47">
        <v>0.74791666666666667</v>
      </c>
      <c r="CM42" s="70">
        <v>46.7</v>
      </c>
      <c r="CN42" s="71">
        <v>46.7</v>
      </c>
      <c r="CO42" s="72"/>
      <c r="CP42" s="91">
        <v>0.75069444444444444</v>
      </c>
      <c r="CQ42" s="95">
        <v>5.5555555555555601E-2</v>
      </c>
      <c r="CR42" s="42" t="s">
        <v>44</v>
      </c>
      <c r="CS42" s="38">
        <v>0</v>
      </c>
      <c r="CU42" s="39">
        <v>150.30000000000001</v>
      </c>
      <c r="CV42" s="46">
        <v>60</v>
      </c>
      <c r="CW42" s="40"/>
      <c r="CX42" s="63">
        <v>210.3</v>
      </c>
      <c r="CZ42" s="101" t="s">
        <v>191</v>
      </c>
      <c r="DA42" s="129" t="s">
        <v>177</v>
      </c>
      <c r="DB42" s="129">
        <v>75</v>
      </c>
      <c r="DC42" s="104" t="s">
        <v>187</v>
      </c>
      <c r="DD42" s="77"/>
      <c r="DE42" s="56"/>
      <c r="DF42" s="36"/>
      <c r="DI42" s="41">
        <v>1.06</v>
      </c>
      <c r="DJ42" s="17" t="s">
        <v>196</v>
      </c>
      <c r="DK42" s="153">
        <v>120.098</v>
      </c>
      <c r="DL42" s="41">
        <v>120.098</v>
      </c>
      <c r="DM42" s="41">
        <v>9999</v>
      </c>
      <c r="DP42" s="41">
        <v>39</v>
      </c>
      <c r="DQ42" s="227">
        <v>0</v>
      </c>
      <c r="DR42" s="227">
        <v>0</v>
      </c>
      <c r="DS42" s="228">
        <v>41.1</v>
      </c>
      <c r="DT42" s="227">
        <v>0</v>
      </c>
      <c r="DU42" s="227">
        <v>0</v>
      </c>
      <c r="DV42" s="227">
        <v>19</v>
      </c>
      <c r="DW42" s="227">
        <v>0</v>
      </c>
      <c r="DX42" s="227">
        <v>0</v>
      </c>
      <c r="DY42" s="227">
        <v>14</v>
      </c>
      <c r="DZ42" s="227">
        <v>0</v>
      </c>
      <c r="EA42" s="227">
        <v>2</v>
      </c>
      <c r="EB42" s="227">
        <v>0</v>
      </c>
      <c r="EC42" s="228">
        <v>25.5</v>
      </c>
      <c r="ED42" s="227">
        <v>0</v>
      </c>
      <c r="EE42" s="227">
        <v>0</v>
      </c>
      <c r="EF42" s="227">
        <v>2</v>
      </c>
      <c r="EG42" s="227">
        <v>60</v>
      </c>
      <c r="EH42" s="228">
        <v>46.7</v>
      </c>
      <c r="EI42" s="227">
        <v>0</v>
      </c>
      <c r="EK42" s="41">
        <v>39</v>
      </c>
      <c r="EL42" s="227">
        <v>0</v>
      </c>
      <c r="EM42" s="227">
        <v>0</v>
      </c>
      <c r="EN42" s="227">
        <v>41.1</v>
      </c>
      <c r="EO42" s="227">
        <v>41.1</v>
      </c>
      <c r="EP42" s="227">
        <v>41.1</v>
      </c>
      <c r="EQ42" s="227">
        <v>60.1</v>
      </c>
      <c r="ER42" s="227">
        <v>60.1</v>
      </c>
      <c r="ES42" s="227">
        <v>60.1</v>
      </c>
      <c r="ET42" s="227">
        <v>74.099999999999994</v>
      </c>
      <c r="EU42" s="227">
        <v>74.099999999999994</v>
      </c>
      <c r="EV42" s="227">
        <v>76.099999999999994</v>
      </c>
      <c r="EW42" s="227">
        <v>76.099999999999994</v>
      </c>
      <c r="EX42" s="227">
        <v>101.6</v>
      </c>
      <c r="EY42" s="227">
        <v>101.6</v>
      </c>
      <c r="EZ42" s="227">
        <v>101.6</v>
      </c>
      <c r="FA42" s="227">
        <v>103.6</v>
      </c>
      <c r="FB42" s="227">
        <v>163.6</v>
      </c>
      <c r="FC42" s="227">
        <v>210.3</v>
      </c>
      <c r="FD42" s="227">
        <v>210.3</v>
      </c>
    </row>
    <row r="43" spans="1:160" ht="13.5" thickBot="1" x14ac:dyDescent="0.25">
      <c r="A43" s="132"/>
      <c r="B43" s="34">
        <v>40</v>
      </c>
      <c r="C43" s="10">
        <v>40</v>
      </c>
      <c r="D43" s="37" t="s">
        <v>144</v>
      </c>
      <c r="E43" s="37" t="s">
        <v>145</v>
      </c>
      <c r="F43" s="37"/>
      <c r="G43" s="43">
        <v>0.31944444444444398</v>
      </c>
      <c r="H43" s="47">
        <v>0.31666666666666665</v>
      </c>
      <c r="I43" s="58" t="s">
        <v>44</v>
      </c>
      <c r="J43" s="52">
        <v>0</v>
      </c>
      <c r="K43" s="43">
        <v>0.40277777777777601</v>
      </c>
      <c r="L43" s="47">
        <v>0.40277777777776202</v>
      </c>
      <c r="M43" s="42" t="s">
        <v>44</v>
      </c>
      <c r="N43" s="38">
        <v>0</v>
      </c>
      <c r="O43" s="73">
        <v>0.44444444444444442</v>
      </c>
      <c r="P43" s="42" t="s">
        <v>44</v>
      </c>
      <c r="Q43" s="38">
        <v>0</v>
      </c>
      <c r="R43" s="43">
        <v>0.45208333333333334</v>
      </c>
      <c r="S43" s="47">
        <v>0.45208333333333334</v>
      </c>
      <c r="T43" s="70">
        <v>47.8</v>
      </c>
      <c r="U43" s="71">
        <v>47.8</v>
      </c>
      <c r="V43" s="72">
        <v>300</v>
      </c>
      <c r="W43" s="115">
        <v>0.46527777777777773</v>
      </c>
      <c r="X43" s="42" t="s">
        <v>44</v>
      </c>
      <c r="Y43" s="38">
        <v>0</v>
      </c>
      <c r="Z43" s="49">
        <v>0.5</v>
      </c>
      <c r="AA43" s="42" t="s">
        <v>44</v>
      </c>
      <c r="AB43" s="38">
        <v>0</v>
      </c>
      <c r="AC43" s="53">
        <v>0.50277777777777777</v>
      </c>
      <c r="AD43" s="61"/>
      <c r="AE43" s="55">
        <v>0.50673611111111116</v>
      </c>
      <c r="AF43" s="35">
        <v>3.958333333333397E-3</v>
      </c>
      <c r="AG43" s="35">
        <v>1.0416666666673022E-4</v>
      </c>
      <c r="AH43" s="44" t="s">
        <v>223</v>
      </c>
      <c r="AI43" s="45">
        <v>9</v>
      </c>
      <c r="AJ43" s="115">
        <v>0.52361111111111114</v>
      </c>
      <c r="AK43" s="42" t="s">
        <v>44</v>
      </c>
      <c r="AL43" s="38">
        <v>0</v>
      </c>
      <c r="AM43" s="73">
        <v>0.53333333333333333</v>
      </c>
      <c r="AN43" s="42" t="s">
        <v>45</v>
      </c>
      <c r="AO43" s="38">
        <v>60</v>
      </c>
      <c r="AP43" s="53">
        <v>0.53680555555555554</v>
      </c>
      <c r="AQ43" s="61"/>
      <c r="AR43" s="55">
        <v>0.54362268518518519</v>
      </c>
      <c r="AS43" s="35">
        <v>6.8171296296296591E-3</v>
      </c>
      <c r="AT43" s="35">
        <v>5.7870370370399944E-5</v>
      </c>
      <c r="AU43" s="44" t="s">
        <v>223</v>
      </c>
      <c r="AV43" s="45">
        <v>5</v>
      </c>
      <c r="AW43" s="49">
        <v>0.56458333333333333</v>
      </c>
      <c r="AX43" s="42" t="s">
        <v>44</v>
      </c>
      <c r="AY43" s="38">
        <v>0</v>
      </c>
      <c r="AZ43" s="49">
        <v>0.56666666666666698</v>
      </c>
      <c r="BA43" s="61"/>
      <c r="BB43" s="55">
        <v>0.573125</v>
      </c>
      <c r="BC43" s="35">
        <v>6.4583333333330106E-3</v>
      </c>
      <c r="BD43" s="35">
        <v>1.4583333333330105E-3</v>
      </c>
      <c r="BE43" s="44" t="s">
        <v>223</v>
      </c>
      <c r="BF43" s="45">
        <v>126</v>
      </c>
      <c r="BG43" s="308">
        <v>0.61180555555555582</v>
      </c>
      <c r="BH43" s="42" t="s">
        <v>44</v>
      </c>
      <c r="BI43" s="38">
        <v>0</v>
      </c>
      <c r="BJ43" s="43">
        <v>0.6118055555555556</v>
      </c>
      <c r="BK43" s="47">
        <v>0.62083333333333335</v>
      </c>
      <c r="BL43" s="70">
        <v>28.3</v>
      </c>
      <c r="BM43" s="71">
        <v>28.3</v>
      </c>
      <c r="BN43" s="72"/>
      <c r="BO43" s="117" t="s">
        <v>226</v>
      </c>
      <c r="BP43" s="121"/>
      <c r="BQ43" s="124" t="s">
        <v>225</v>
      </c>
      <c r="BR43" s="125"/>
      <c r="BS43" s="49">
        <v>0.6972222222222223</v>
      </c>
      <c r="BT43" s="42" t="s">
        <v>44</v>
      </c>
      <c r="BU43" s="38">
        <v>0</v>
      </c>
      <c r="BV43" s="49">
        <v>0.7</v>
      </c>
      <c r="BW43" s="61"/>
      <c r="BX43" s="55">
        <v>0.70341435185185175</v>
      </c>
      <c r="BY43" s="35">
        <v>3.4143518518517935E-3</v>
      </c>
      <c r="BZ43" s="35">
        <v>9.6064814814808986E-4</v>
      </c>
      <c r="CA43" s="44" t="s">
        <v>223</v>
      </c>
      <c r="CB43" s="45">
        <v>83</v>
      </c>
      <c r="CC43" s="85">
        <v>0.70416666666666661</v>
      </c>
      <c r="CD43" s="86"/>
      <c r="CE43" s="87">
        <v>0</v>
      </c>
      <c r="CF43" s="88"/>
      <c r="CG43" s="85">
        <v>0.71180555555555547</v>
      </c>
      <c r="CH43" s="86"/>
      <c r="CI43" s="87">
        <v>0</v>
      </c>
      <c r="CJ43" s="88"/>
      <c r="CK43" s="43">
        <v>0.75277777777777777</v>
      </c>
      <c r="CL43" s="47">
        <v>0.75694444444444453</v>
      </c>
      <c r="CM43" s="70">
        <v>51.8</v>
      </c>
      <c r="CN43" s="71">
        <v>51.8</v>
      </c>
      <c r="CO43" s="72"/>
      <c r="CP43" s="91">
        <v>0.7597222222222223</v>
      </c>
      <c r="CQ43" s="95">
        <v>5.5555555555555601E-2</v>
      </c>
      <c r="CR43" s="42" t="s">
        <v>44</v>
      </c>
      <c r="CS43" s="38">
        <v>0</v>
      </c>
      <c r="CU43" s="39">
        <v>650.9</v>
      </c>
      <c r="CV43" s="46">
        <v>60</v>
      </c>
      <c r="CW43" s="40"/>
      <c r="CX43" s="63">
        <v>710.9</v>
      </c>
      <c r="CZ43" s="101" t="s">
        <v>190</v>
      </c>
      <c r="DA43" s="129" t="s">
        <v>177</v>
      </c>
      <c r="DB43" s="129">
        <v>75</v>
      </c>
      <c r="DC43" s="104"/>
      <c r="DD43" s="77"/>
      <c r="DE43" s="56"/>
      <c r="DF43" s="36"/>
      <c r="DI43" s="41">
        <v>1.06</v>
      </c>
      <c r="DJ43" s="17" t="s">
        <v>196</v>
      </c>
      <c r="DK43" s="153">
        <v>435.57399999999996</v>
      </c>
      <c r="DL43" s="41">
        <v>435.57399999999996</v>
      </c>
      <c r="DM43" s="41">
        <v>9999</v>
      </c>
      <c r="DP43" s="41">
        <v>40</v>
      </c>
      <c r="DQ43" s="227">
        <v>0</v>
      </c>
      <c r="DR43" s="227">
        <v>0</v>
      </c>
      <c r="DS43" s="228">
        <v>347.8</v>
      </c>
      <c r="DT43" s="227">
        <v>0</v>
      </c>
      <c r="DU43" s="227">
        <v>0</v>
      </c>
      <c r="DV43" s="227">
        <v>9</v>
      </c>
      <c r="DW43" s="227">
        <v>0</v>
      </c>
      <c r="DX43" s="227">
        <v>60</v>
      </c>
      <c r="DY43" s="227">
        <v>5</v>
      </c>
      <c r="DZ43" s="227">
        <v>0</v>
      </c>
      <c r="EA43" s="227">
        <v>126</v>
      </c>
      <c r="EB43" s="227">
        <v>0</v>
      </c>
      <c r="EC43" s="228">
        <v>28.3</v>
      </c>
      <c r="ED43" s="227">
        <v>0</v>
      </c>
      <c r="EE43" s="227">
        <v>0</v>
      </c>
      <c r="EF43" s="227">
        <v>83</v>
      </c>
      <c r="EG43" s="227">
        <v>0</v>
      </c>
      <c r="EH43" s="228">
        <v>51.8</v>
      </c>
      <c r="EI43" s="227">
        <v>0</v>
      </c>
      <c r="EK43" s="41">
        <v>40</v>
      </c>
      <c r="EL43" s="227">
        <v>0</v>
      </c>
      <c r="EM43" s="227">
        <v>0</v>
      </c>
      <c r="EN43" s="227">
        <v>347.8</v>
      </c>
      <c r="EO43" s="227">
        <v>347.8</v>
      </c>
      <c r="EP43" s="227">
        <v>347.8</v>
      </c>
      <c r="EQ43" s="227">
        <v>356.8</v>
      </c>
      <c r="ER43" s="227">
        <v>356.8</v>
      </c>
      <c r="ES43" s="227">
        <v>416.8</v>
      </c>
      <c r="ET43" s="227">
        <v>421.8</v>
      </c>
      <c r="EU43" s="227">
        <v>421.8</v>
      </c>
      <c r="EV43" s="227">
        <v>547.79999999999995</v>
      </c>
      <c r="EW43" s="227">
        <v>547.79999999999995</v>
      </c>
      <c r="EX43" s="227">
        <v>576.1</v>
      </c>
      <c r="EY43" s="227">
        <v>576.1</v>
      </c>
      <c r="EZ43" s="227">
        <v>576.1</v>
      </c>
      <c r="FA43" s="227">
        <v>659.1</v>
      </c>
      <c r="FB43" s="227">
        <v>659.1</v>
      </c>
      <c r="FC43" s="227">
        <v>710.9</v>
      </c>
      <c r="FD43" s="227">
        <v>710.9</v>
      </c>
    </row>
    <row r="44" spans="1:160" ht="13.5" thickBot="1" x14ac:dyDescent="0.25">
      <c r="A44" s="132"/>
      <c r="B44" s="34">
        <v>41</v>
      </c>
      <c r="C44" s="10">
        <v>41</v>
      </c>
      <c r="D44" s="37" t="s">
        <v>146</v>
      </c>
      <c r="E44" s="37" t="s">
        <v>147</v>
      </c>
      <c r="F44" s="37"/>
      <c r="G44" s="43">
        <v>0.32013888888888897</v>
      </c>
      <c r="H44" s="47">
        <v>0.31875000000000003</v>
      </c>
      <c r="I44" s="58" t="s">
        <v>44</v>
      </c>
      <c r="J44" s="52">
        <v>0</v>
      </c>
      <c r="K44" s="43">
        <v>0.40347222222222001</v>
      </c>
      <c r="L44" s="47">
        <v>0.40347222222220602</v>
      </c>
      <c r="M44" s="42" t="s">
        <v>44</v>
      </c>
      <c r="N44" s="38">
        <v>0</v>
      </c>
      <c r="O44" s="73">
        <v>0.44513888888888892</v>
      </c>
      <c r="P44" s="42" t="s">
        <v>44</v>
      </c>
      <c r="Q44" s="38">
        <v>0</v>
      </c>
      <c r="R44" s="43">
        <v>0.45347222222222222</v>
      </c>
      <c r="S44" s="47">
        <v>0.45347222222222222</v>
      </c>
      <c r="T44" s="70">
        <v>41.2</v>
      </c>
      <c r="U44" s="71">
        <v>41.2</v>
      </c>
      <c r="V44" s="72">
        <v>30</v>
      </c>
      <c r="W44" s="115">
        <v>0.46597222222222223</v>
      </c>
      <c r="X44" s="42" t="s">
        <v>44</v>
      </c>
      <c r="Y44" s="38">
        <v>0</v>
      </c>
      <c r="Z44" s="49">
        <v>0.50069444444444444</v>
      </c>
      <c r="AA44" s="42" t="s">
        <v>44</v>
      </c>
      <c r="AB44" s="38">
        <v>0</v>
      </c>
      <c r="AC44" s="53">
        <v>0.50347222222222221</v>
      </c>
      <c r="AD44" s="61"/>
      <c r="AE44" s="55">
        <v>0.50777777777777777</v>
      </c>
      <c r="AF44" s="35">
        <v>4.3055555555555625E-3</v>
      </c>
      <c r="AG44" s="35">
        <v>4.513888888888957E-4</v>
      </c>
      <c r="AH44" s="44" t="s">
        <v>223</v>
      </c>
      <c r="AI44" s="45">
        <v>39</v>
      </c>
      <c r="AJ44" s="115">
        <v>0.52430555555555558</v>
      </c>
      <c r="AK44" s="42" t="s">
        <v>44</v>
      </c>
      <c r="AL44" s="38">
        <v>0</v>
      </c>
      <c r="AM44" s="73">
        <v>0.53402777777777777</v>
      </c>
      <c r="AN44" s="42" t="s">
        <v>45</v>
      </c>
      <c r="AO44" s="38">
        <v>60</v>
      </c>
      <c r="AP44" s="53">
        <v>0.53749999999999998</v>
      </c>
      <c r="AQ44" s="61"/>
      <c r="AR44" s="55">
        <v>0.54849537037037044</v>
      </c>
      <c r="AS44" s="35">
        <v>1.0995370370370461E-2</v>
      </c>
      <c r="AT44" s="35">
        <v>4.2361111111112017E-3</v>
      </c>
      <c r="AU44" s="44" t="s">
        <v>223</v>
      </c>
      <c r="AV44" s="45">
        <v>366</v>
      </c>
      <c r="AW44" s="49">
        <v>0.56527777777777777</v>
      </c>
      <c r="AX44" s="42" t="s">
        <v>44</v>
      </c>
      <c r="AY44" s="38">
        <v>0</v>
      </c>
      <c r="AZ44" s="49">
        <v>0.56736111111111098</v>
      </c>
      <c r="BA44" s="61"/>
      <c r="BB44" s="55">
        <v>0.57233796296296291</v>
      </c>
      <c r="BC44" s="35">
        <v>4.9768518518519267E-3</v>
      </c>
      <c r="BD44" s="35">
        <v>2.3148148148073415E-5</v>
      </c>
      <c r="BE44" s="44" t="s">
        <v>45</v>
      </c>
      <c r="BF44" s="45">
        <v>2</v>
      </c>
      <c r="BG44" s="308">
        <v>0.61250000000000004</v>
      </c>
      <c r="BH44" s="42" t="s">
        <v>44</v>
      </c>
      <c r="BI44" s="38">
        <v>0</v>
      </c>
      <c r="BJ44" s="43">
        <v>0.61249999999999993</v>
      </c>
      <c r="BK44" s="47">
        <v>0.62152777777777779</v>
      </c>
      <c r="BL44" s="70">
        <v>27.4</v>
      </c>
      <c r="BM44" s="71">
        <v>27.4</v>
      </c>
      <c r="BN44" s="72"/>
      <c r="BO44" s="117" t="s">
        <v>226</v>
      </c>
      <c r="BP44" s="121"/>
      <c r="BQ44" s="124" t="s">
        <v>225</v>
      </c>
      <c r="BR44" s="125"/>
      <c r="BS44" s="49">
        <v>0.69791666666666663</v>
      </c>
      <c r="BT44" s="42" t="s">
        <v>44</v>
      </c>
      <c r="BU44" s="38">
        <v>0</v>
      </c>
      <c r="BV44" s="49">
        <v>0.70069444444444395</v>
      </c>
      <c r="BW44" s="61"/>
      <c r="BX44" s="55">
        <v>0.70343750000000005</v>
      </c>
      <c r="BY44" s="35">
        <v>2.7430555555560954E-3</v>
      </c>
      <c r="BZ44" s="35">
        <v>2.8935185185239177E-4</v>
      </c>
      <c r="CA44" s="44" t="s">
        <v>223</v>
      </c>
      <c r="CB44" s="45">
        <v>25</v>
      </c>
      <c r="CC44" s="85">
        <v>0.70486111111111116</v>
      </c>
      <c r="CD44" s="86"/>
      <c r="CE44" s="87">
        <v>0</v>
      </c>
      <c r="CF44" s="88"/>
      <c r="CG44" s="85">
        <v>0.71388888888888891</v>
      </c>
      <c r="CH44" s="86"/>
      <c r="CI44" s="87">
        <v>0</v>
      </c>
      <c r="CJ44" s="88"/>
      <c r="CK44" s="43">
        <v>0.7597222222222223</v>
      </c>
      <c r="CL44" s="47">
        <v>0.76111111111111107</v>
      </c>
      <c r="CM44" s="70">
        <v>49</v>
      </c>
      <c r="CN44" s="71">
        <v>49</v>
      </c>
      <c r="CO44" s="72"/>
      <c r="CP44" s="91">
        <v>0.7631944444444444</v>
      </c>
      <c r="CQ44" s="95">
        <v>5.5555555555555601E-2</v>
      </c>
      <c r="CR44" s="42" t="s">
        <v>44</v>
      </c>
      <c r="CS44" s="38">
        <v>0</v>
      </c>
      <c r="CU44" s="39">
        <v>579.6</v>
      </c>
      <c r="CV44" s="46">
        <v>60</v>
      </c>
      <c r="CW44" s="40"/>
      <c r="CX44" s="63">
        <v>639.6</v>
      </c>
      <c r="CZ44" s="101" t="s">
        <v>190</v>
      </c>
      <c r="DA44" s="129" t="s">
        <v>176</v>
      </c>
      <c r="DB44" s="129">
        <v>160</v>
      </c>
      <c r="DC44" s="104"/>
      <c r="DD44" s="77"/>
      <c r="DE44" s="56"/>
      <c r="DF44" s="36"/>
      <c r="DI44" s="41">
        <v>1.1499999999999999</v>
      </c>
      <c r="DJ44" s="17" t="s">
        <v>196</v>
      </c>
      <c r="DK44" s="153">
        <v>165.24</v>
      </c>
      <c r="DL44" s="41">
        <v>165.24</v>
      </c>
      <c r="DM44" s="41">
        <v>9999</v>
      </c>
      <c r="DP44" s="41">
        <v>41</v>
      </c>
      <c r="DQ44" s="227">
        <v>0</v>
      </c>
      <c r="DR44" s="227">
        <v>0</v>
      </c>
      <c r="DS44" s="228">
        <v>71.2</v>
      </c>
      <c r="DT44" s="227">
        <v>0</v>
      </c>
      <c r="DU44" s="227">
        <v>0</v>
      </c>
      <c r="DV44" s="227">
        <v>39</v>
      </c>
      <c r="DW44" s="227">
        <v>0</v>
      </c>
      <c r="DX44" s="227">
        <v>60</v>
      </c>
      <c r="DY44" s="227">
        <v>366</v>
      </c>
      <c r="DZ44" s="227">
        <v>0</v>
      </c>
      <c r="EA44" s="227">
        <v>2</v>
      </c>
      <c r="EB44" s="227">
        <v>0</v>
      </c>
      <c r="EC44" s="228">
        <v>27.4</v>
      </c>
      <c r="ED44" s="227">
        <v>0</v>
      </c>
      <c r="EE44" s="227">
        <v>0</v>
      </c>
      <c r="EF44" s="227">
        <v>25</v>
      </c>
      <c r="EG44" s="227">
        <v>0</v>
      </c>
      <c r="EH44" s="228">
        <v>49</v>
      </c>
      <c r="EI44" s="227">
        <v>0</v>
      </c>
      <c r="EK44" s="41">
        <v>41</v>
      </c>
      <c r="EL44" s="227">
        <v>0</v>
      </c>
      <c r="EM44" s="227">
        <v>0</v>
      </c>
      <c r="EN44" s="227">
        <v>71.2</v>
      </c>
      <c r="EO44" s="227">
        <v>71.2</v>
      </c>
      <c r="EP44" s="227">
        <v>71.2</v>
      </c>
      <c r="EQ44" s="227">
        <v>110.2</v>
      </c>
      <c r="ER44" s="227">
        <v>110.2</v>
      </c>
      <c r="ES44" s="227">
        <v>170.2</v>
      </c>
      <c r="ET44" s="227">
        <v>536.20000000000005</v>
      </c>
      <c r="EU44" s="227">
        <v>536.20000000000005</v>
      </c>
      <c r="EV44" s="227">
        <v>538.20000000000005</v>
      </c>
      <c r="EW44" s="227">
        <v>538.20000000000005</v>
      </c>
      <c r="EX44" s="227">
        <v>565.6</v>
      </c>
      <c r="EY44" s="227">
        <v>565.6</v>
      </c>
      <c r="EZ44" s="227">
        <v>565.6</v>
      </c>
      <c r="FA44" s="227">
        <v>590.6</v>
      </c>
      <c r="FB44" s="227">
        <v>590.6</v>
      </c>
      <c r="FC44" s="227">
        <v>639.6</v>
      </c>
      <c r="FD44" s="227">
        <v>639.6</v>
      </c>
    </row>
    <row r="45" spans="1:160" ht="13.5" thickBot="1" x14ac:dyDescent="0.25">
      <c r="A45" s="132"/>
      <c r="B45" s="34">
        <v>42</v>
      </c>
      <c r="C45" s="10">
        <v>42</v>
      </c>
      <c r="D45" s="37" t="s">
        <v>148</v>
      </c>
      <c r="E45" s="37" t="s">
        <v>149</v>
      </c>
      <c r="F45" s="37"/>
      <c r="G45" s="43">
        <v>0.32083333333333303</v>
      </c>
      <c r="H45" s="47">
        <v>0.32083333333333336</v>
      </c>
      <c r="I45" s="58" t="s">
        <v>44</v>
      </c>
      <c r="J45" s="52">
        <v>0</v>
      </c>
      <c r="K45" s="43">
        <v>0.40416666666666401</v>
      </c>
      <c r="L45" s="47">
        <v>0.40416666666665002</v>
      </c>
      <c r="M45" s="42" t="s">
        <v>44</v>
      </c>
      <c r="N45" s="38">
        <v>0</v>
      </c>
      <c r="O45" s="73">
        <v>0.4458333333333333</v>
      </c>
      <c r="P45" s="42" t="s">
        <v>44</v>
      </c>
      <c r="Q45" s="38">
        <v>0</v>
      </c>
      <c r="R45" s="43">
        <v>0.45416666666666666</v>
      </c>
      <c r="S45" s="47">
        <v>0.45416666666666666</v>
      </c>
      <c r="T45" s="70">
        <v>47.1</v>
      </c>
      <c r="U45" s="71">
        <v>47.1</v>
      </c>
      <c r="V45" s="72"/>
      <c r="W45" s="115">
        <v>0.46666666666666662</v>
      </c>
      <c r="X45" s="42" t="s">
        <v>44</v>
      </c>
      <c r="Y45" s="38">
        <v>0</v>
      </c>
      <c r="Z45" s="49">
        <v>0.50138888888888888</v>
      </c>
      <c r="AA45" s="42" t="s">
        <v>44</v>
      </c>
      <c r="AB45" s="38">
        <v>0</v>
      </c>
      <c r="AC45" s="53">
        <v>0.50416666666666665</v>
      </c>
      <c r="AD45" s="61"/>
      <c r="AE45" s="55">
        <v>0.50790509259259264</v>
      </c>
      <c r="AF45" s="35">
        <v>3.7384259259259922E-3</v>
      </c>
      <c r="AG45" s="35">
        <v>1.1574074074067455E-4</v>
      </c>
      <c r="AH45" s="44" t="s">
        <v>45</v>
      </c>
      <c r="AI45" s="45">
        <v>10</v>
      </c>
      <c r="AJ45" s="115">
        <v>0.52500000000000002</v>
      </c>
      <c r="AK45" s="42" t="s">
        <v>44</v>
      </c>
      <c r="AL45" s="38">
        <v>0</v>
      </c>
      <c r="AM45" s="73">
        <v>0.53541666666666665</v>
      </c>
      <c r="AN45" s="42" t="s">
        <v>44</v>
      </c>
      <c r="AO45" s="38">
        <v>0</v>
      </c>
      <c r="AP45" s="53">
        <v>0.53819444444444442</v>
      </c>
      <c r="AQ45" s="61"/>
      <c r="AR45" s="55">
        <v>0.5440625</v>
      </c>
      <c r="AS45" s="35">
        <v>5.8680555555555847E-3</v>
      </c>
      <c r="AT45" s="35">
        <v>8.9120370370367446E-4</v>
      </c>
      <c r="AU45" s="44" t="s">
        <v>45</v>
      </c>
      <c r="AV45" s="45">
        <v>77</v>
      </c>
      <c r="AW45" s="49">
        <v>0.56597222222222221</v>
      </c>
      <c r="AX45" s="42" t="s">
        <v>44</v>
      </c>
      <c r="AY45" s="38">
        <v>0</v>
      </c>
      <c r="AZ45" s="49">
        <v>0.56805555555555498</v>
      </c>
      <c r="BA45" s="61"/>
      <c r="BB45" s="55">
        <v>0.57324074074074072</v>
      </c>
      <c r="BC45" s="35">
        <v>5.1851851851857367E-3</v>
      </c>
      <c r="BD45" s="35">
        <v>1.8518518518573657E-4</v>
      </c>
      <c r="BE45" s="44" t="s">
        <v>223</v>
      </c>
      <c r="BF45" s="45">
        <v>16</v>
      </c>
      <c r="BG45" s="308">
        <v>0.61319444444444382</v>
      </c>
      <c r="BH45" s="42" t="s">
        <v>44</v>
      </c>
      <c r="BI45" s="38">
        <v>0</v>
      </c>
      <c r="BJ45" s="43">
        <v>0.61319444444444449</v>
      </c>
      <c r="BK45" s="47">
        <v>0.62291666666666667</v>
      </c>
      <c r="BL45" s="70">
        <v>26.6</v>
      </c>
      <c r="BM45" s="71">
        <v>26.6</v>
      </c>
      <c r="BN45" s="72"/>
      <c r="BO45" s="117" t="s">
        <v>226</v>
      </c>
      <c r="BP45" s="121"/>
      <c r="BQ45" s="124" t="s">
        <v>225</v>
      </c>
      <c r="BR45" s="125"/>
      <c r="BS45" s="49">
        <v>0.68958333333333333</v>
      </c>
      <c r="BT45" s="42" t="s">
        <v>44</v>
      </c>
      <c r="BU45" s="38">
        <v>0</v>
      </c>
      <c r="BV45" s="49">
        <v>0.69166666666666698</v>
      </c>
      <c r="BW45" s="61"/>
      <c r="BX45" s="55">
        <v>0.69467592592592586</v>
      </c>
      <c r="BY45" s="35">
        <v>3.0092592592588785E-3</v>
      </c>
      <c r="BZ45" s="35">
        <v>5.5555555555517489E-4</v>
      </c>
      <c r="CA45" s="44" t="s">
        <v>223</v>
      </c>
      <c r="CB45" s="45">
        <v>48</v>
      </c>
      <c r="CC45" s="85">
        <v>0.6958333333333333</v>
      </c>
      <c r="CD45" s="86"/>
      <c r="CE45" s="87">
        <v>0</v>
      </c>
      <c r="CF45" s="88"/>
      <c r="CG45" s="85">
        <v>0.70347222222222217</v>
      </c>
      <c r="CH45" s="86"/>
      <c r="CI45" s="87">
        <v>0</v>
      </c>
      <c r="CJ45" s="88"/>
      <c r="CK45" s="43">
        <v>0.74583333333333324</v>
      </c>
      <c r="CL45" s="47">
        <v>0.74791666666666667</v>
      </c>
      <c r="CM45" s="70">
        <v>53.2</v>
      </c>
      <c r="CN45" s="71">
        <v>53.2</v>
      </c>
      <c r="CO45" s="72"/>
      <c r="CP45" s="91">
        <v>0.75</v>
      </c>
      <c r="CQ45" s="95">
        <v>5.5555555555555601E-2</v>
      </c>
      <c r="CR45" s="42" t="s">
        <v>44</v>
      </c>
      <c r="CS45" s="38">
        <v>0</v>
      </c>
      <c r="CU45" s="39">
        <v>277.89999999999998</v>
      </c>
      <c r="CV45" s="46">
        <v>0</v>
      </c>
      <c r="CW45" s="40"/>
      <c r="CX45" s="63">
        <v>277.89999999999998</v>
      </c>
      <c r="CZ45" s="101" t="s">
        <v>189</v>
      </c>
      <c r="DA45" s="129" t="s">
        <v>177</v>
      </c>
      <c r="DB45" s="129">
        <v>102</v>
      </c>
      <c r="DC45" s="104"/>
      <c r="DD45" s="77"/>
      <c r="DE45" s="56"/>
      <c r="DF45" s="36"/>
      <c r="DI45" s="41">
        <v>1.0900000000000001</v>
      </c>
      <c r="DJ45" s="17" t="s">
        <v>196</v>
      </c>
      <c r="DK45" s="153">
        <v>138.32100000000003</v>
      </c>
      <c r="DL45" s="41">
        <v>138.32100000000003</v>
      </c>
      <c r="DM45" s="41">
        <v>9999</v>
      </c>
      <c r="DP45" s="41">
        <v>42</v>
      </c>
      <c r="DQ45" s="227">
        <v>0</v>
      </c>
      <c r="DR45" s="227">
        <v>0</v>
      </c>
      <c r="DS45" s="228">
        <v>47.1</v>
      </c>
      <c r="DT45" s="227">
        <v>0</v>
      </c>
      <c r="DU45" s="227">
        <v>0</v>
      </c>
      <c r="DV45" s="227">
        <v>10</v>
      </c>
      <c r="DW45" s="227">
        <v>0</v>
      </c>
      <c r="DX45" s="227">
        <v>0</v>
      </c>
      <c r="DY45" s="227">
        <v>77</v>
      </c>
      <c r="DZ45" s="227">
        <v>0</v>
      </c>
      <c r="EA45" s="227">
        <v>16</v>
      </c>
      <c r="EB45" s="227">
        <v>0</v>
      </c>
      <c r="EC45" s="228">
        <v>26.6</v>
      </c>
      <c r="ED45" s="227">
        <v>0</v>
      </c>
      <c r="EE45" s="227">
        <v>0</v>
      </c>
      <c r="EF45" s="227">
        <v>48</v>
      </c>
      <c r="EG45" s="227">
        <v>0</v>
      </c>
      <c r="EH45" s="228">
        <v>53.2</v>
      </c>
      <c r="EI45" s="227">
        <v>0</v>
      </c>
      <c r="EK45" s="41">
        <v>42</v>
      </c>
      <c r="EL45" s="227">
        <v>0</v>
      </c>
      <c r="EM45" s="227">
        <v>0</v>
      </c>
      <c r="EN45" s="227">
        <v>47.1</v>
      </c>
      <c r="EO45" s="227">
        <v>47.1</v>
      </c>
      <c r="EP45" s="227">
        <v>47.1</v>
      </c>
      <c r="EQ45" s="227">
        <v>57.1</v>
      </c>
      <c r="ER45" s="227">
        <v>57.1</v>
      </c>
      <c r="ES45" s="227">
        <v>57.1</v>
      </c>
      <c r="ET45" s="227">
        <v>134.1</v>
      </c>
      <c r="EU45" s="227">
        <v>134.1</v>
      </c>
      <c r="EV45" s="227">
        <v>150.1</v>
      </c>
      <c r="EW45" s="227">
        <v>150.1</v>
      </c>
      <c r="EX45" s="227">
        <v>176.7</v>
      </c>
      <c r="EY45" s="227">
        <v>176.7</v>
      </c>
      <c r="EZ45" s="227">
        <v>176.7</v>
      </c>
      <c r="FA45" s="227">
        <v>224.7</v>
      </c>
      <c r="FB45" s="227">
        <v>224.7</v>
      </c>
      <c r="FC45" s="227">
        <v>277.89999999999998</v>
      </c>
      <c r="FD45" s="227">
        <v>277.89999999999998</v>
      </c>
    </row>
    <row r="46" spans="1:160" ht="13.5" thickBot="1" x14ac:dyDescent="0.25">
      <c r="A46" s="132"/>
      <c r="B46" s="34">
        <v>43</v>
      </c>
      <c r="C46" s="10">
        <v>43</v>
      </c>
      <c r="D46" s="37" t="s">
        <v>60</v>
      </c>
      <c r="E46" s="37" t="s">
        <v>51</v>
      </c>
      <c r="F46" s="37"/>
      <c r="G46" s="43">
        <v>0.32152777777777802</v>
      </c>
      <c r="H46" s="47">
        <v>0.33819444444444446</v>
      </c>
      <c r="I46" s="58" t="s">
        <v>44</v>
      </c>
      <c r="J46" s="52">
        <v>0</v>
      </c>
      <c r="K46" s="43">
        <v>0.40486111111110901</v>
      </c>
      <c r="L46" s="47">
        <v>0.40486111111109402</v>
      </c>
      <c r="M46" s="42" t="s">
        <v>44</v>
      </c>
      <c r="N46" s="38">
        <v>0</v>
      </c>
      <c r="O46" s="73">
        <v>0.4465277777777778</v>
      </c>
      <c r="P46" s="42" t="s">
        <v>44</v>
      </c>
      <c r="Q46" s="38">
        <v>0</v>
      </c>
      <c r="R46" s="43">
        <v>0.4548611111111111</v>
      </c>
      <c r="S46" s="47">
        <v>0.4548611111111111</v>
      </c>
      <c r="T46" s="70">
        <v>43.2</v>
      </c>
      <c r="U46" s="71">
        <v>43.2</v>
      </c>
      <c r="V46" s="72"/>
      <c r="W46" s="115">
        <v>0.46736111111111112</v>
      </c>
      <c r="X46" s="42" t="s">
        <v>44</v>
      </c>
      <c r="Y46" s="38">
        <v>0</v>
      </c>
      <c r="Z46" s="49">
        <v>0.50208333333333333</v>
      </c>
      <c r="AA46" s="42" t="s">
        <v>44</v>
      </c>
      <c r="AB46" s="38">
        <v>0</v>
      </c>
      <c r="AC46" s="53">
        <v>0.50486111111111109</v>
      </c>
      <c r="AD46" s="61"/>
      <c r="AE46" s="55">
        <v>0.5088773148148148</v>
      </c>
      <c r="AF46" s="35">
        <v>4.0162037037037024E-3</v>
      </c>
      <c r="AG46" s="35">
        <v>1.6203703703703562E-4</v>
      </c>
      <c r="AH46" s="44" t="s">
        <v>223</v>
      </c>
      <c r="AI46" s="45">
        <v>14</v>
      </c>
      <c r="AJ46" s="115">
        <v>0.52569444444444446</v>
      </c>
      <c r="AK46" s="42" t="s">
        <v>44</v>
      </c>
      <c r="AL46" s="38">
        <v>0</v>
      </c>
      <c r="AM46" s="73">
        <v>0.53611111111111109</v>
      </c>
      <c r="AN46" s="42" t="s">
        <v>44</v>
      </c>
      <c r="AO46" s="38">
        <v>0</v>
      </c>
      <c r="AP46" s="53">
        <v>0.53888888888888886</v>
      </c>
      <c r="AQ46" s="61"/>
      <c r="AR46" s="55">
        <v>0.54547453703703697</v>
      </c>
      <c r="AS46" s="35">
        <v>6.5856481481481044E-3</v>
      </c>
      <c r="AT46" s="35">
        <v>1.7361111111115473E-4</v>
      </c>
      <c r="AU46" s="44" t="s">
        <v>45</v>
      </c>
      <c r="AV46" s="45">
        <v>15</v>
      </c>
      <c r="AW46" s="49">
        <v>0.56666666666666665</v>
      </c>
      <c r="AX46" s="42" t="s">
        <v>44</v>
      </c>
      <c r="AY46" s="38">
        <v>0</v>
      </c>
      <c r="AZ46" s="49">
        <v>0.56944444444444398</v>
      </c>
      <c r="BA46" s="61"/>
      <c r="BB46" s="55">
        <v>0.57453703703703707</v>
      </c>
      <c r="BC46" s="35">
        <v>5.0925925925930926E-3</v>
      </c>
      <c r="BD46" s="35">
        <v>9.25925925930925E-5</v>
      </c>
      <c r="BE46" s="44" t="s">
        <v>223</v>
      </c>
      <c r="BF46" s="45">
        <v>8</v>
      </c>
      <c r="BG46" s="308">
        <v>0.61458333333333282</v>
      </c>
      <c r="BH46" s="42" t="s">
        <v>44</v>
      </c>
      <c r="BI46" s="38">
        <v>0</v>
      </c>
      <c r="BJ46" s="43">
        <v>0.61805555555555558</v>
      </c>
      <c r="BK46" s="47">
        <v>0.62569444444444444</v>
      </c>
      <c r="BL46" s="70">
        <v>28.7</v>
      </c>
      <c r="BM46" s="71">
        <v>28.7</v>
      </c>
      <c r="BN46" s="72"/>
      <c r="BO46" s="117" t="s">
        <v>226</v>
      </c>
      <c r="BP46" s="121"/>
      <c r="BQ46" s="124" t="s">
        <v>225</v>
      </c>
      <c r="BR46" s="125"/>
      <c r="BS46" s="49">
        <v>0.69097222222222221</v>
      </c>
      <c r="BT46" s="42" t="s">
        <v>44</v>
      </c>
      <c r="BU46" s="38">
        <v>0</v>
      </c>
      <c r="BV46" s="49">
        <v>0.69305555555555498</v>
      </c>
      <c r="BW46" s="61"/>
      <c r="BX46" s="55">
        <v>0.69598379629629636</v>
      </c>
      <c r="BY46" s="35">
        <v>2.9282407407413835E-3</v>
      </c>
      <c r="BZ46" s="35">
        <v>4.7453703703767992E-4</v>
      </c>
      <c r="CA46" s="44" t="s">
        <v>223</v>
      </c>
      <c r="CB46" s="45">
        <v>41</v>
      </c>
      <c r="CC46" s="85">
        <v>0.69861111111111107</v>
      </c>
      <c r="CD46" s="86"/>
      <c r="CE46" s="87">
        <v>0</v>
      </c>
      <c r="CF46" s="88"/>
      <c r="CG46" s="85">
        <v>0.7055555555555556</v>
      </c>
      <c r="CH46" s="86"/>
      <c r="CI46" s="87">
        <v>0</v>
      </c>
      <c r="CJ46" s="88"/>
      <c r="CK46" s="43">
        <v>0.74513888888888891</v>
      </c>
      <c r="CL46" s="47">
        <v>0.74930555555555556</v>
      </c>
      <c r="CM46" s="70">
        <v>46.9</v>
      </c>
      <c r="CN46" s="71">
        <v>46.9</v>
      </c>
      <c r="CO46" s="72"/>
      <c r="CP46" s="91">
        <v>0.75208333333333333</v>
      </c>
      <c r="CQ46" s="95">
        <v>5.5555555555555601E-2</v>
      </c>
      <c r="CR46" s="42" t="s">
        <v>44</v>
      </c>
      <c r="CS46" s="38">
        <v>0</v>
      </c>
      <c r="CU46" s="39">
        <v>196.8</v>
      </c>
      <c r="CV46" s="46">
        <v>0</v>
      </c>
      <c r="CW46" s="40"/>
      <c r="CX46" s="63">
        <v>196.8</v>
      </c>
      <c r="CZ46" s="101" t="s">
        <v>191</v>
      </c>
      <c r="DA46" s="129" t="s">
        <v>177</v>
      </c>
      <c r="DB46" s="129">
        <v>140</v>
      </c>
      <c r="DC46" s="104" t="s">
        <v>183</v>
      </c>
      <c r="DD46" s="77"/>
      <c r="DE46" s="56"/>
      <c r="DF46" s="36"/>
      <c r="DI46" s="41">
        <v>1.0900000000000001</v>
      </c>
      <c r="DJ46" s="17" t="s">
        <v>196</v>
      </c>
      <c r="DK46" s="153">
        <v>129.49200000000002</v>
      </c>
      <c r="DL46" s="41">
        <v>129.49200000000002</v>
      </c>
      <c r="DM46" s="41">
        <v>9999</v>
      </c>
      <c r="DP46" s="41">
        <v>43</v>
      </c>
      <c r="DQ46" s="227">
        <v>0</v>
      </c>
      <c r="DR46" s="227">
        <v>0</v>
      </c>
      <c r="DS46" s="228">
        <v>43.2</v>
      </c>
      <c r="DT46" s="227">
        <v>0</v>
      </c>
      <c r="DU46" s="227">
        <v>0</v>
      </c>
      <c r="DV46" s="227">
        <v>14</v>
      </c>
      <c r="DW46" s="227">
        <v>0</v>
      </c>
      <c r="DX46" s="227">
        <v>0</v>
      </c>
      <c r="DY46" s="227">
        <v>15</v>
      </c>
      <c r="DZ46" s="227">
        <v>0</v>
      </c>
      <c r="EA46" s="227">
        <v>8</v>
      </c>
      <c r="EB46" s="227">
        <v>0</v>
      </c>
      <c r="EC46" s="228">
        <v>28.7</v>
      </c>
      <c r="ED46" s="227">
        <v>0</v>
      </c>
      <c r="EE46" s="227">
        <v>0</v>
      </c>
      <c r="EF46" s="227">
        <v>41</v>
      </c>
      <c r="EG46" s="227">
        <v>0</v>
      </c>
      <c r="EH46" s="228">
        <v>46.9</v>
      </c>
      <c r="EI46" s="227">
        <v>0</v>
      </c>
      <c r="EK46" s="41">
        <v>43</v>
      </c>
      <c r="EL46" s="227">
        <v>0</v>
      </c>
      <c r="EM46" s="227">
        <v>0</v>
      </c>
      <c r="EN46" s="227">
        <v>43.2</v>
      </c>
      <c r="EO46" s="227">
        <v>43.2</v>
      </c>
      <c r="EP46" s="227">
        <v>43.2</v>
      </c>
      <c r="EQ46" s="227">
        <v>57.2</v>
      </c>
      <c r="ER46" s="227">
        <v>57.2</v>
      </c>
      <c r="ES46" s="227">
        <v>57.2</v>
      </c>
      <c r="ET46" s="227">
        <v>72.2</v>
      </c>
      <c r="EU46" s="227">
        <v>72.2</v>
      </c>
      <c r="EV46" s="227">
        <v>80.2</v>
      </c>
      <c r="EW46" s="227">
        <v>80.2</v>
      </c>
      <c r="EX46" s="227">
        <v>108.9</v>
      </c>
      <c r="EY46" s="227">
        <v>108.9</v>
      </c>
      <c r="EZ46" s="227">
        <v>108.9</v>
      </c>
      <c r="FA46" s="227">
        <v>149.9</v>
      </c>
      <c r="FB46" s="227">
        <v>149.9</v>
      </c>
      <c r="FC46" s="227">
        <v>196.8</v>
      </c>
      <c r="FD46" s="227">
        <v>196.8</v>
      </c>
    </row>
    <row r="47" spans="1:160" ht="13.5" thickBot="1" x14ac:dyDescent="0.25">
      <c r="A47" s="132"/>
      <c r="B47" s="34">
        <v>44</v>
      </c>
      <c r="C47" s="10">
        <v>44</v>
      </c>
      <c r="D47" s="37" t="s">
        <v>150</v>
      </c>
      <c r="E47" s="37" t="s">
        <v>46</v>
      </c>
      <c r="F47" s="37"/>
      <c r="G47" s="43">
        <v>0.32222222222222202</v>
      </c>
      <c r="H47" s="47">
        <v>0.32222222222222224</v>
      </c>
      <c r="I47" s="58" t="s">
        <v>44</v>
      </c>
      <c r="J47" s="52">
        <v>0</v>
      </c>
      <c r="K47" s="43">
        <v>0.405555555555553</v>
      </c>
      <c r="L47" s="47">
        <v>0.40555555555553802</v>
      </c>
      <c r="M47" s="42" t="s">
        <v>44</v>
      </c>
      <c r="N47" s="38">
        <v>0</v>
      </c>
      <c r="O47" s="73">
        <v>0.44722222222222219</v>
      </c>
      <c r="P47" s="42" t="s">
        <v>44</v>
      </c>
      <c r="Q47" s="38">
        <v>0</v>
      </c>
      <c r="R47" s="43">
        <v>0.45624999999999999</v>
      </c>
      <c r="S47" s="47">
        <v>0.45624999999999999</v>
      </c>
      <c r="T47" s="70">
        <v>41.8</v>
      </c>
      <c r="U47" s="71">
        <v>41.8</v>
      </c>
      <c r="V47" s="72"/>
      <c r="W47" s="115">
        <v>0.4680555555555555</v>
      </c>
      <c r="X47" s="42" t="s">
        <v>44</v>
      </c>
      <c r="Y47" s="38">
        <v>0</v>
      </c>
      <c r="Z47" s="49">
        <v>0.50277777777777777</v>
      </c>
      <c r="AA47" s="42" t="s">
        <v>44</v>
      </c>
      <c r="AB47" s="38">
        <v>0</v>
      </c>
      <c r="AC47" s="53">
        <v>0.50555555555555554</v>
      </c>
      <c r="AD47" s="61"/>
      <c r="AE47" s="55">
        <v>0.50925925925925919</v>
      </c>
      <c r="AF47" s="35">
        <v>3.7037037037036535E-3</v>
      </c>
      <c r="AG47" s="35">
        <v>1.5046296296301323E-4</v>
      </c>
      <c r="AH47" s="44" t="s">
        <v>45</v>
      </c>
      <c r="AI47" s="45">
        <v>13</v>
      </c>
      <c r="AJ47" s="115">
        <v>0.52638888888888891</v>
      </c>
      <c r="AK47" s="42" t="s">
        <v>44</v>
      </c>
      <c r="AL47" s="38">
        <v>0</v>
      </c>
      <c r="AM47" s="73">
        <v>0.53680555555555554</v>
      </c>
      <c r="AN47" s="42" t="s">
        <v>44</v>
      </c>
      <c r="AO47" s="38">
        <v>0</v>
      </c>
      <c r="AP47" s="53">
        <v>0.54027777777777775</v>
      </c>
      <c r="AQ47" s="61"/>
      <c r="AR47" s="55">
        <v>0.54784722222222226</v>
      </c>
      <c r="AS47" s="35">
        <v>7.5694444444445175E-3</v>
      </c>
      <c r="AT47" s="35">
        <v>8.1018518518525835E-4</v>
      </c>
      <c r="AU47" s="44" t="s">
        <v>223</v>
      </c>
      <c r="AV47" s="45">
        <v>70</v>
      </c>
      <c r="AW47" s="49">
        <v>0.56805555555555554</v>
      </c>
      <c r="AX47" s="42" t="s">
        <v>44</v>
      </c>
      <c r="AY47" s="38">
        <v>0</v>
      </c>
      <c r="AZ47" s="49">
        <v>0.57013888888888897</v>
      </c>
      <c r="BA47" s="61"/>
      <c r="BB47" s="55">
        <v>0.57611111111111113</v>
      </c>
      <c r="BC47" s="35">
        <v>5.9722222222221566E-3</v>
      </c>
      <c r="BD47" s="35">
        <v>9.7222222222215649E-4</v>
      </c>
      <c r="BE47" s="44" t="s">
        <v>223</v>
      </c>
      <c r="BF47" s="45">
        <v>84</v>
      </c>
      <c r="BG47" s="308">
        <v>0.61527777777777781</v>
      </c>
      <c r="BH47" s="42" t="s">
        <v>44</v>
      </c>
      <c r="BI47" s="38">
        <v>0</v>
      </c>
      <c r="BJ47" s="43">
        <v>0.61527777777777781</v>
      </c>
      <c r="BK47" s="47">
        <v>0.62430555555555556</v>
      </c>
      <c r="BL47" s="70">
        <v>26.9</v>
      </c>
      <c r="BM47" s="71">
        <v>26.9</v>
      </c>
      <c r="BN47" s="72"/>
      <c r="BO47" s="117"/>
      <c r="BP47" s="121"/>
      <c r="BQ47" s="124"/>
      <c r="BR47" s="125"/>
      <c r="BS47" s="49">
        <v>0.70624999999999993</v>
      </c>
      <c r="BT47" s="42" t="s">
        <v>223</v>
      </c>
      <c r="BU47" s="38">
        <v>480</v>
      </c>
      <c r="BV47" s="49"/>
      <c r="BW47" s="61"/>
      <c r="BX47" s="55"/>
      <c r="BY47" s="35">
        <v>0</v>
      </c>
      <c r="BZ47" s="35">
        <v>2.4537037037037036E-3</v>
      </c>
      <c r="CA47" s="44" t="s">
        <v>45</v>
      </c>
      <c r="CB47" s="45" t="s">
        <v>231</v>
      </c>
      <c r="CC47" s="85"/>
      <c r="CD47" s="86"/>
      <c r="CE47" s="87"/>
      <c r="CF47" s="88"/>
      <c r="CG47" s="85"/>
      <c r="CH47" s="86"/>
      <c r="CI47" s="87"/>
      <c r="CJ47" s="88"/>
      <c r="CK47" s="43"/>
      <c r="CL47" s="47"/>
      <c r="CM47" s="317"/>
      <c r="CN47" s="310" t="s">
        <v>231</v>
      </c>
      <c r="CO47" s="72"/>
      <c r="CP47" s="91"/>
      <c r="CQ47" s="95">
        <v>5.5555555555555601E-2</v>
      </c>
      <c r="CR47" s="42" t="s">
        <v>44</v>
      </c>
      <c r="CS47" s="38"/>
      <c r="CU47" s="39" t="s">
        <v>231</v>
      </c>
      <c r="CV47" s="46" t="s">
        <v>231</v>
      </c>
      <c r="CW47" s="40"/>
      <c r="CX47" s="63" t="s">
        <v>231</v>
      </c>
      <c r="CZ47" s="101" t="s">
        <v>190</v>
      </c>
      <c r="DA47" s="129" t="s">
        <v>177</v>
      </c>
      <c r="DB47" s="129">
        <v>150</v>
      </c>
      <c r="DC47" s="104" t="s">
        <v>186</v>
      </c>
      <c r="DD47" s="77"/>
      <c r="DE47" s="56"/>
      <c r="DF47" s="36"/>
      <c r="DI47" s="41">
        <v>1.0900000000000001</v>
      </c>
      <c r="DJ47" s="17" t="s">
        <v>196</v>
      </c>
      <c r="DK47" s="153" t="e">
        <v>#REF!</v>
      </c>
      <c r="DL47" s="41" t="e">
        <v>#REF!</v>
      </c>
      <c r="DM47" s="41">
        <v>9999</v>
      </c>
      <c r="DP47" s="41">
        <v>44</v>
      </c>
      <c r="DQ47" s="227">
        <v>0</v>
      </c>
      <c r="DR47" s="227">
        <v>0</v>
      </c>
      <c r="DS47" s="228">
        <v>41.8</v>
      </c>
      <c r="DT47" s="227">
        <v>0</v>
      </c>
      <c r="DU47" s="227">
        <v>0</v>
      </c>
      <c r="DV47" s="227">
        <v>13</v>
      </c>
      <c r="DW47" s="227">
        <v>0</v>
      </c>
      <c r="DX47" s="227">
        <v>0</v>
      </c>
      <c r="DY47" s="227">
        <v>70</v>
      </c>
      <c r="DZ47" s="227">
        <v>0</v>
      </c>
      <c r="EA47" s="227">
        <v>84</v>
      </c>
      <c r="EB47" s="227">
        <v>0</v>
      </c>
      <c r="EC47" s="228">
        <v>26.9</v>
      </c>
      <c r="ED47" s="227">
        <v>0</v>
      </c>
      <c r="EE47" s="227">
        <v>480</v>
      </c>
      <c r="EF47" s="227" t="e">
        <v>#VALUE!</v>
      </c>
      <c r="EG47" s="227">
        <v>0</v>
      </c>
      <c r="EH47" s="228" t="e">
        <v>#REF!</v>
      </c>
      <c r="EI47" s="227">
        <v>0</v>
      </c>
      <c r="EK47" s="41">
        <v>44</v>
      </c>
      <c r="EL47" s="227">
        <v>0</v>
      </c>
      <c r="EM47" s="227">
        <v>0</v>
      </c>
      <c r="EN47" s="227">
        <v>41.8</v>
      </c>
      <c r="EO47" s="227">
        <v>41.8</v>
      </c>
      <c r="EP47" s="227">
        <v>41.8</v>
      </c>
      <c r="EQ47" s="227">
        <v>54.8</v>
      </c>
      <c r="ER47" s="227">
        <v>54.8</v>
      </c>
      <c r="ES47" s="227">
        <v>54.8</v>
      </c>
      <c r="ET47" s="227">
        <v>124.8</v>
      </c>
      <c r="EU47" s="227">
        <v>124.8</v>
      </c>
      <c r="EV47" s="227">
        <v>208.8</v>
      </c>
      <c r="EW47" s="227">
        <v>208.8</v>
      </c>
      <c r="EX47" s="227">
        <v>235.7</v>
      </c>
      <c r="EY47" s="227">
        <v>235.7</v>
      </c>
      <c r="EZ47" s="227">
        <v>715.7</v>
      </c>
      <c r="FA47" s="227" t="e">
        <v>#VALUE!</v>
      </c>
      <c r="FB47" s="227" t="e">
        <v>#VALUE!</v>
      </c>
      <c r="FC47" s="227" t="e">
        <v>#VALUE!</v>
      </c>
      <c r="FD47" s="227" t="e">
        <v>#VALUE!</v>
      </c>
    </row>
    <row r="48" spans="1:160" ht="13.5" thickBot="1" x14ac:dyDescent="0.25">
      <c r="A48" s="132"/>
      <c r="B48" s="34">
        <v>45</v>
      </c>
      <c r="C48" s="10">
        <v>45</v>
      </c>
      <c r="D48" s="37" t="s">
        <v>151</v>
      </c>
      <c r="E48" s="37" t="s">
        <v>152</v>
      </c>
      <c r="F48" s="37"/>
      <c r="G48" s="43">
        <v>0.32291666666666702</v>
      </c>
      <c r="H48" s="47">
        <v>0.32291666666666669</v>
      </c>
      <c r="I48" s="58" t="s">
        <v>44</v>
      </c>
      <c r="J48" s="52">
        <v>0</v>
      </c>
      <c r="K48" s="43">
        <v>0.406249999999998</v>
      </c>
      <c r="L48" s="47">
        <v>0.40624999999998201</v>
      </c>
      <c r="M48" s="42" t="s">
        <v>44</v>
      </c>
      <c r="N48" s="38">
        <v>0</v>
      </c>
      <c r="O48" s="73">
        <v>0.44791666666666669</v>
      </c>
      <c r="P48" s="42" t="s">
        <v>44</v>
      </c>
      <c r="Q48" s="38">
        <v>0</v>
      </c>
      <c r="R48" s="43">
        <v>0.45694444444444443</v>
      </c>
      <c r="S48" s="47">
        <v>0.45694444444444443</v>
      </c>
      <c r="T48" s="70">
        <v>45.9</v>
      </c>
      <c r="U48" s="71">
        <v>45.9</v>
      </c>
      <c r="V48" s="72"/>
      <c r="W48" s="115">
        <v>0.46875</v>
      </c>
      <c r="X48" s="42" t="s">
        <v>44</v>
      </c>
      <c r="Y48" s="38">
        <v>0</v>
      </c>
      <c r="Z48" s="49">
        <v>0.50347222222222221</v>
      </c>
      <c r="AA48" s="42" t="s">
        <v>44</v>
      </c>
      <c r="AB48" s="38">
        <v>0</v>
      </c>
      <c r="AC48" s="53">
        <v>0.50624999999999998</v>
      </c>
      <c r="AD48" s="61"/>
      <c r="AE48" s="55">
        <v>0.50998842592592586</v>
      </c>
      <c r="AF48" s="35">
        <v>3.7384259259258812E-3</v>
      </c>
      <c r="AG48" s="35">
        <v>1.1574074074078558E-4</v>
      </c>
      <c r="AH48" s="44" t="s">
        <v>45</v>
      </c>
      <c r="AI48" s="45">
        <v>10</v>
      </c>
      <c r="AJ48" s="115">
        <v>0.52708333333333335</v>
      </c>
      <c r="AK48" s="42" t="s">
        <v>44</v>
      </c>
      <c r="AL48" s="38">
        <v>0</v>
      </c>
      <c r="AM48" s="73">
        <v>0.53749999999999998</v>
      </c>
      <c r="AN48" s="42" t="s">
        <v>44</v>
      </c>
      <c r="AO48" s="38">
        <v>0</v>
      </c>
      <c r="AP48" s="53">
        <v>0.54097222222222219</v>
      </c>
      <c r="AQ48" s="61"/>
      <c r="AR48" s="55">
        <v>0.5496064814814815</v>
      </c>
      <c r="AS48" s="35">
        <v>8.6342592592593137E-3</v>
      </c>
      <c r="AT48" s="35">
        <v>1.8750000000000546E-3</v>
      </c>
      <c r="AU48" s="44" t="s">
        <v>223</v>
      </c>
      <c r="AV48" s="45">
        <v>162</v>
      </c>
      <c r="AW48" s="49">
        <v>0.56874999999999998</v>
      </c>
      <c r="AX48" s="42" t="s">
        <v>44</v>
      </c>
      <c r="AY48" s="38">
        <v>0</v>
      </c>
      <c r="AZ48" s="49">
        <v>0.57083333333333297</v>
      </c>
      <c r="BA48" s="61"/>
      <c r="BB48" s="55">
        <v>0.57596064814814818</v>
      </c>
      <c r="BC48" s="35">
        <v>5.1273148148152092E-3</v>
      </c>
      <c r="BD48" s="35">
        <v>1.2731481481520913E-4</v>
      </c>
      <c r="BE48" s="44" t="s">
        <v>223</v>
      </c>
      <c r="BF48" s="45">
        <v>11</v>
      </c>
      <c r="BG48" s="308">
        <v>0.61597222222222181</v>
      </c>
      <c r="BH48" s="42" t="s">
        <v>44</v>
      </c>
      <c r="BI48" s="38">
        <v>0</v>
      </c>
      <c r="BJ48" s="43">
        <v>0.61597222222222225</v>
      </c>
      <c r="BK48" s="47">
        <v>0.62638888888888888</v>
      </c>
      <c r="BL48" s="70">
        <v>27.4</v>
      </c>
      <c r="BM48" s="71">
        <v>27.4</v>
      </c>
      <c r="BN48" s="72"/>
      <c r="BO48" s="117" t="s">
        <v>226</v>
      </c>
      <c r="BP48" s="121"/>
      <c r="BQ48" s="124" t="s">
        <v>225</v>
      </c>
      <c r="BR48" s="125"/>
      <c r="BS48" s="49">
        <v>0.69236111111111109</v>
      </c>
      <c r="BT48" s="42" t="s">
        <v>44</v>
      </c>
      <c r="BU48" s="38">
        <v>0</v>
      </c>
      <c r="BV48" s="49">
        <v>0.69513888888888897</v>
      </c>
      <c r="BW48" s="61"/>
      <c r="BX48" s="55">
        <v>0.69788194444444451</v>
      </c>
      <c r="BY48" s="35">
        <v>2.7430555555555403E-3</v>
      </c>
      <c r="BZ48" s="35">
        <v>2.8935185185183666E-4</v>
      </c>
      <c r="CA48" s="44" t="s">
        <v>223</v>
      </c>
      <c r="CB48" s="45">
        <v>25</v>
      </c>
      <c r="CC48" s="85">
        <v>0.70000000000000007</v>
      </c>
      <c r="CD48" s="86"/>
      <c r="CE48" s="87">
        <v>0</v>
      </c>
      <c r="CF48" s="88"/>
      <c r="CG48" s="85">
        <v>0.70833333333333337</v>
      </c>
      <c r="CH48" s="86"/>
      <c r="CI48" s="87">
        <v>0</v>
      </c>
      <c r="CJ48" s="88"/>
      <c r="CK48" s="43">
        <v>0.75347222222222221</v>
      </c>
      <c r="CL48" s="47">
        <v>0.75486111111111109</v>
      </c>
      <c r="CM48" s="70">
        <v>59.4</v>
      </c>
      <c r="CN48" s="71">
        <v>59.4</v>
      </c>
      <c r="CO48" s="72">
        <v>30</v>
      </c>
      <c r="CP48" s="91">
        <v>0.75694444444444453</v>
      </c>
      <c r="CQ48" s="95">
        <v>5.5555555555555601E-2</v>
      </c>
      <c r="CR48" s="42" t="s">
        <v>44</v>
      </c>
      <c r="CS48" s="38">
        <v>0</v>
      </c>
      <c r="CU48" s="39">
        <v>370.7</v>
      </c>
      <c r="CV48" s="46">
        <v>0</v>
      </c>
      <c r="CW48" s="40"/>
      <c r="CX48" s="63">
        <v>370.7</v>
      </c>
      <c r="CZ48" s="101" t="s">
        <v>189</v>
      </c>
      <c r="DA48" s="129" t="s">
        <v>177</v>
      </c>
      <c r="DB48" s="129">
        <v>115</v>
      </c>
      <c r="DC48" s="104"/>
      <c r="DD48" s="77"/>
      <c r="DE48" s="56"/>
      <c r="DF48" s="36"/>
      <c r="DI48" s="41">
        <v>1.0900000000000001</v>
      </c>
      <c r="DJ48" s="17" t="s">
        <v>196</v>
      </c>
      <c r="DK48" s="153">
        <v>174.643</v>
      </c>
      <c r="DL48" s="41">
        <v>174.643</v>
      </c>
      <c r="DM48" s="41">
        <v>9999</v>
      </c>
      <c r="DP48" s="41">
        <v>45</v>
      </c>
      <c r="DQ48" s="227">
        <v>0</v>
      </c>
      <c r="DR48" s="227">
        <v>0</v>
      </c>
      <c r="DS48" s="228">
        <v>45.9</v>
      </c>
      <c r="DT48" s="227">
        <v>0</v>
      </c>
      <c r="DU48" s="227">
        <v>0</v>
      </c>
      <c r="DV48" s="227">
        <v>10</v>
      </c>
      <c r="DW48" s="227">
        <v>0</v>
      </c>
      <c r="DX48" s="227">
        <v>0</v>
      </c>
      <c r="DY48" s="227">
        <v>162</v>
      </c>
      <c r="DZ48" s="227">
        <v>0</v>
      </c>
      <c r="EA48" s="227">
        <v>11</v>
      </c>
      <c r="EB48" s="227">
        <v>0</v>
      </c>
      <c r="EC48" s="228">
        <v>27.4</v>
      </c>
      <c r="ED48" s="227">
        <v>0</v>
      </c>
      <c r="EE48" s="227">
        <v>0</v>
      </c>
      <c r="EF48" s="227">
        <v>25</v>
      </c>
      <c r="EG48" s="227">
        <v>0</v>
      </c>
      <c r="EH48" s="228">
        <v>89.4</v>
      </c>
      <c r="EI48" s="227">
        <v>0</v>
      </c>
      <c r="EK48" s="41">
        <v>45</v>
      </c>
      <c r="EL48" s="227">
        <v>0</v>
      </c>
      <c r="EM48" s="227">
        <v>0</v>
      </c>
      <c r="EN48" s="227">
        <v>45.9</v>
      </c>
      <c r="EO48" s="227">
        <v>45.9</v>
      </c>
      <c r="EP48" s="227">
        <v>45.9</v>
      </c>
      <c r="EQ48" s="227">
        <v>55.9</v>
      </c>
      <c r="ER48" s="227">
        <v>55.9</v>
      </c>
      <c r="ES48" s="227">
        <v>55.9</v>
      </c>
      <c r="ET48" s="227">
        <v>217.9</v>
      </c>
      <c r="EU48" s="227">
        <v>217.9</v>
      </c>
      <c r="EV48" s="227">
        <v>228.9</v>
      </c>
      <c r="EW48" s="227">
        <v>228.9</v>
      </c>
      <c r="EX48" s="227">
        <v>256.3</v>
      </c>
      <c r="EY48" s="227">
        <v>256.3</v>
      </c>
      <c r="EZ48" s="227">
        <v>256.3</v>
      </c>
      <c r="FA48" s="227">
        <v>281.3</v>
      </c>
      <c r="FB48" s="227">
        <v>281.3</v>
      </c>
      <c r="FC48" s="227">
        <v>370.7</v>
      </c>
      <c r="FD48" s="227">
        <v>370.7</v>
      </c>
    </row>
    <row r="49" spans="1:160" ht="13.5" thickBot="1" x14ac:dyDescent="0.25">
      <c r="A49" s="132"/>
      <c r="B49" s="34">
        <v>46</v>
      </c>
      <c r="C49" s="10">
        <v>46</v>
      </c>
      <c r="D49" s="37" t="s">
        <v>38</v>
      </c>
      <c r="E49" s="37" t="s">
        <v>58</v>
      </c>
      <c r="F49" s="37"/>
      <c r="G49" s="43">
        <v>0.32361111111111102</v>
      </c>
      <c r="H49" s="47">
        <v>0.32361111111111113</v>
      </c>
      <c r="I49" s="58" t="s">
        <v>44</v>
      </c>
      <c r="J49" s="52">
        <v>0</v>
      </c>
      <c r="K49" s="43">
        <v>0.406944444444442</v>
      </c>
      <c r="L49" s="47">
        <v>0.40694444444442601</v>
      </c>
      <c r="M49" s="42" t="s">
        <v>44</v>
      </c>
      <c r="N49" s="38">
        <v>0</v>
      </c>
      <c r="O49" s="73">
        <v>0.44861111111111113</v>
      </c>
      <c r="P49" s="42" t="s">
        <v>44</v>
      </c>
      <c r="Q49" s="38">
        <v>0</v>
      </c>
      <c r="R49" s="43">
        <v>0.45763888888888887</v>
      </c>
      <c r="S49" s="47">
        <v>0.45763888888888887</v>
      </c>
      <c r="T49" s="70">
        <v>110</v>
      </c>
      <c r="U49" s="71">
        <v>110</v>
      </c>
      <c r="V49" s="72"/>
      <c r="W49" s="115">
        <v>0.46944444444444444</v>
      </c>
      <c r="X49" s="42" t="s">
        <v>44</v>
      </c>
      <c r="Y49" s="38">
        <v>0</v>
      </c>
      <c r="Z49" s="49">
        <v>0.50416666666666665</v>
      </c>
      <c r="AA49" s="42" t="s">
        <v>44</v>
      </c>
      <c r="AB49" s="38">
        <v>0</v>
      </c>
      <c r="AC49" s="53">
        <v>0.50763888888888886</v>
      </c>
      <c r="AD49" s="61"/>
      <c r="AE49" s="55">
        <v>0.5115277777777778</v>
      </c>
      <c r="AF49" s="35">
        <v>3.8888888888889417E-3</v>
      </c>
      <c r="AG49" s="35">
        <v>3.4722222222274921E-5</v>
      </c>
      <c r="AH49" s="44" t="s">
        <v>223</v>
      </c>
      <c r="AI49" s="45">
        <v>3</v>
      </c>
      <c r="AJ49" s="115">
        <v>0.52847222222222223</v>
      </c>
      <c r="AK49" s="42" t="s">
        <v>44</v>
      </c>
      <c r="AL49" s="38">
        <v>0</v>
      </c>
      <c r="AM49" s="73">
        <v>0.53888888888888886</v>
      </c>
      <c r="AN49" s="42" t="s">
        <v>44</v>
      </c>
      <c r="AO49" s="38">
        <v>0</v>
      </c>
      <c r="AP49" s="53">
        <v>0.54166666666666663</v>
      </c>
      <c r="AQ49" s="61"/>
      <c r="AR49" s="55">
        <v>0.54853009259259256</v>
      </c>
      <c r="AS49" s="35">
        <v>6.8634259259259256E-3</v>
      </c>
      <c r="AT49" s="35">
        <v>1.0416666666666647E-4</v>
      </c>
      <c r="AU49" s="44" t="s">
        <v>223</v>
      </c>
      <c r="AV49" s="45">
        <v>9</v>
      </c>
      <c r="AW49" s="49">
        <v>0.56944444444444442</v>
      </c>
      <c r="AX49" s="42" t="s">
        <v>44</v>
      </c>
      <c r="AY49" s="38">
        <v>0</v>
      </c>
      <c r="AZ49" s="49">
        <v>0.57152777777777797</v>
      </c>
      <c r="BA49" s="61"/>
      <c r="BB49" s="55">
        <v>0.57660879629629636</v>
      </c>
      <c r="BC49" s="35">
        <v>5.0810185185183876E-3</v>
      </c>
      <c r="BD49" s="35">
        <v>8.101851851838749E-5</v>
      </c>
      <c r="BE49" s="44" t="s">
        <v>223</v>
      </c>
      <c r="BF49" s="45">
        <v>7</v>
      </c>
      <c r="BG49" s="308">
        <v>0.61666666666666681</v>
      </c>
      <c r="BH49" s="42" t="s">
        <v>44</v>
      </c>
      <c r="BI49" s="38">
        <v>0</v>
      </c>
      <c r="BJ49" s="43">
        <v>0.6166666666666667</v>
      </c>
      <c r="BK49" s="47">
        <v>0.62777777777777777</v>
      </c>
      <c r="BL49" s="70">
        <v>29.5</v>
      </c>
      <c r="BM49" s="71">
        <v>29.5</v>
      </c>
      <c r="BN49" s="72"/>
      <c r="BO49" s="117" t="s">
        <v>226</v>
      </c>
      <c r="BP49" s="121"/>
      <c r="BQ49" s="124" t="s">
        <v>225</v>
      </c>
      <c r="BR49" s="125"/>
      <c r="BS49" s="49">
        <v>0.70416666666666661</v>
      </c>
      <c r="BT49" s="42" t="s">
        <v>44</v>
      </c>
      <c r="BU49" s="38">
        <v>0</v>
      </c>
      <c r="BV49" s="49">
        <v>0.70694444444444404</v>
      </c>
      <c r="BW49" s="61"/>
      <c r="BX49" s="55">
        <v>0.71023148148148152</v>
      </c>
      <c r="BY49" s="35">
        <v>3.2870370370374768E-3</v>
      </c>
      <c r="BZ49" s="35">
        <v>8.3333333333377325E-4</v>
      </c>
      <c r="CA49" s="44" t="s">
        <v>223</v>
      </c>
      <c r="CB49" s="45">
        <v>72</v>
      </c>
      <c r="CC49" s="85">
        <v>0.71319444444444446</v>
      </c>
      <c r="CD49" s="86"/>
      <c r="CE49" s="87">
        <v>0</v>
      </c>
      <c r="CF49" s="88"/>
      <c r="CG49" s="85">
        <v>0.72152777777777777</v>
      </c>
      <c r="CH49" s="86"/>
      <c r="CI49" s="87">
        <v>0</v>
      </c>
      <c r="CJ49" s="88"/>
      <c r="CK49" s="43">
        <v>0.76944444444444438</v>
      </c>
      <c r="CL49" s="47">
        <v>0.76944444444444438</v>
      </c>
      <c r="CM49" s="316">
        <v>58.1</v>
      </c>
      <c r="CN49" s="311">
        <v>58.1</v>
      </c>
      <c r="CO49" s="72"/>
      <c r="CP49" s="91">
        <v>0.77083333333333337</v>
      </c>
      <c r="CQ49" s="95">
        <v>5.5555555555555601E-2</v>
      </c>
      <c r="CR49" s="42" t="s">
        <v>223</v>
      </c>
      <c r="CS49" s="38">
        <v>120</v>
      </c>
      <c r="CU49" s="39">
        <v>288.60000000000002</v>
      </c>
      <c r="CV49" s="46">
        <v>120</v>
      </c>
      <c r="CW49" s="40"/>
      <c r="CX49" s="63">
        <v>408.6</v>
      </c>
      <c r="CZ49" s="101" t="s">
        <v>191</v>
      </c>
      <c r="DA49" s="129" t="s">
        <v>178</v>
      </c>
      <c r="DB49" s="129">
        <v>64</v>
      </c>
      <c r="DC49" s="104" t="s">
        <v>181</v>
      </c>
      <c r="DD49" s="77"/>
      <c r="DE49" s="56"/>
      <c r="DF49" s="36"/>
      <c r="DI49" s="41">
        <v>1</v>
      </c>
      <c r="DJ49" s="17" t="s">
        <v>196</v>
      </c>
      <c r="DK49" s="153">
        <v>197.6</v>
      </c>
      <c r="DL49" s="41">
        <v>197.6</v>
      </c>
      <c r="DM49" s="41">
        <v>9999</v>
      </c>
      <c r="DP49" s="41">
        <v>46</v>
      </c>
      <c r="DQ49" s="227">
        <v>0</v>
      </c>
      <c r="DR49" s="227">
        <v>0</v>
      </c>
      <c r="DS49" s="228">
        <v>110</v>
      </c>
      <c r="DT49" s="227">
        <v>0</v>
      </c>
      <c r="DU49" s="227">
        <v>0</v>
      </c>
      <c r="DV49" s="227">
        <v>3</v>
      </c>
      <c r="DW49" s="227">
        <v>0</v>
      </c>
      <c r="DX49" s="227">
        <v>0</v>
      </c>
      <c r="DY49" s="227">
        <v>9</v>
      </c>
      <c r="DZ49" s="227">
        <v>0</v>
      </c>
      <c r="EA49" s="227">
        <v>7</v>
      </c>
      <c r="EB49" s="227">
        <v>0</v>
      </c>
      <c r="EC49" s="228">
        <v>29.5</v>
      </c>
      <c r="ED49" s="227">
        <v>0</v>
      </c>
      <c r="EE49" s="227">
        <v>0</v>
      </c>
      <c r="EF49" s="227">
        <v>72</v>
      </c>
      <c r="EG49" s="227">
        <v>0</v>
      </c>
      <c r="EH49" s="228">
        <v>58.1</v>
      </c>
      <c r="EI49" s="227">
        <v>120</v>
      </c>
      <c r="EK49" s="41">
        <v>46</v>
      </c>
      <c r="EL49" s="227">
        <v>0</v>
      </c>
      <c r="EM49" s="227">
        <v>0</v>
      </c>
      <c r="EN49" s="227">
        <v>110</v>
      </c>
      <c r="EO49" s="227">
        <v>110</v>
      </c>
      <c r="EP49" s="227">
        <v>110</v>
      </c>
      <c r="EQ49" s="227">
        <v>113</v>
      </c>
      <c r="ER49" s="227">
        <v>113</v>
      </c>
      <c r="ES49" s="227">
        <v>113</v>
      </c>
      <c r="ET49" s="227">
        <v>122</v>
      </c>
      <c r="EU49" s="227">
        <v>122</v>
      </c>
      <c r="EV49" s="227">
        <v>129</v>
      </c>
      <c r="EW49" s="227">
        <v>129</v>
      </c>
      <c r="EX49" s="227">
        <v>158.5</v>
      </c>
      <c r="EY49" s="227">
        <v>158.5</v>
      </c>
      <c r="EZ49" s="227">
        <v>158.5</v>
      </c>
      <c r="FA49" s="227">
        <v>230.5</v>
      </c>
      <c r="FB49" s="227">
        <v>230.5</v>
      </c>
      <c r="FC49" s="227">
        <v>288.60000000000002</v>
      </c>
      <c r="FD49" s="227">
        <v>408.6</v>
      </c>
    </row>
    <row r="50" spans="1:160" ht="13.5" thickBot="1" x14ac:dyDescent="0.25">
      <c r="A50" s="132"/>
      <c r="B50" s="34">
        <v>47</v>
      </c>
      <c r="C50" s="10">
        <v>47</v>
      </c>
      <c r="D50" s="37" t="s">
        <v>49</v>
      </c>
      <c r="E50" s="37" t="s">
        <v>57</v>
      </c>
      <c r="F50" s="37"/>
      <c r="G50" s="43">
        <v>0.32430555555555501</v>
      </c>
      <c r="H50" s="47">
        <v>0.32430555555555557</v>
      </c>
      <c r="I50" s="58" t="s">
        <v>44</v>
      </c>
      <c r="J50" s="52">
        <v>0</v>
      </c>
      <c r="K50" s="43">
        <v>0.407638888888886</v>
      </c>
      <c r="L50" s="47">
        <v>0.40763888888887001</v>
      </c>
      <c r="M50" s="42" t="s">
        <v>44</v>
      </c>
      <c r="N50" s="38">
        <v>0</v>
      </c>
      <c r="O50" s="73">
        <v>0.44930555555555557</v>
      </c>
      <c r="P50" s="42" t="s">
        <v>44</v>
      </c>
      <c r="Q50" s="38">
        <v>0</v>
      </c>
      <c r="R50" s="43">
        <v>0.45833333333333331</v>
      </c>
      <c r="S50" s="47">
        <v>0.45833333333333331</v>
      </c>
      <c r="T50" s="70">
        <v>46.7</v>
      </c>
      <c r="U50" s="71">
        <v>46.7</v>
      </c>
      <c r="V50" s="72"/>
      <c r="W50" s="115">
        <v>0.47013888888888888</v>
      </c>
      <c r="X50" s="42" t="s">
        <v>44</v>
      </c>
      <c r="Y50" s="38">
        <v>0</v>
      </c>
      <c r="Z50" s="49">
        <v>0.50486111111111109</v>
      </c>
      <c r="AA50" s="42" t="s">
        <v>44</v>
      </c>
      <c r="AB50" s="38">
        <v>0</v>
      </c>
      <c r="AC50" s="53">
        <v>0.5083333333333333</v>
      </c>
      <c r="AD50" s="61"/>
      <c r="AE50" s="55">
        <v>0.51221064814814821</v>
      </c>
      <c r="AF50" s="35">
        <v>3.8773148148149028E-3</v>
      </c>
      <c r="AG50" s="35">
        <v>2.3148148148236045E-5</v>
      </c>
      <c r="AH50" s="44" t="s">
        <v>223</v>
      </c>
      <c r="AI50" s="45">
        <v>2</v>
      </c>
      <c r="AJ50" s="115">
        <v>0.52916666666666667</v>
      </c>
      <c r="AK50" s="42" t="s">
        <v>44</v>
      </c>
      <c r="AL50" s="38">
        <v>0</v>
      </c>
      <c r="AM50" s="73">
        <v>0.5395833333333333</v>
      </c>
      <c r="AN50" s="42" t="s">
        <v>44</v>
      </c>
      <c r="AO50" s="38">
        <v>0</v>
      </c>
      <c r="AP50" s="53">
        <v>0.54236111111111118</v>
      </c>
      <c r="AQ50" s="61"/>
      <c r="AR50" s="55">
        <v>0.5491435185185185</v>
      </c>
      <c r="AS50" s="35">
        <v>6.7824074074073204E-3</v>
      </c>
      <c r="AT50" s="35">
        <v>2.3148148148061272E-5</v>
      </c>
      <c r="AU50" s="44" t="s">
        <v>223</v>
      </c>
      <c r="AV50" s="45">
        <v>2</v>
      </c>
      <c r="AW50" s="49">
        <v>0.57013888888888886</v>
      </c>
      <c r="AX50" s="42" t="s">
        <v>44</v>
      </c>
      <c r="AY50" s="38">
        <v>0</v>
      </c>
      <c r="AZ50" s="49">
        <v>0.57291666666666696</v>
      </c>
      <c r="BA50" s="61"/>
      <c r="BB50" s="55">
        <v>0.57840277777777771</v>
      </c>
      <c r="BC50" s="35">
        <v>5.4861111111107475E-3</v>
      </c>
      <c r="BD50" s="35">
        <v>4.8611111111074735E-4</v>
      </c>
      <c r="BE50" s="44" t="s">
        <v>223</v>
      </c>
      <c r="BF50" s="45">
        <v>42</v>
      </c>
      <c r="BG50" s="308">
        <v>0.6180555555555558</v>
      </c>
      <c r="BH50" s="42" t="s">
        <v>44</v>
      </c>
      <c r="BI50" s="38">
        <v>0</v>
      </c>
      <c r="BJ50" s="43">
        <v>0.61805555555555558</v>
      </c>
      <c r="BK50" s="47">
        <v>0.62847222222222221</v>
      </c>
      <c r="BL50" s="70">
        <v>28.3</v>
      </c>
      <c r="BM50" s="71">
        <v>28.3</v>
      </c>
      <c r="BN50" s="72"/>
      <c r="BO50" s="117" t="s">
        <v>226</v>
      </c>
      <c r="BP50" s="121"/>
      <c r="BQ50" s="124" t="s">
        <v>225</v>
      </c>
      <c r="BR50" s="125"/>
      <c r="BS50" s="49">
        <v>0.69444444444444453</v>
      </c>
      <c r="BT50" s="42" t="s">
        <v>44</v>
      </c>
      <c r="BU50" s="38">
        <v>0</v>
      </c>
      <c r="BV50" s="49">
        <v>0.69652777777777797</v>
      </c>
      <c r="BW50" s="61"/>
      <c r="BX50" s="55">
        <v>0.69969907407407417</v>
      </c>
      <c r="BY50" s="35">
        <v>3.1712962962961999E-3</v>
      </c>
      <c r="BZ50" s="35">
        <v>7.1759259259249631E-4</v>
      </c>
      <c r="CA50" s="44" t="s">
        <v>223</v>
      </c>
      <c r="CB50" s="45">
        <v>62</v>
      </c>
      <c r="CC50" s="85">
        <v>0.7006944444444444</v>
      </c>
      <c r="CD50" s="86"/>
      <c r="CE50" s="87">
        <v>0</v>
      </c>
      <c r="CF50" s="88"/>
      <c r="CG50" s="85">
        <v>0.70972222222222225</v>
      </c>
      <c r="CH50" s="86"/>
      <c r="CI50" s="87">
        <v>0</v>
      </c>
      <c r="CJ50" s="88"/>
      <c r="CK50" s="43">
        <v>0.75347222222222221</v>
      </c>
      <c r="CL50" s="47">
        <v>0.75347222222222221</v>
      </c>
      <c r="CM50" s="70">
        <v>52.3</v>
      </c>
      <c r="CN50" s="71">
        <v>52.3</v>
      </c>
      <c r="CO50" s="72">
        <v>30</v>
      </c>
      <c r="CP50" s="91">
        <v>0.75902777777777775</v>
      </c>
      <c r="CQ50" s="95">
        <v>5.5555555555555601E-2</v>
      </c>
      <c r="CR50" s="42" t="s">
        <v>44</v>
      </c>
      <c r="CS50" s="38">
        <v>0</v>
      </c>
      <c r="CU50" s="39">
        <v>265.3</v>
      </c>
      <c r="CV50" s="46">
        <v>0</v>
      </c>
      <c r="CW50" s="40"/>
      <c r="CX50" s="63">
        <v>265.3</v>
      </c>
      <c r="CZ50" s="101" t="s">
        <v>190</v>
      </c>
      <c r="DA50" s="129" t="s">
        <v>177</v>
      </c>
      <c r="DB50" s="129">
        <v>77</v>
      </c>
      <c r="DC50" s="104"/>
      <c r="DD50" s="77"/>
      <c r="DE50" s="56"/>
      <c r="DF50" s="36"/>
      <c r="DI50" s="41">
        <v>1.06</v>
      </c>
      <c r="DJ50" s="17" t="s">
        <v>196</v>
      </c>
      <c r="DK50" s="153">
        <v>164.93800000000002</v>
      </c>
      <c r="DL50" s="41">
        <v>164.93800000000002</v>
      </c>
      <c r="DM50" s="41">
        <v>9999</v>
      </c>
      <c r="DP50" s="41">
        <v>47</v>
      </c>
      <c r="DQ50" s="227">
        <v>0</v>
      </c>
      <c r="DR50" s="227">
        <v>0</v>
      </c>
      <c r="DS50" s="228">
        <v>46.7</v>
      </c>
      <c r="DT50" s="227">
        <v>0</v>
      </c>
      <c r="DU50" s="227">
        <v>0</v>
      </c>
      <c r="DV50" s="227">
        <v>2</v>
      </c>
      <c r="DW50" s="227">
        <v>0</v>
      </c>
      <c r="DX50" s="227">
        <v>0</v>
      </c>
      <c r="DY50" s="227">
        <v>2</v>
      </c>
      <c r="DZ50" s="227">
        <v>0</v>
      </c>
      <c r="EA50" s="227">
        <v>42</v>
      </c>
      <c r="EB50" s="227">
        <v>0</v>
      </c>
      <c r="EC50" s="228">
        <v>28.3</v>
      </c>
      <c r="ED50" s="227">
        <v>0</v>
      </c>
      <c r="EE50" s="227">
        <v>0</v>
      </c>
      <c r="EF50" s="227">
        <v>62</v>
      </c>
      <c r="EG50" s="227">
        <v>0</v>
      </c>
      <c r="EH50" s="228">
        <v>82.3</v>
      </c>
      <c r="EI50" s="227">
        <v>0</v>
      </c>
      <c r="EK50" s="41">
        <v>47</v>
      </c>
      <c r="EL50" s="227">
        <v>0</v>
      </c>
      <c r="EM50" s="227">
        <v>0</v>
      </c>
      <c r="EN50" s="227">
        <v>46.7</v>
      </c>
      <c r="EO50" s="227">
        <v>46.7</v>
      </c>
      <c r="EP50" s="227">
        <v>46.7</v>
      </c>
      <c r="EQ50" s="227">
        <v>48.7</v>
      </c>
      <c r="ER50" s="227">
        <v>48.7</v>
      </c>
      <c r="ES50" s="227">
        <v>48.7</v>
      </c>
      <c r="ET50" s="227">
        <v>50.7</v>
      </c>
      <c r="EU50" s="227">
        <v>50.7</v>
      </c>
      <c r="EV50" s="227">
        <v>92.7</v>
      </c>
      <c r="EW50" s="227">
        <v>92.7</v>
      </c>
      <c r="EX50" s="227">
        <v>121</v>
      </c>
      <c r="EY50" s="227">
        <v>121</v>
      </c>
      <c r="EZ50" s="227">
        <v>121</v>
      </c>
      <c r="FA50" s="227">
        <v>183</v>
      </c>
      <c r="FB50" s="227">
        <v>183</v>
      </c>
      <c r="FC50" s="227">
        <v>265.3</v>
      </c>
      <c r="FD50" s="227">
        <v>265.3</v>
      </c>
    </row>
    <row r="51" spans="1:160" ht="13.5" thickBot="1" x14ac:dyDescent="0.25">
      <c r="A51" s="132"/>
      <c r="B51" s="34">
        <v>48</v>
      </c>
      <c r="C51" s="10">
        <v>49</v>
      </c>
      <c r="D51" s="37" t="s">
        <v>153</v>
      </c>
      <c r="E51" s="37" t="s">
        <v>154</v>
      </c>
      <c r="F51" s="37"/>
      <c r="G51" s="43">
        <v>0.32500000000000001</v>
      </c>
      <c r="H51" s="47">
        <v>0.32500000000000001</v>
      </c>
      <c r="I51" s="58" t="s">
        <v>44</v>
      </c>
      <c r="J51" s="52">
        <v>0</v>
      </c>
      <c r="K51" s="43">
        <v>0.40833333333333099</v>
      </c>
      <c r="L51" s="47">
        <v>0.40833333333331401</v>
      </c>
      <c r="M51" s="42" t="s">
        <v>44</v>
      </c>
      <c r="N51" s="38">
        <v>0</v>
      </c>
      <c r="O51" s="73">
        <v>0.45</v>
      </c>
      <c r="P51" s="42" t="s">
        <v>44</v>
      </c>
      <c r="Q51" s="38">
        <v>0</v>
      </c>
      <c r="R51" s="43">
        <v>0.4597222222222222</v>
      </c>
      <c r="S51" s="47">
        <v>0.4597222222222222</v>
      </c>
      <c r="T51" s="70">
        <v>47.9</v>
      </c>
      <c r="U51" s="71">
        <v>47.9</v>
      </c>
      <c r="V51" s="72"/>
      <c r="W51" s="115">
        <v>0.47083333333333333</v>
      </c>
      <c r="X51" s="42" t="s">
        <v>44</v>
      </c>
      <c r="Y51" s="38">
        <v>0</v>
      </c>
      <c r="Z51" s="49">
        <v>0.50486111111111109</v>
      </c>
      <c r="AA51" s="42" t="s">
        <v>45</v>
      </c>
      <c r="AB51" s="38">
        <v>60</v>
      </c>
      <c r="AC51" s="53">
        <v>0.50902777777777775</v>
      </c>
      <c r="AD51" s="61"/>
      <c r="AE51" s="55">
        <v>0.51348379629629626</v>
      </c>
      <c r="AF51" s="35">
        <v>4.4560185185185119E-3</v>
      </c>
      <c r="AG51" s="35">
        <v>6.0185185185184517E-4</v>
      </c>
      <c r="AH51" s="44" t="s">
        <v>223</v>
      </c>
      <c r="AI51" s="45">
        <v>52</v>
      </c>
      <c r="AJ51" s="115">
        <v>0.52986111111111112</v>
      </c>
      <c r="AK51" s="42" t="s">
        <v>44</v>
      </c>
      <c r="AL51" s="38">
        <v>0</v>
      </c>
      <c r="AM51" s="73">
        <v>0.54027777777777775</v>
      </c>
      <c r="AN51" s="42" t="s">
        <v>44</v>
      </c>
      <c r="AO51" s="38">
        <v>0</v>
      </c>
      <c r="AP51" s="53">
        <v>0.54305555555555551</v>
      </c>
      <c r="AQ51" s="61"/>
      <c r="AR51" s="55">
        <v>0.54982638888888891</v>
      </c>
      <c r="AS51" s="35">
        <v>6.7708333333333925E-3</v>
      </c>
      <c r="AT51" s="35">
        <v>1.1574074074133418E-5</v>
      </c>
      <c r="AU51" s="44" t="s">
        <v>223</v>
      </c>
      <c r="AV51" s="45">
        <v>1</v>
      </c>
      <c r="AW51" s="49">
        <v>0.56944444444444442</v>
      </c>
      <c r="AX51" s="42" t="s">
        <v>45</v>
      </c>
      <c r="AY51" s="38">
        <v>120</v>
      </c>
      <c r="AZ51" s="49">
        <v>0.57222222222222197</v>
      </c>
      <c r="BA51" s="61"/>
      <c r="BB51" s="55">
        <v>0.57771990740740742</v>
      </c>
      <c r="BC51" s="35">
        <v>5.4976851851854525E-3</v>
      </c>
      <c r="BD51" s="35">
        <v>4.9768518518545236E-4</v>
      </c>
      <c r="BE51" s="44" t="s">
        <v>223</v>
      </c>
      <c r="BF51" s="45">
        <v>43</v>
      </c>
      <c r="BG51" s="308">
        <v>0.61736111111111081</v>
      </c>
      <c r="BH51" s="42" t="s">
        <v>44</v>
      </c>
      <c r="BI51" s="38">
        <v>0</v>
      </c>
      <c r="BJ51" s="43">
        <v>0.61736111111111114</v>
      </c>
      <c r="BK51" s="47">
        <v>0.62916666666666665</v>
      </c>
      <c r="BL51" s="70">
        <v>32.6</v>
      </c>
      <c r="BM51" s="71">
        <v>32.6</v>
      </c>
      <c r="BN51" s="72"/>
      <c r="BO51" s="117" t="s">
        <v>226</v>
      </c>
      <c r="BP51" s="121"/>
      <c r="BQ51" s="124" t="s">
        <v>225</v>
      </c>
      <c r="BR51" s="125"/>
      <c r="BS51" s="49">
        <v>0.70763888888888893</v>
      </c>
      <c r="BT51" s="42" t="s">
        <v>223</v>
      </c>
      <c r="BU51" s="38">
        <v>180</v>
      </c>
      <c r="BV51" s="49">
        <v>0.70972222222222203</v>
      </c>
      <c r="BW51" s="61"/>
      <c r="BX51" s="55">
        <v>0.71421296296296299</v>
      </c>
      <c r="BY51" s="35">
        <v>4.4907407407409616E-3</v>
      </c>
      <c r="BZ51" s="35">
        <v>2.037037037037258E-3</v>
      </c>
      <c r="CA51" s="44" t="s">
        <v>223</v>
      </c>
      <c r="CB51" s="45">
        <v>176</v>
      </c>
      <c r="CC51" s="85">
        <v>0.71597222222222223</v>
      </c>
      <c r="CD51" s="86"/>
      <c r="CE51" s="87">
        <v>0</v>
      </c>
      <c r="CF51" s="88"/>
      <c r="CG51" s="85">
        <v>0.72430555555555554</v>
      </c>
      <c r="CH51" s="86"/>
      <c r="CI51" s="87">
        <v>0</v>
      </c>
      <c r="CJ51" s="88"/>
      <c r="CK51" s="43">
        <v>0.7729166666666667</v>
      </c>
      <c r="CL51" s="47">
        <v>0.77430555555555547</v>
      </c>
      <c r="CM51" s="70">
        <v>71.900000000000006</v>
      </c>
      <c r="CN51" s="71">
        <v>71.900000000000006</v>
      </c>
      <c r="CO51" s="72"/>
      <c r="CP51" s="91">
        <v>0.77569444444444446</v>
      </c>
      <c r="CQ51" s="95">
        <v>5.5555555555555601E-2</v>
      </c>
      <c r="CR51" s="42" t="s">
        <v>223</v>
      </c>
      <c r="CS51" s="38">
        <v>180</v>
      </c>
      <c r="CU51" s="39">
        <v>424.4</v>
      </c>
      <c r="CV51" s="46">
        <v>540</v>
      </c>
      <c r="CW51" s="40"/>
      <c r="CX51" s="63">
        <v>964.4</v>
      </c>
      <c r="CZ51" s="101" t="s">
        <v>191</v>
      </c>
      <c r="DA51" s="129" t="s">
        <v>178</v>
      </c>
      <c r="DB51" s="129">
        <v>136</v>
      </c>
      <c r="DC51" s="104" t="s">
        <v>188</v>
      </c>
      <c r="DD51" s="77"/>
      <c r="DE51" s="56"/>
      <c r="DF51" s="36"/>
      <c r="DI51" s="41">
        <v>1.03</v>
      </c>
      <c r="DJ51" s="17" t="s">
        <v>196</v>
      </c>
      <c r="DK51" s="153">
        <v>156.97200000000001</v>
      </c>
      <c r="DL51" s="41">
        <v>156.97200000000001</v>
      </c>
      <c r="DM51" s="41">
        <v>9999</v>
      </c>
      <c r="DP51" s="41">
        <v>49</v>
      </c>
      <c r="DQ51" s="227">
        <v>0</v>
      </c>
      <c r="DR51" s="227">
        <v>0</v>
      </c>
      <c r="DS51" s="228">
        <v>47.9</v>
      </c>
      <c r="DT51" s="227">
        <v>0</v>
      </c>
      <c r="DU51" s="227">
        <v>60</v>
      </c>
      <c r="DV51" s="227">
        <v>52</v>
      </c>
      <c r="DW51" s="227">
        <v>0</v>
      </c>
      <c r="DX51" s="227">
        <v>0</v>
      </c>
      <c r="DY51" s="227">
        <v>1</v>
      </c>
      <c r="DZ51" s="227">
        <v>120</v>
      </c>
      <c r="EA51" s="227">
        <v>43</v>
      </c>
      <c r="EB51" s="227">
        <v>0</v>
      </c>
      <c r="EC51" s="228">
        <v>32.6</v>
      </c>
      <c r="ED51" s="227">
        <v>0</v>
      </c>
      <c r="EE51" s="227">
        <v>180</v>
      </c>
      <c r="EF51" s="227">
        <v>176</v>
      </c>
      <c r="EG51" s="227">
        <v>0</v>
      </c>
      <c r="EH51" s="228">
        <v>71.900000000000006</v>
      </c>
      <c r="EI51" s="227">
        <v>180</v>
      </c>
      <c r="EK51" s="41">
        <v>49</v>
      </c>
      <c r="EL51" s="227">
        <v>0</v>
      </c>
      <c r="EM51" s="227">
        <v>0</v>
      </c>
      <c r="EN51" s="227">
        <v>47.9</v>
      </c>
      <c r="EO51" s="227">
        <v>47.9</v>
      </c>
      <c r="EP51" s="227">
        <v>107.9</v>
      </c>
      <c r="EQ51" s="227">
        <v>159.9</v>
      </c>
      <c r="ER51" s="227">
        <v>159.9</v>
      </c>
      <c r="ES51" s="227">
        <v>159.9</v>
      </c>
      <c r="ET51" s="227">
        <v>160.9</v>
      </c>
      <c r="EU51" s="227">
        <v>280.89999999999998</v>
      </c>
      <c r="EV51" s="227">
        <v>323.89999999999998</v>
      </c>
      <c r="EW51" s="227">
        <v>323.89999999999998</v>
      </c>
      <c r="EX51" s="227">
        <v>356.5</v>
      </c>
      <c r="EY51" s="227">
        <v>356.5</v>
      </c>
      <c r="EZ51" s="227">
        <v>536.5</v>
      </c>
      <c r="FA51" s="227">
        <v>712.5</v>
      </c>
      <c r="FB51" s="227">
        <v>712.5</v>
      </c>
      <c r="FC51" s="227">
        <v>784.4</v>
      </c>
      <c r="FD51" s="227">
        <v>964.4</v>
      </c>
    </row>
    <row r="52" spans="1:160" ht="13.5" thickBot="1" x14ac:dyDescent="0.25">
      <c r="A52" s="132"/>
      <c r="B52" s="34">
        <v>49</v>
      </c>
      <c r="C52" s="10">
        <v>50</v>
      </c>
      <c r="D52" s="37" t="s">
        <v>155</v>
      </c>
      <c r="E52" s="37" t="s">
        <v>156</v>
      </c>
      <c r="F52" s="37"/>
      <c r="G52" s="43">
        <v>0.32569444444444401</v>
      </c>
      <c r="H52" s="47">
        <v>0.32569444444444445</v>
      </c>
      <c r="I52" s="58" t="s">
        <v>44</v>
      </c>
      <c r="J52" s="52">
        <v>0</v>
      </c>
      <c r="K52" s="43">
        <v>0.40902777777777499</v>
      </c>
      <c r="L52" s="47">
        <v>0.40902777777775801</v>
      </c>
      <c r="M52" s="42" t="s">
        <v>44</v>
      </c>
      <c r="N52" s="38">
        <v>0</v>
      </c>
      <c r="O52" s="73">
        <v>0.45069444444444445</v>
      </c>
      <c r="P52" s="42" t="s">
        <v>44</v>
      </c>
      <c r="Q52" s="38">
        <v>0</v>
      </c>
      <c r="R52" s="43">
        <v>0.4604166666666667</v>
      </c>
      <c r="S52" s="47">
        <v>0.4604166666666667</v>
      </c>
      <c r="T52" s="70">
        <v>46.5</v>
      </c>
      <c r="U52" s="71">
        <v>46.5</v>
      </c>
      <c r="V52" s="72">
        <v>330</v>
      </c>
      <c r="W52" s="115">
        <v>0.47152777777777777</v>
      </c>
      <c r="X52" s="42" t="s">
        <v>44</v>
      </c>
      <c r="Y52" s="38">
        <v>0</v>
      </c>
      <c r="Z52" s="49">
        <v>0.50347222222222221</v>
      </c>
      <c r="AA52" s="42" t="s">
        <v>45</v>
      </c>
      <c r="AB52" s="38">
        <v>240</v>
      </c>
      <c r="AC52" s="53">
        <v>0.50694444444444442</v>
      </c>
      <c r="AD52" s="61"/>
      <c r="AE52" s="55">
        <v>0.51174768518518521</v>
      </c>
      <c r="AF52" s="35">
        <v>4.8032407407407884E-3</v>
      </c>
      <c r="AG52" s="35">
        <v>9.4907407407412167E-4</v>
      </c>
      <c r="AH52" s="44" t="s">
        <v>223</v>
      </c>
      <c r="AI52" s="45">
        <v>82</v>
      </c>
      <c r="AJ52" s="115">
        <v>0.52777777777777779</v>
      </c>
      <c r="AK52" s="42" t="s">
        <v>44</v>
      </c>
      <c r="AL52" s="38">
        <v>0</v>
      </c>
      <c r="AM52" s="73">
        <v>0.53680555555555554</v>
      </c>
      <c r="AN52" s="42" t="s">
        <v>45</v>
      </c>
      <c r="AO52" s="38">
        <v>120</v>
      </c>
      <c r="AP52" s="53">
        <v>0.5395833333333333</v>
      </c>
      <c r="AQ52" s="61"/>
      <c r="AR52" s="55">
        <v>0.54950231481481482</v>
      </c>
      <c r="AS52" s="35">
        <v>9.9189814814815147E-3</v>
      </c>
      <c r="AT52" s="35">
        <v>3.1597222222222556E-3</v>
      </c>
      <c r="AU52" s="44" t="s">
        <v>223</v>
      </c>
      <c r="AV52" s="45">
        <v>273</v>
      </c>
      <c r="AW52" s="49">
        <v>0.56597222222222221</v>
      </c>
      <c r="AX52" s="42" t="s">
        <v>45</v>
      </c>
      <c r="AY52" s="38">
        <v>120</v>
      </c>
      <c r="AZ52" s="49">
        <v>0.56874999999999998</v>
      </c>
      <c r="BA52" s="61"/>
      <c r="BB52" s="55">
        <v>0.57442129629629635</v>
      </c>
      <c r="BC52" s="35">
        <v>5.6712962962963687E-3</v>
      </c>
      <c r="BD52" s="35">
        <v>6.7129629629636856E-4</v>
      </c>
      <c r="BE52" s="44" t="s">
        <v>223</v>
      </c>
      <c r="BF52" s="45">
        <v>58</v>
      </c>
      <c r="BG52" s="308">
        <v>0.61388888888888882</v>
      </c>
      <c r="BH52" s="42" t="s">
        <v>44</v>
      </c>
      <c r="BI52" s="38">
        <v>0</v>
      </c>
      <c r="BJ52" s="43">
        <v>0.61458333333333337</v>
      </c>
      <c r="BK52" s="47">
        <v>0.62361111111111112</v>
      </c>
      <c r="BL52" s="70">
        <v>29.4</v>
      </c>
      <c r="BM52" s="71">
        <v>29.4</v>
      </c>
      <c r="BN52" s="72"/>
      <c r="BO52" s="117" t="s">
        <v>226</v>
      </c>
      <c r="BP52" s="121"/>
      <c r="BQ52" s="124" t="s">
        <v>225</v>
      </c>
      <c r="BR52" s="125"/>
      <c r="BS52" s="49">
        <v>0.69097222222222221</v>
      </c>
      <c r="BT52" s="42" t="s">
        <v>44</v>
      </c>
      <c r="BU52" s="38">
        <v>0</v>
      </c>
      <c r="BV52" s="49">
        <v>0.69374999999999998</v>
      </c>
      <c r="BW52" s="61"/>
      <c r="BX52" s="55">
        <v>0.69769675925925922</v>
      </c>
      <c r="BY52" s="35">
        <v>3.9467592592592471E-3</v>
      </c>
      <c r="BZ52" s="35">
        <v>1.4930555555555435E-3</v>
      </c>
      <c r="CA52" s="44" t="s">
        <v>223</v>
      </c>
      <c r="CB52" s="45">
        <v>129</v>
      </c>
      <c r="CC52" s="85">
        <v>0.69930555555555562</v>
      </c>
      <c r="CD52" s="86"/>
      <c r="CE52" s="87">
        <v>0</v>
      </c>
      <c r="CF52" s="88"/>
      <c r="CG52" s="85">
        <v>0.7055555555555556</v>
      </c>
      <c r="CH52" s="86"/>
      <c r="CI52" s="87">
        <v>0</v>
      </c>
      <c r="CJ52" s="88"/>
      <c r="CK52" s="43">
        <v>0.75277777777777777</v>
      </c>
      <c r="CL52" s="47">
        <v>0.75347222222222221</v>
      </c>
      <c r="CM52" s="70">
        <v>50.5</v>
      </c>
      <c r="CN52" s="71">
        <v>50.5</v>
      </c>
      <c r="CO52" s="72"/>
      <c r="CP52" s="91">
        <v>0.75416666666666676</v>
      </c>
      <c r="CQ52" s="95">
        <v>5.5555555555555601E-2</v>
      </c>
      <c r="CR52" s="42" t="s">
        <v>44</v>
      </c>
      <c r="CS52" s="38">
        <v>0</v>
      </c>
      <c r="CU52" s="39">
        <v>998.4</v>
      </c>
      <c r="CV52" s="46">
        <v>480</v>
      </c>
      <c r="CW52" s="40"/>
      <c r="CX52" s="63">
        <v>1478.4</v>
      </c>
      <c r="CZ52" s="101" t="s">
        <v>191</v>
      </c>
      <c r="DA52" s="129" t="s">
        <v>176</v>
      </c>
      <c r="DB52" s="129">
        <v>265</v>
      </c>
      <c r="DC52" s="104" t="s">
        <v>188</v>
      </c>
      <c r="DD52" s="77"/>
      <c r="DE52" s="56"/>
      <c r="DF52" s="36"/>
      <c r="DI52" s="41">
        <v>1.1499999999999999</v>
      </c>
      <c r="DJ52" s="17" t="s">
        <v>196</v>
      </c>
      <c r="DK52" s="153">
        <v>475.36</v>
      </c>
      <c r="DL52" s="41">
        <v>475.36</v>
      </c>
      <c r="DM52" s="41">
        <v>9999</v>
      </c>
      <c r="DP52" s="41">
        <v>50</v>
      </c>
      <c r="DQ52" s="227">
        <v>0</v>
      </c>
      <c r="DR52" s="227">
        <v>0</v>
      </c>
      <c r="DS52" s="228">
        <v>376.5</v>
      </c>
      <c r="DT52" s="227">
        <v>0</v>
      </c>
      <c r="DU52" s="227">
        <v>240</v>
      </c>
      <c r="DV52" s="227">
        <v>82</v>
      </c>
      <c r="DW52" s="227">
        <v>0</v>
      </c>
      <c r="DX52" s="227">
        <v>120</v>
      </c>
      <c r="DY52" s="227">
        <v>273</v>
      </c>
      <c r="DZ52" s="227">
        <v>120</v>
      </c>
      <c r="EA52" s="227">
        <v>58</v>
      </c>
      <c r="EB52" s="227">
        <v>0</v>
      </c>
      <c r="EC52" s="228">
        <v>29.4</v>
      </c>
      <c r="ED52" s="227">
        <v>0</v>
      </c>
      <c r="EE52" s="227">
        <v>0</v>
      </c>
      <c r="EF52" s="227">
        <v>129</v>
      </c>
      <c r="EG52" s="227">
        <v>0</v>
      </c>
      <c r="EH52" s="228">
        <v>50.5</v>
      </c>
      <c r="EI52" s="227">
        <v>0</v>
      </c>
      <c r="EK52" s="41">
        <v>50</v>
      </c>
      <c r="EL52" s="227">
        <v>0</v>
      </c>
      <c r="EM52" s="227">
        <v>0</v>
      </c>
      <c r="EN52" s="227">
        <v>376.5</v>
      </c>
      <c r="EO52" s="227">
        <v>376.5</v>
      </c>
      <c r="EP52" s="227">
        <v>616.5</v>
      </c>
      <c r="EQ52" s="227">
        <v>698.5</v>
      </c>
      <c r="ER52" s="227">
        <v>698.5</v>
      </c>
      <c r="ES52" s="227">
        <v>818.5</v>
      </c>
      <c r="ET52" s="227">
        <v>1091.5</v>
      </c>
      <c r="EU52" s="227">
        <v>1211.5</v>
      </c>
      <c r="EV52" s="227">
        <v>1269.5</v>
      </c>
      <c r="EW52" s="227">
        <v>1269.5</v>
      </c>
      <c r="EX52" s="227">
        <v>1298.9000000000001</v>
      </c>
      <c r="EY52" s="227">
        <v>1298.9000000000001</v>
      </c>
      <c r="EZ52" s="227">
        <v>1298.9000000000001</v>
      </c>
      <c r="FA52" s="227">
        <v>1427.9</v>
      </c>
      <c r="FB52" s="227">
        <v>1427.9</v>
      </c>
      <c r="FC52" s="227">
        <v>1478.4</v>
      </c>
      <c r="FD52" s="227">
        <v>1478.4</v>
      </c>
    </row>
    <row r="53" spans="1:160" ht="13.5" thickBot="1" x14ac:dyDescent="0.25">
      <c r="A53" s="132"/>
      <c r="B53" s="34">
        <v>50</v>
      </c>
      <c r="C53" s="10">
        <v>51</v>
      </c>
      <c r="D53" s="37" t="s">
        <v>157</v>
      </c>
      <c r="E53" s="37" t="s">
        <v>158</v>
      </c>
      <c r="F53" s="37"/>
      <c r="G53" s="43">
        <v>0.32638888888888901</v>
      </c>
      <c r="H53" s="47">
        <v>0.3263888888888889</v>
      </c>
      <c r="I53" s="58" t="s">
        <v>44</v>
      </c>
      <c r="J53" s="52">
        <v>0</v>
      </c>
      <c r="K53" s="43">
        <v>0.40972222222221899</v>
      </c>
      <c r="L53" s="47">
        <v>0.409722222222202</v>
      </c>
      <c r="M53" s="42" t="s">
        <v>44</v>
      </c>
      <c r="N53" s="38">
        <v>0</v>
      </c>
      <c r="O53" s="73">
        <v>0.45069444444444445</v>
      </c>
      <c r="P53" s="42" t="s">
        <v>45</v>
      </c>
      <c r="Q53" s="38">
        <v>60</v>
      </c>
      <c r="R53" s="43">
        <v>0.46111111111111108</v>
      </c>
      <c r="S53" s="47">
        <v>0.46111111111111108</v>
      </c>
      <c r="T53" s="70">
        <v>55</v>
      </c>
      <c r="U53" s="71">
        <v>55</v>
      </c>
      <c r="V53" s="72">
        <v>300</v>
      </c>
      <c r="W53" s="115">
        <v>0.47152777777777777</v>
      </c>
      <c r="X53" s="42" t="s">
        <v>44</v>
      </c>
      <c r="Y53" s="38">
        <v>0</v>
      </c>
      <c r="Z53" s="49">
        <v>0.50486111111111109</v>
      </c>
      <c r="AA53" s="42" t="s">
        <v>45</v>
      </c>
      <c r="AB53" s="38">
        <v>120</v>
      </c>
      <c r="AC53" s="53">
        <v>0.50972222222222219</v>
      </c>
      <c r="AD53" s="61"/>
      <c r="AE53" s="55">
        <v>0.5158449074074074</v>
      </c>
      <c r="AF53" s="35">
        <v>6.1226851851852171E-3</v>
      </c>
      <c r="AG53" s="35">
        <v>2.2685185185185503E-3</v>
      </c>
      <c r="AH53" s="44" t="s">
        <v>223</v>
      </c>
      <c r="AI53" s="45">
        <v>196</v>
      </c>
      <c r="AJ53" s="115">
        <v>0.53055555555555556</v>
      </c>
      <c r="AK53" s="42" t="s">
        <v>44</v>
      </c>
      <c r="AL53" s="38">
        <v>0</v>
      </c>
      <c r="AM53" s="73">
        <v>0.54027777777777775</v>
      </c>
      <c r="AN53" s="42" t="s">
        <v>45</v>
      </c>
      <c r="AO53" s="38">
        <v>60</v>
      </c>
      <c r="AP53" s="53">
        <v>0.54375000000000007</v>
      </c>
      <c r="AQ53" s="61"/>
      <c r="AR53" s="55">
        <v>0.55185185185185182</v>
      </c>
      <c r="AS53" s="35">
        <v>8.1018518518517491E-3</v>
      </c>
      <c r="AT53" s="35">
        <v>1.3425925925924899E-3</v>
      </c>
      <c r="AU53" s="44" t="s">
        <v>223</v>
      </c>
      <c r="AV53" s="45">
        <v>116</v>
      </c>
      <c r="AW53" s="49">
        <v>0.5708333333333333</v>
      </c>
      <c r="AX53" s="42" t="s">
        <v>45</v>
      </c>
      <c r="AY53" s="38">
        <v>60</v>
      </c>
      <c r="AZ53" s="49">
        <v>0.57361111111111096</v>
      </c>
      <c r="BA53" s="61"/>
      <c r="BB53" s="55">
        <v>0.58210648148148147</v>
      </c>
      <c r="BC53" s="35">
        <v>8.4953703703705141E-3</v>
      </c>
      <c r="BD53" s="35">
        <v>3.495370370370514E-3</v>
      </c>
      <c r="BE53" s="44" t="s">
        <v>223</v>
      </c>
      <c r="BF53" s="45">
        <v>302</v>
      </c>
      <c r="BG53" s="308">
        <v>0.61875000000000002</v>
      </c>
      <c r="BH53" s="42" t="s">
        <v>44</v>
      </c>
      <c r="BI53" s="38">
        <v>0</v>
      </c>
      <c r="BJ53" s="43">
        <v>0.61805555555555558</v>
      </c>
      <c r="BK53" s="47">
        <v>0.62986111111111109</v>
      </c>
      <c r="BL53" s="70">
        <v>30.2</v>
      </c>
      <c r="BM53" s="71">
        <v>30.2</v>
      </c>
      <c r="BN53" s="72"/>
      <c r="BO53" s="117" t="s">
        <v>226</v>
      </c>
      <c r="BP53" s="121"/>
      <c r="BQ53" s="124" t="s">
        <v>225</v>
      </c>
      <c r="BR53" s="125"/>
      <c r="BS53" s="49">
        <v>0.70763888888888893</v>
      </c>
      <c r="BT53" s="42" t="s">
        <v>223</v>
      </c>
      <c r="BU53" s="38">
        <v>60</v>
      </c>
      <c r="BV53" s="49">
        <v>0.71041666666666603</v>
      </c>
      <c r="BW53" s="61"/>
      <c r="BX53" s="55">
        <v>0.71430555555555564</v>
      </c>
      <c r="BY53" s="35">
        <v>3.8888888888896078E-3</v>
      </c>
      <c r="BZ53" s="35">
        <v>1.4351851851859042E-3</v>
      </c>
      <c r="CA53" s="44" t="s">
        <v>223</v>
      </c>
      <c r="CB53" s="45">
        <v>124</v>
      </c>
      <c r="CC53" s="85">
        <v>0.71666666666666667</v>
      </c>
      <c r="CD53" s="86"/>
      <c r="CE53" s="87">
        <v>0</v>
      </c>
      <c r="CF53" s="88"/>
      <c r="CG53" s="85">
        <v>0.72499999999999998</v>
      </c>
      <c r="CH53" s="86"/>
      <c r="CI53" s="87">
        <v>0</v>
      </c>
      <c r="CJ53" s="88"/>
      <c r="CK53" s="43">
        <v>0.7729166666666667</v>
      </c>
      <c r="CL53" s="47">
        <v>0.7729166666666667</v>
      </c>
      <c r="CM53" s="70">
        <v>59.2</v>
      </c>
      <c r="CN53" s="71">
        <v>59.2</v>
      </c>
      <c r="CO53" s="72"/>
      <c r="CP53" s="91">
        <v>0.77500000000000002</v>
      </c>
      <c r="CQ53" s="95">
        <v>5.5555555555555601E-2</v>
      </c>
      <c r="CR53" s="42" t="s">
        <v>223</v>
      </c>
      <c r="CS53" s="38">
        <v>180</v>
      </c>
      <c r="CU53" s="39">
        <v>1182.4000000000001</v>
      </c>
      <c r="CV53" s="46">
        <v>540</v>
      </c>
      <c r="CW53" s="40"/>
      <c r="CX53" s="63">
        <v>1722.4</v>
      </c>
      <c r="CZ53" s="101" t="s">
        <v>191</v>
      </c>
      <c r="DA53" s="129" t="s">
        <v>177</v>
      </c>
      <c r="DB53" s="129">
        <v>201</v>
      </c>
      <c r="DC53" s="104" t="s">
        <v>188</v>
      </c>
      <c r="DD53" s="77"/>
      <c r="DE53" s="56"/>
      <c r="DF53" s="36"/>
      <c r="DI53" s="41">
        <v>1.1200000000000001</v>
      </c>
      <c r="DJ53" s="17" t="s">
        <v>196</v>
      </c>
      <c r="DK53" s="153">
        <v>461.72800000000001</v>
      </c>
      <c r="DL53" s="41">
        <v>461.72800000000001</v>
      </c>
      <c r="DM53" s="41">
        <v>9999</v>
      </c>
      <c r="DP53" s="41">
        <v>51</v>
      </c>
      <c r="DQ53" s="227">
        <v>0</v>
      </c>
      <c r="DR53" s="227">
        <v>60</v>
      </c>
      <c r="DS53" s="228">
        <v>355</v>
      </c>
      <c r="DT53" s="227">
        <v>0</v>
      </c>
      <c r="DU53" s="227">
        <v>120</v>
      </c>
      <c r="DV53" s="227">
        <v>196</v>
      </c>
      <c r="DW53" s="227">
        <v>0</v>
      </c>
      <c r="DX53" s="227">
        <v>60</v>
      </c>
      <c r="DY53" s="227">
        <v>116</v>
      </c>
      <c r="DZ53" s="227">
        <v>60</v>
      </c>
      <c r="EA53" s="227">
        <v>302</v>
      </c>
      <c r="EB53" s="227">
        <v>0</v>
      </c>
      <c r="EC53" s="228">
        <v>30.2</v>
      </c>
      <c r="ED53" s="227">
        <v>0</v>
      </c>
      <c r="EE53" s="227">
        <v>60</v>
      </c>
      <c r="EF53" s="227">
        <v>124</v>
      </c>
      <c r="EG53" s="227">
        <v>0</v>
      </c>
      <c r="EH53" s="228">
        <v>59.2</v>
      </c>
      <c r="EI53" s="227">
        <v>180</v>
      </c>
      <c r="EK53" s="41">
        <v>51</v>
      </c>
      <c r="EL53" s="227">
        <v>0</v>
      </c>
      <c r="EM53" s="227">
        <v>60</v>
      </c>
      <c r="EN53" s="227">
        <v>415</v>
      </c>
      <c r="EO53" s="227">
        <v>415</v>
      </c>
      <c r="EP53" s="227">
        <v>535</v>
      </c>
      <c r="EQ53" s="227">
        <v>731</v>
      </c>
      <c r="ER53" s="227">
        <v>731</v>
      </c>
      <c r="ES53" s="227">
        <v>791</v>
      </c>
      <c r="ET53" s="227">
        <v>907</v>
      </c>
      <c r="EU53" s="227">
        <v>967</v>
      </c>
      <c r="EV53" s="227">
        <v>1269</v>
      </c>
      <c r="EW53" s="227">
        <v>1269</v>
      </c>
      <c r="EX53" s="227">
        <v>1299.2</v>
      </c>
      <c r="EY53" s="227">
        <v>1299.2</v>
      </c>
      <c r="EZ53" s="227">
        <v>1359.2</v>
      </c>
      <c r="FA53" s="227">
        <v>1483.2</v>
      </c>
      <c r="FB53" s="227">
        <v>1483.2</v>
      </c>
      <c r="FC53" s="227">
        <v>1542.4</v>
      </c>
      <c r="FD53" s="227">
        <v>1722.4</v>
      </c>
    </row>
    <row r="54" spans="1:160" ht="13.5" thickBot="1" x14ac:dyDescent="0.25">
      <c r="A54" s="132"/>
      <c r="B54" s="34">
        <v>51</v>
      </c>
      <c r="C54" s="10">
        <v>53</v>
      </c>
      <c r="D54" s="37" t="s">
        <v>159</v>
      </c>
      <c r="E54" s="37" t="s">
        <v>160</v>
      </c>
      <c r="F54" s="37"/>
      <c r="G54" s="43">
        <v>0.327083333333333</v>
      </c>
      <c r="H54" s="47">
        <v>0.32708333333333334</v>
      </c>
      <c r="I54" s="58" t="s">
        <v>44</v>
      </c>
      <c r="J54" s="52">
        <v>0</v>
      </c>
      <c r="K54" s="43">
        <v>0.41041666666666399</v>
      </c>
      <c r="L54" s="47">
        <v>0.410416666666646</v>
      </c>
      <c r="M54" s="42" t="s">
        <v>44</v>
      </c>
      <c r="N54" s="38">
        <v>0</v>
      </c>
      <c r="O54" s="73">
        <v>0.45208333333333334</v>
      </c>
      <c r="P54" s="42" t="s">
        <v>44</v>
      </c>
      <c r="Q54" s="38">
        <v>0</v>
      </c>
      <c r="R54" s="43">
        <v>0.46180555555555558</v>
      </c>
      <c r="S54" s="47">
        <v>0.46180555555555558</v>
      </c>
      <c r="T54" s="70">
        <v>42.6</v>
      </c>
      <c r="U54" s="71">
        <v>42.6</v>
      </c>
      <c r="V54" s="72"/>
      <c r="W54" s="115">
        <v>0.47291666666666665</v>
      </c>
      <c r="X54" s="42" t="s">
        <v>44</v>
      </c>
      <c r="Y54" s="38">
        <v>0</v>
      </c>
      <c r="Z54" s="49">
        <v>0.50694444444444442</v>
      </c>
      <c r="AA54" s="42" t="s">
        <v>45</v>
      </c>
      <c r="AB54" s="38">
        <v>60</v>
      </c>
      <c r="AC54" s="53">
        <v>0.51041666666666663</v>
      </c>
      <c r="AD54" s="61"/>
      <c r="AE54" s="55">
        <v>0.51491898148148152</v>
      </c>
      <c r="AF54" s="35">
        <v>4.5023148148148895E-3</v>
      </c>
      <c r="AG54" s="35">
        <v>6.4814814814822272E-4</v>
      </c>
      <c r="AH54" s="44" t="s">
        <v>223</v>
      </c>
      <c r="AI54" s="45">
        <v>56</v>
      </c>
      <c r="AJ54" s="115">
        <v>0.53125</v>
      </c>
      <c r="AK54" s="42" t="s">
        <v>44</v>
      </c>
      <c r="AL54" s="38">
        <v>0</v>
      </c>
      <c r="AM54" s="73">
        <v>0.54097222222222219</v>
      </c>
      <c r="AN54" s="42" t="s">
        <v>45</v>
      </c>
      <c r="AO54" s="38">
        <v>60</v>
      </c>
      <c r="AP54" s="53">
        <v>0.5444444444444444</v>
      </c>
      <c r="AQ54" s="61"/>
      <c r="AR54" s="55">
        <v>0.55096064814814816</v>
      </c>
      <c r="AS54" s="35">
        <v>6.5162037037037601E-3</v>
      </c>
      <c r="AT54" s="35">
        <v>2.4305555555549901E-4</v>
      </c>
      <c r="AU54" s="44" t="s">
        <v>45</v>
      </c>
      <c r="AV54" s="45">
        <v>21</v>
      </c>
      <c r="AW54" s="49">
        <v>0.57152777777777775</v>
      </c>
      <c r="AX54" s="42" t="s">
        <v>45</v>
      </c>
      <c r="AY54" s="38">
        <v>60</v>
      </c>
      <c r="AZ54" s="49">
        <v>0.57430555555555496</v>
      </c>
      <c r="BA54" s="61"/>
      <c r="BB54" s="55">
        <v>0.57964120370370364</v>
      </c>
      <c r="BC54" s="35">
        <v>5.3356481481486862E-3</v>
      </c>
      <c r="BD54" s="35">
        <v>3.3564814814868605E-4</v>
      </c>
      <c r="BE54" s="44" t="s">
        <v>223</v>
      </c>
      <c r="BF54" s="45">
        <v>29</v>
      </c>
      <c r="BG54" s="308">
        <v>0.6194444444444438</v>
      </c>
      <c r="BH54" s="42" t="s">
        <v>44</v>
      </c>
      <c r="BI54" s="38">
        <v>0</v>
      </c>
      <c r="BJ54" s="43">
        <v>0.62152777777777779</v>
      </c>
      <c r="BK54" s="47">
        <v>0.63194444444444442</v>
      </c>
      <c r="BL54" s="70">
        <v>29.5</v>
      </c>
      <c r="BM54" s="71">
        <v>29.5</v>
      </c>
      <c r="BN54" s="72"/>
      <c r="BO54" s="117" t="s">
        <v>224</v>
      </c>
      <c r="BP54" s="121">
        <v>300</v>
      </c>
      <c r="BQ54" s="124" t="s">
        <v>232</v>
      </c>
      <c r="BR54" s="125">
        <v>1800</v>
      </c>
      <c r="BS54" s="49">
        <v>0.72013888888888899</v>
      </c>
      <c r="BT54" s="42" t="s">
        <v>223</v>
      </c>
      <c r="BU54" s="38">
        <v>1200</v>
      </c>
      <c r="BV54" s="49">
        <v>0.72222222222222221</v>
      </c>
      <c r="BW54" s="61"/>
      <c r="BX54" s="55">
        <v>0.72528935185185184</v>
      </c>
      <c r="BY54" s="35">
        <v>3.067129629629628E-3</v>
      </c>
      <c r="BZ54" s="35">
        <v>6.1342592592592438E-4</v>
      </c>
      <c r="CA54" s="44" t="s">
        <v>223</v>
      </c>
      <c r="CB54" s="45">
        <v>53</v>
      </c>
      <c r="CC54" s="85">
        <v>0.72638888888888886</v>
      </c>
      <c r="CD54" s="86"/>
      <c r="CE54" s="87">
        <v>0</v>
      </c>
      <c r="CF54" s="88"/>
      <c r="CG54" s="85">
        <v>0.73333333333333339</v>
      </c>
      <c r="CH54" s="86"/>
      <c r="CI54" s="87">
        <v>60</v>
      </c>
      <c r="CJ54" s="88"/>
      <c r="CK54" s="43">
        <v>0.78749999999999998</v>
      </c>
      <c r="CL54" s="47">
        <v>0.78819444444444453</v>
      </c>
      <c r="CM54" s="70">
        <v>58.4</v>
      </c>
      <c r="CN54" s="71">
        <v>58.4</v>
      </c>
      <c r="CO54" s="72">
        <v>10</v>
      </c>
      <c r="CP54" s="91">
        <v>0.7895833333333333</v>
      </c>
      <c r="CQ54" s="95">
        <v>5.5555555555555601E-2</v>
      </c>
      <c r="CR54" s="42" t="s">
        <v>223</v>
      </c>
      <c r="CS54" s="38">
        <v>360</v>
      </c>
      <c r="CU54" s="39">
        <v>299.5</v>
      </c>
      <c r="CV54" s="46">
        <v>3900</v>
      </c>
      <c r="CW54" s="40"/>
      <c r="CX54" s="63">
        <v>4199.5</v>
      </c>
      <c r="CZ54" s="101" t="s">
        <v>191</v>
      </c>
      <c r="DA54" s="129" t="s">
        <v>178</v>
      </c>
      <c r="DB54" s="129">
        <v>71</v>
      </c>
      <c r="DC54" s="104" t="s">
        <v>188</v>
      </c>
      <c r="DD54" s="77"/>
      <c r="DE54" s="56"/>
      <c r="DF54" s="36"/>
      <c r="DI54" s="41">
        <v>1</v>
      </c>
      <c r="DJ54" s="17" t="s">
        <v>196</v>
      </c>
      <c r="DK54" s="153">
        <v>140.5</v>
      </c>
      <c r="DL54" s="41">
        <v>140.5</v>
      </c>
      <c r="DM54" s="41">
        <v>9999</v>
      </c>
      <c r="DP54" s="41">
        <v>53</v>
      </c>
      <c r="DQ54" s="227">
        <v>0</v>
      </c>
      <c r="DR54" s="227">
        <v>0</v>
      </c>
      <c r="DS54" s="228">
        <v>42.6</v>
      </c>
      <c r="DT54" s="227">
        <v>0</v>
      </c>
      <c r="DU54" s="227">
        <v>60</v>
      </c>
      <c r="DV54" s="227">
        <v>56</v>
      </c>
      <c r="DW54" s="227">
        <v>0</v>
      </c>
      <c r="DX54" s="227">
        <v>60</v>
      </c>
      <c r="DY54" s="227">
        <v>21</v>
      </c>
      <c r="DZ54" s="227">
        <v>60</v>
      </c>
      <c r="EA54" s="227">
        <v>29</v>
      </c>
      <c r="EB54" s="227">
        <v>0</v>
      </c>
      <c r="EC54" s="228">
        <v>29.5</v>
      </c>
      <c r="ED54" s="227">
        <v>2100</v>
      </c>
      <c r="EE54" s="227">
        <v>1200</v>
      </c>
      <c r="EF54" s="227">
        <v>53</v>
      </c>
      <c r="EG54" s="227">
        <v>60</v>
      </c>
      <c r="EH54" s="228">
        <v>68.400000000000006</v>
      </c>
      <c r="EI54" s="227">
        <v>360</v>
      </c>
      <c r="EK54" s="41">
        <v>53</v>
      </c>
      <c r="EL54" s="227">
        <v>0</v>
      </c>
      <c r="EM54" s="227">
        <v>0</v>
      </c>
      <c r="EN54" s="227">
        <v>42.6</v>
      </c>
      <c r="EO54" s="227">
        <v>42.6</v>
      </c>
      <c r="EP54" s="227">
        <v>102.6</v>
      </c>
      <c r="EQ54" s="227">
        <v>158.6</v>
      </c>
      <c r="ER54" s="227">
        <v>158.6</v>
      </c>
      <c r="ES54" s="227">
        <v>218.6</v>
      </c>
      <c r="ET54" s="227">
        <v>239.6</v>
      </c>
      <c r="EU54" s="227">
        <v>299.60000000000002</v>
      </c>
      <c r="EV54" s="227">
        <v>328.6</v>
      </c>
      <c r="EW54" s="227">
        <v>328.6</v>
      </c>
      <c r="EX54" s="227">
        <v>358.1</v>
      </c>
      <c r="EY54" s="227">
        <v>2458.1</v>
      </c>
      <c r="EZ54" s="227">
        <v>3658.1</v>
      </c>
      <c r="FA54" s="227">
        <v>3711.1</v>
      </c>
      <c r="FB54" s="227">
        <v>3771.1</v>
      </c>
      <c r="FC54" s="227">
        <v>3839.5</v>
      </c>
      <c r="FD54" s="227">
        <v>4199.5</v>
      </c>
    </row>
    <row r="55" spans="1:160" ht="13.5" thickBot="1" x14ac:dyDescent="0.25">
      <c r="A55" s="132"/>
      <c r="B55" s="34">
        <v>52</v>
      </c>
      <c r="C55" s="10">
        <v>54</v>
      </c>
      <c r="D55" s="37" t="s">
        <v>174</v>
      </c>
      <c r="E55" s="37" t="s">
        <v>161</v>
      </c>
      <c r="F55" s="37"/>
      <c r="G55" s="43">
        <v>0.327777777777778</v>
      </c>
      <c r="H55" s="47">
        <v>0.32777777777777778</v>
      </c>
      <c r="I55" s="58" t="s">
        <v>44</v>
      </c>
      <c r="J55" s="52">
        <v>0</v>
      </c>
      <c r="K55" s="43">
        <v>0.41111111111110799</v>
      </c>
      <c r="L55" s="47">
        <v>0.41111111111109</v>
      </c>
      <c r="M55" s="42" t="s">
        <v>44</v>
      </c>
      <c r="N55" s="38">
        <v>0</v>
      </c>
      <c r="O55" s="73">
        <v>0.45277777777777778</v>
      </c>
      <c r="P55" s="42" t="s">
        <v>44</v>
      </c>
      <c r="Q55" s="38">
        <v>0</v>
      </c>
      <c r="R55" s="43">
        <v>0.46249999999999997</v>
      </c>
      <c r="S55" s="47">
        <v>0.46249999999999997</v>
      </c>
      <c r="T55" s="70">
        <v>49.6</v>
      </c>
      <c r="U55" s="71">
        <v>49.6</v>
      </c>
      <c r="V55" s="72"/>
      <c r="W55" s="115">
        <v>0.47361111111111109</v>
      </c>
      <c r="X55" s="42" t="s">
        <v>44</v>
      </c>
      <c r="Y55" s="38">
        <v>0</v>
      </c>
      <c r="Z55" s="49">
        <v>0.5083333333333333</v>
      </c>
      <c r="AA55" s="42" t="s">
        <v>44</v>
      </c>
      <c r="AB55" s="38">
        <v>0</v>
      </c>
      <c r="AC55" s="53">
        <v>0.51111111111111118</v>
      </c>
      <c r="AD55" s="61"/>
      <c r="AE55" s="55">
        <v>0.51545138888888886</v>
      </c>
      <c r="AF55" s="35">
        <v>4.3402777777776791E-3</v>
      </c>
      <c r="AG55" s="35">
        <v>4.8611111111101233E-4</v>
      </c>
      <c r="AH55" s="44" t="s">
        <v>223</v>
      </c>
      <c r="AI55" s="45">
        <v>42</v>
      </c>
      <c r="AJ55" s="115">
        <v>0.53194444444444455</v>
      </c>
      <c r="AK55" s="42" t="s">
        <v>44</v>
      </c>
      <c r="AL55" s="38">
        <v>0</v>
      </c>
      <c r="AM55" s="73">
        <v>0.54236111111111118</v>
      </c>
      <c r="AN55" s="42" t="s">
        <v>44</v>
      </c>
      <c r="AO55" s="38">
        <v>0</v>
      </c>
      <c r="AP55" s="53">
        <v>0.54513888888888895</v>
      </c>
      <c r="AQ55" s="61"/>
      <c r="AR55" s="55">
        <v>0.55230324074074078</v>
      </c>
      <c r="AS55" s="35">
        <v>7.1643518518518245E-3</v>
      </c>
      <c r="AT55" s="35">
        <v>4.0509259259256542E-4</v>
      </c>
      <c r="AU55" s="44" t="s">
        <v>223</v>
      </c>
      <c r="AV55" s="45">
        <v>35</v>
      </c>
      <c r="AW55" s="49">
        <v>0.57291666666666663</v>
      </c>
      <c r="AX55" s="42" t="s">
        <v>44</v>
      </c>
      <c r="AY55" s="38">
        <v>0</v>
      </c>
      <c r="AZ55" s="49">
        <v>0.57499999999999996</v>
      </c>
      <c r="BA55" s="61"/>
      <c r="BB55" s="55">
        <v>0.58099537037037041</v>
      </c>
      <c r="BC55" s="35">
        <v>5.9953703703704564E-3</v>
      </c>
      <c r="BD55" s="35">
        <v>9.9537037037045629E-4</v>
      </c>
      <c r="BE55" s="44" t="s">
        <v>223</v>
      </c>
      <c r="BF55" s="45">
        <v>86</v>
      </c>
      <c r="BG55" s="308">
        <v>0.6201388888888888</v>
      </c>
      <c r="BH55" s="42" t="s">
        <v>44</v>
      </c>
      <c r="BI55" s="38">
        <v>0</v>
      </c>
      <c r="BJ55" s="43">
        <v>0.62013888888888891</v>
      </c>
      <c r="BK55" s="47">
        <v>0.63263888888888886</v>
      </c>
      <c r="BL55" s="70">
        <v>29</v>
      </c>
      <c r="BM55" s="71">
        <v>29</v>
      </c>
      <c r="BN55" s="72"/>
      <c r="BO55" s="117" t="s">
        <v>233</v>
      </c>
      <c r="BP55" s="121">
        <v>1800</v>
      </c>
      <c r="BQ55" s="124" t="s">
        <v>225</v>
      </c>
      <c r="BR55" s="125"/>
      <c r="BS55" s="49">
        <v>0.71736111111111101</v>
      </c>
      <c r="BT55" s="42" t="s">
        <v>223</v>
      </c>
      <c r="BU55" s="38">
        <v>720</v>
      </c>
      <c r="BV55" s="49">
        <v>0.72013888888888899</v>
      </c>
      <c r="BW55" s="61"/>
      <c r="BX55" s="55">
        <v>0.72365740740740747</v>
      </c>
      <c r="BY55" s="35">
        <v>3.5185185185184764E-3</v>
      </c>
      <c r="BZ55" s="35">
        <v>1.0648148148147728E-3</v>
      </c>
      <c r="CA55" s="44" t="s">
        <v>223</v>
      </c>
      <c r="CB55" s="45">
        <v>92</v>
      </c>
      <c r="CC55" s="85">
        <v>0.72430555555555554</v>
      </c>
      <c r="CD55" s="86"/>
      <c r="CE55" s="87">
        <v>0</v>
      </c>
      <c r="CF55" s="88"/>
      <c r="CG55" s="85">
        <v>0.73263888888888884</v>
      </c>
      <c r="CH55" s="86"/>
      <c r="CI55" s="87">
        <v>0</v>
      </c>
      <c r="CJ55" s="88"/>
      <c r="CK55" s="43">
        <v>0.77916666666666667</v>
      </c>
      <c r="CL55" s="47">
        <v>0.77986111111111101</v>
      </c>
      <c r="CM55" s="70">
        <v>74</v>
      </c>
      <c r="CN55" s="71">
        <v>74</v>
      </c>
      <c r="CO55" s="72"/>
      <c r="CP55" s="91">
        <v>0.78263888888888899</v>
      </c>
      <c r="CQ55" s="95">
        <v>5.5555555555555601E-2</v>
      </c>
      <c r="CR55" s="42" t="s">
        <v>44</v>
      </c>
      <c r="CS55" s="38">
        <v>0</v>
      </c>
      <c r="CU55" s="39">
        <v>407.6</v>
      </c>
      <c r="CV55" s="46">
        <v>2520</v>
      </c>
      <c r="CW55" s="40"/>
      <c r="CX55" s="63">
        <v>2927.6</v>
      </c>
      <c r="CZ55" s="101" t="s">
        <v>191</v>
      </c>
      <c r="DA55" s="129" t="s">
        <v>177</v>
      </c>
      <c r="DB55" s="129">
        <v>80</v>
      </c>
      <c r="DC55" s="104" t="s">
        <v>181</v>
      </c>
      <c r="DD55" s="77"/>
      <c r="DE55" s="56"/>
      <c r="DF55" s="36"/>
      <c r="DI55" s="41">
        <v>1.06</v>
      </c>
      <c r="DJ55" s="17" t="s">
        <v>196</v>
      </c>
      <c r="DK55" s="153">
        <v>161.756</v>
      </c>
      <c r="DL55" s="41">
        <v>161.756</v>
      </c>
      <c r="DM55" s="41">
        <v>9999</v>
      </c>
      <c r="DP55" s="41">
        <v>54</v>
      </c>
      <c r="DQ55" s="227">
        <v>0</v>
      </c>
      <c r="DR55" s="227">
        <v>0</v>
      </c>
      <c r="DS55" s="228">
        <v>49.6</v>
      </c>
      <c r="DT55" s="227">
        <v>0</v>
      </c>
      <c r="DU55" s="227">
        <v>0</v>
      </c>
      <c r="DV55" s="227">
        <v>42</v>
      </c>
      <c r="DW55" s="227">
        <v>0</v>
      </c>
      <c r="DX55" s="227">
        <v>0</v>
      </c>
      <c r="DY55" s="227">
        <v>35</v>
      </c>
      <c r="DZ55" s="227">
        <v>0</v>
      </c>
      <c r="EA55" s="227">
        <v>86</v>
      </c>
      <c r="EB55" s="227">
        <v>0</v>
      </c>
      <c r="EC55" s="228">
        <v>29</v>
      </c>
      <c r="ED55" s="227">
        <v>1800</v>
      </c>
      <c r="EE55" s="227">
        <v>720</v>
      </c>
      <c r="EF55" s="227">
        <v>92</v>
      </c>
      <c r="EG55" s="227">
        <v>0</v>
      </c>
      <c r="EH55" s="228">
        <v>74</v>
      </c>
      <c r="EI55" s="227">
        <v>0</v>
      </c>
      <c r="EK55" s="41">
        <v>54</v>
      </c>
      <c r="EL55" s="227">
        <v>0</v>
      </c>
      <c r="EM55" s="227">
        <v>0</v>
      </c>
      <c r="EN55" s="227">
        <v>49.6</v>
      </c>
      <c r="EO55" s="227">
        <v>49.6</v>
      </c>
      <c r="EP55" s="227">
        <v>49.6</v>
      </c>
      <c r="EQ55" s="227">
        <v>91.6</v>
      </c>
      <c r="ER55" s="227">
        <v>91.6</v>
      </c>
      <c r="ES55" s="227">
        <v>91.6</v>
      </c>
      <c r="ET55" s="227">
        <v>126.6</v>
      </c>
      <c r="EU55" s="227">
        <v>126.6</v>
      </c>
      <c r="EV55" s="227">
        <v>212.6</v>
      </c>
      <c r="EW55" s="227">
        <v>212.6</v>
      </c>
      <c r="EX55" s="227">
        <v>241.6</v>
      </c>
      <c r="EY55" s="227">
        <v>2041.6</v>
      </c>
      <c r="EZ55" s="227">
        <v>2761.6</v>
      </c>
      <c r="FA55" s="227">
        <v>2853.6</v>
      </c>
      <c r="FB55" s="227">
        <v>2853.6</v>
      </c>
      <c r="FC55" s="227">
        <v>2927.6</v>
      </c>
      <c r="FD55" s="227">
        <v>2927.6</v>
      </c>
    </row>
    <row r="56" spans="1:160" ht="13.5" thickBot="1" x14ac:dyDescent="0.25">
      <c r="A56" s="132"/>
      <c r="B56" s="34">
        <v>53</v>
      </c>
      <c r="C56" s="10">
        <v>55</v>
      </c>
      <c r="D56" s="37" t="s">
        <v>162</v>
      </c>
      <c r="E56" s="37" t="s">
        <v>163</v>
      </c>
      <c r="F56" s="37"/>
      <c r="G56" s="43">
        <v>0.328472222222222</v>
      </c>
      <c r="H56" s="47">
        <v>0.32847222222222222</v>
      </c>
      <c r="I56" s="58" t="s">
        <v>44</v>
      </c>
      <c r="J56" s="52">
        <v>0</v>
      </c>
      <c r="K56" s="43">
        <v>0.41180555555555298</v>
      </c>
      <c r="L56" s="47">
        <v>0.41111111111111115</v>
      </c>
      <c r="M56" s="42" t="s">
        <v>45</v>
      </c>
      <c r="N56" s="38">
        <v>60</v>
      </c>
      <c r="O56" s="73">
        <v>0.45347222222222222</v>
      </c>
      <c r="P56" s="42" t="s">
        <v>223</v>
      </c>
      <c r="Q56" s="38">
        <v>60</v>
      </c>
      <c r="R56" s="43">
        <v>0.46319444444444446</v>
      </c>
      <c r="S56" s="47">
        <v>0.46319444444444446</v>
      </c>
      <c r="T56" s="70">
        <v>46.8</v>
      </c>
      <c r="U56" s="71">
        <v>46.8</v>
      </c>
      <c r="V56" s="72"/>
      <c r="W56" s="115">
        <v>0.47430555555555554</v>
      </c>
      <c r="X56" s="42" t="s">
        <v>44</v>
      </c>
      <c r="Y56" s="38">
        <v>0</v>
      </c>
      <c r="Z56" s="49">
        <v>0.50902777777777775</v>
      </c>
      <c r="AA56" s="42" t="s">
        <v>44</v>
      </c>
      <c r="AB56" s="38">
        <v>0</v>
      </c>
      <c r="AC56" s="53">
        <v>0.51180555555555551</v>
      </c>
      <c r="AD56" s="61"/>
      <c r="AE56" s="55">
        <v>0.5163078703703704</v>
      </c>
      <c r="AF56" s="35">
        <v>4.5023148148148895E-3</v>
      </c>
      <c r="AG56" s="35">
        <v>6.4814814814822272E-4</v>
      </c>
      <c r="AH56" s="44" t="s">
        <v>223</v>
      </c>
      <c r="AI56" s="45">
        <v>56</v>
      </c>
      <c r="AJ56" s="115">
        <v>0.53263888888888888</v>
      </c>
      <c r="AK56" s="42" t="s">
        <v>44</v>
      </c>
      <c r="AL56" s="38">
        <v>0</v>
      </c>
      <c r="AM56" s="73">
        <v>0.54305555555555551</v>
      </c>
      <c r="AN56" s="42" t="s">
        <v>44</v>
      </c>
      <c r="AO56" s="38">
        <v>0</v>
      </c>
      <c r="AP56" s="53">
        <v>0.54583333333333328</v>
      </c>
      <c r="AQ56" s="61"/>
      <c r="AR56" s="55">
        <v>0.5529398148148148</v>
      </c>
      <c r="AS56" s="35">
        <v>7.1064814814815191E-3</v>
      </c>
      <c r="AT56" s="35">
        <v>3.4722222222226002E-4</v>
      </c>
      <c r="AU56" s="44" t="s">
        <v>223</v>
      </c>
      <c r="AV56" s="45">
        <v>30</v>
      </c>
      <c r="AW56" s="49">
        <v>0.57361111111111118</v>
      </c>
      <c r="AX56" s="42" t="s">
        <v>44</v>
      </c>
      <c r="AY56" s="38">
        <v>0</v>
      </c>
      <c r="AZ56" s="49">
        <v>0.57569444444444395</v>
      </c>
      <c r="BA56" s="61"/>
      <c r="BB56" s="55">
        <v>0.58124999999999993</v>
      </c>
      <c r="BC56" s="35">
        <v>5.5555555555559799E-3</v>
      </c>
      <c r="BD56" s="35">
        <v>5.555555555559798E-4</v>
      </c>
      <c r="BE56" s="44" t="s">
        <v>223</v>
      </c>
      <c r="BF56" s="45">
        <v>48</v>
      </c>
      <c r="BG56" s="308">
        <v>0.62083333333333279</v>
      </c>
      <c r="BH56" s="42" t="s">
        <v>44</v>
      </c>
      <c r="BI56" s="38">
        <v>0</v>
      </c>
      <c r="BJ56" s="43">
        <v>0.62083333333333335</v>
      </c>
      <c r="BK56" s="47">
        <v>0.63055555555555554</v>
      </c>
      <c r="BL56" s="70">
        <v>33.799999999999997</v>
      </c>
      <c r="BM56" s="71">
        <v>33.799999999999997</v>
      </c>
      <c r="BN56" s="72"/>
      <c r="BO56" s="117" t="s">
        <v>234</v>
      </c>
      <c r="BP56" s="121">
        <v>300</v>
      </c>
      <c r="BQ56" s="124" t="s">
        <v>225</v>
      </c>
      <c r="BR56" s="125"/>
      <c r="BS56" s="49">
        <v>0.70763888888888893</v>
      </c>
      <c r="BT56" s="42" t="s">
        <v>223</v>
      </c>
      <c r="BU56" s="38">
        <v>60</v>
      </c>
      <c r="BV56" s="49">
        <v>0.71111111111111103</v>
      </c>
      <c r="BW56" s="61"/>
      <c r="BX56" s="55">
        <v>0.71454861111111112</v>
      </c>
      <c r="BY56" s="35">
        <v>3.4375000000000933E-3</v>
      </c>
      <c r="BZ56" s="35">
        <v>9.8379629629638966E-4</v>
      </c>
      <c r="CA56" s="44" t="s">
        <v>223</v>
      </c>
      <c r="CB56" s="45">
        <v>85</v>
      </c>
      <c r="CC56" s="85">
        <v>0.71666666666666667</v>
      </c>
      <c r="CD56" s="86"/>
      <c r="CE56" s="87">
        <v>0</v>
      </c>
      <c r="CF56" s="88"/>
      <c r="CG56" s="85">
        <v>0.72569444444444453</v>
      </c>
      <c r="CH56" s="86"/>
      <c r="CI56" s="87">
        <v>0</v>
      </c>
      <c r="CJ56" s="88"/>
      <c r="CK56" s="43">
        <v>0.76736111111111116</v>
      </c>
      <c r="CL56" s="47">
        <v>0.76736111111111116</v>
      </c>
      <c r="CM56" s="70">
        <v>55.5</v>
      </c>
      <c r="CN56" s="71">
        <v>55.5</v>
      </c>
      <c r="CO56" s="72"/>
      <c r="CP56" s="91">
        <v>0.76944444444444438</v>
      </c>
      <c r="CQ56" s="95">
        <v>5.5555555555555601E-2</v>
      </c>
      <c r="CR56" s="42" t="s">
        <v>44</v>
      </c>
      <c r="CS56" s="38">
        <v>0</v>
      </c>
      <c r="CU56" s="39">
        <v>355.1</v>
      </c>
      <c r="CV56" s="46">
        <v>480</v>
      </c>
      <c r="CW56" s="40"/>
      <c r="CX56" s="63">
        <v>835.1</v>
      </c>
      <c r="CZ56" s="101" t="s">
        <v>191</v>
      </c>
      <c r="DA56" s="129" t="s">
        <v>177</v>
      </c>
      <c r="DB56" s="129">
        <v>109</v>
      </c>
      <c r="DC56" s="104" t="s">
        <v>184</v>
      </c>
      <c r="DD56" s="77"/>
      <c r="DE56" s="56"/>
      <c r="DF56" s="36"/>
      <c r="DI56" s="41">
        <v>1.0900000000000001</v>
      </c>
      <c r="DJ56" s="17" t="s">
        <v>196</v>
      </c>
      <c r="DK56" s="153">
        <v>148.34900000000002</v>
      </c>
      <c r="DL56" s="41">
        <v>148.34900000000002</v>
      </c>
      <c r="DM56" s="41">
        <v>9999</v>
      </c>
      <c r="DP56" s="41">
        <v>55</v>
      </c>
      <c r="DQ56" s="227">
        <v>60</v>
      </c>
      <c r="DR56" s="227">
        <v>60</v>
      </c>
      <c r="DS56" s="228">
        <v>46.8</v>
      </c>
      <c r="DT56" s="227">
        <v>0</v>
      </c>
      <c r="DU56" s="227">
        <v>0</v>
      </c>
      <c r="DV56" s="227">
        <v>56</v>
      </c>
      <c r="DW56" s="227">
        <v>0</v>
      </c>
      <c r="DX56" s="227">
        <v>0</v>
      </c>
      <c r="DY56" s="227">
        <v>30</v>
      </c>
      <c r="DZ56" s="227">
        <v>0</v>
      </c>
      <c r="EA56" s="227">
        <v>48</v>
      </c>
      <c r="EB56" s="227">
        <v>0</v>
      </c>
      <c r="EC56" s="228">
        <v>33.799999999999997</v>
      </c>
      <c r="ED56" s="227">
        <v>300</v>
      </c>
      <c r="EE56" s="227">
        <v>60</v>
      </c>
      <c r="EF56" s="227">
        <v>85</v>
      </c>
      <c r="EG56" s="227">
        <v>0</v>
      </c>
      <c r="EH56" s="228">
        <v>55.5</v>
      </c>
      <c r="EI56" s="227">
        <v>0</v>
      </c>
      <c r="EK56" s="41">
        <v>55</v>
      </c>
      <c r="EL56" s="227">
        <v>60</v>
      </c>
      <c r="EM56" s="227">
        <v>120</v>
      </c>
      <c r="EN56" s="227">
        <v>166.8</v>
      </c>
      <c r="EO56" s="227">
        <v>166.8</v>
      </c>
      <c r="EP56" s="227">
        <v>166.8</v>
      </c>
      <c r="EQ56" s="227">
        <v>222.8</v>
      </c>
      <c r="ER56" s="227">
        <v>222.8</v>
      </c>
      <c r="ES56" s="227">
        <v>222.8</v>
      </c>
      <c r="ET56" s="227">
        <v>252.8</v>
      </c>
      <c r="EU56" s="227">
        <v>252.8</v>
      </c>
      <c r="EV56" s="227">
        <v>300.8</v>
      </c>
      <c r="EW56" s="227">
        <v>300.8</v>
      </c>
      <c r="EX56" s="227">
        <v>334.6</v>
      </c>
      <c r="EY56" s="227">
        <v>634.6</v>
      </c>
      <c r="EZ56" s="227">
        <v>694.6</v>
      </c>
      <c r="FA56" s="227">
        <v>779.6</v>
      </c>
      <c r="FB56" s="227">
        <v>779.6</v>
      </c>
      <c r="FC56" s="227">
        <v>835.1</v>
      </c>
      <c r="FD56" s="227">
        <v>835.1</v>
      </c>
    </row>
    <row r="57" spans="1:160" ht="13.5" thickBot="1" x14ac:dyDescent="0.25">
      <c r="A57" s="132"/>
      <c r="B57" s="34">
        <v>54</v>
      </c>
      <c r="C57" s="10">
        <v>56</v>
      </c>
      <c r="D57" s="37" t="s">
        <v>164</v>
      </c>
      <c r="E57" s="37" t="s">
        <v>165</v>
      </c>
      <c r="F57" s="37"/>
      <c r="G57" s="43">
        <v>0.329166666666666</v>
      </c>
      <c r="H57" s="47">
        <v>0.32916666666666666</v>
      </c>
      <c r="I57" s="58" t="s">
        <v>44</v>
      </c>
      <c r="J57" s="52">
        <v>0</v>
      </c>
      <c r="K57" s="43">
        <v>0.41249999999999698</v>
      </c>
      <c r="L57" s="47">
        <v>0.412499999999978</v>
      </c>
      <c r="M57" s="42" t="s">
        <v>44</v>
      </c>
      <c r="N57" s="38">
        <v>0</v>
      </c>
      <c r="O57" s="73">
        <v>0.45416666666666666</v>
      </c>
      <c r="P57" s="42" t="s">
        <v>44</v>
      </c>
      <c r="Q57" s="38">
        <v>0</v>
      </c>
      <c r="R57" s="43">
        <v>0.49722222222222223</v>
      </c>
      <c r="S57" s="47">
        <v>0.46388888888888885</v>
      </c>
      <c r="T57" s="70">
        <v>46.2</v>
      </c>
      <c r="U57" s="71">
        <v>46.2</v>
      </c>
      <c r="V57" s="72"/>
      <c r="W57" s="115">
        <v>0.47499999999999998</v>
      </c>
      <c r="X57" s="42" t="s">
        <v>44</v>
      </c>
      <c r="Y57" s="38">
        <v>0</v>
      </c>
      <c r="Z57" s="49">
        <v>0.50902777777777775</v>
      </c>
      <c r="AA57" s="42" t="s">
        <v>45</v>
      </c>
      <c r="AB57" s="38">
        <v>60</v>
      </c>
      <c r="AC57" s="53">
        <v>0.51250000000000007</v>
      </c>
      <c r="AD57" s="61"/>
      <c r="AE57" s="55">
        <v>0.51657407407407407</v>
      </c>
      <c r="AF57" s="35">
        <v>4.0740740740740078E-3</v>
      </c>
      <c r="AG57" s="35">
        <v>2.1990740740734102E-4</v>
      </c>
      <c r="AH57" s="44" t="s">
        <v>223</v>
      </c>
      <c r="AI57" s="45">
        <v>19</v>
      </c>
      <c r="AJ57" s="115">
        <v>0.53333333333333344</v>
      </c>
      <c r="AK57" s="42" t="s">
        <v>44</v>
      </c>
      <c r="AL57" s="38">
        <v>0</v>
      </c>
      <c r="AM57" s="73">
        <v>0.54375000000000007</v>
      </c>
      <c r="AN57" s="42" t="s">
        <v>44</v>
      </c>
      <c r="AO57" s="38">
        <v>0</v>
      </c>
      <c r="AP57" s="53">
        <v>0.54652777777777783</v>
      </c>
      <c r="AQ57" s="61"/>
      <c r="AR57" s="55">
        <v>0.55324074074074081</v>
      </c>
      <c r="AS57" s="35">
        <v>6.7129629629629761E-3</v>
      </c>
      <c r="AT57" s="35">
        <v>4.6296296296283006E-5</v>
      </c>
      <c r="AU57" s="44" t="s">
        <v>45</v>
      </c>
      <c r="AV57" s="45">
        <v>4</v>
      </c>
      <c r="AW57" s="49">
        <v>0.57430555555555551</v>
      </c>
      <c r="AX57" s="42" t="s">
        <v>44</v>
      </c>
      <c r="AY57" s="38">
        <v>0</v>
      </c>
      <c r="AZ57" s="49">
        <v>0.57638888888888895</v>
      </c>
      <c r="BA57" s="61"/>
      <c r="BB57" s="55">
        <v>0.58177083333333335</v>
      </c>
      <c r="BC57" s="35">
        <v>5.3819444444443976E-3</v>
      </c>
      <c r="BD57" s="35">
        <v>3.8194444444439746E-4</v>
      </c>
      <c r="BE57" s="44" t="s">
        <v>223</v>
      </c>
      <c r="BF57" s="45">
        <v>33</v>
      </c>
      <c r="BG57" s="308">
        <v>0.62152777777777779</v>
      </c>
      <c r="BH57" s="42" t="s">
        <v>44</v>
      </c>
      <c r="BI57" s="38">
        <v>0</v>
      </c>
      <c r="BJ57" s="43">
        <v>0.62152777777777779</v>
      </c>
      <c r="BK57" s="47">
        <v>0.63611111111111118</v>
      </c>
      <c r="BL57" s="70">
        <v>30.7</v>
      </c>
      <c r="BM57" s="71">
        <v>30.7</v>
      </c>
      <c r="BN57" s="72"/>
      <c r="BO57" s="117" t="s">
        <v>226</v>
      </c>
      <c r="BP57" s="121"/>
      <c r="BQ57" s="124" t="s">
        <v>225</v>
      </c>
      <c r="BR57" s="125"/>
      <c r="BS57" s="49">
        <v>0.71736111111111101</v>
      </c>
      <c r="BT57" s="42" t="s">
        <v>223</v>
      </c>
      <c r="BU57" s="38">
        <v>420</v>
      </c>
      <c r="BV57" s="49">
        <v>0.72083333333333399</v>
      </c>
      <c r="BW57" s="61"/>
      <c r="BX57" s="55">
        <v>0.7247569444444445</v>
      </c>
      <c r="BY57" s="35">
        <v>3.9236111111105032E-3</v>
      </c>
      <c r="BZ57" s="35">
        <v>1.4699074074067996E-3</v>
      </c>
      <c r="CA57" s="44" t="s">
        <v>223</v>
      </c>
      <c r="CB57" s="45">
        <v>127</v>
      </c>
      <c r="CC57" s="85">
        <v>0.72569444444444453</v>
      </c>
      <c r="CD57" s="86"/>
      <c r="CE57" s="87">
        <v>0</v>
      </c>
      <c r="CF57" s="88"/>
      <c r="CG57" s="85">
        <v>0.73541666666666661</v>
      </c>
      <c r="CH57" s="86"/>
      <c r="CI57" s="87">
        <v>0</v>
      </c>
      <c r="CJ57" s="88"/>
      <c r="CK57" s="43">
        <v>0.78541666666666676</v>
      </c>
      <c r="CL57" s="47">
        <v>0.78611111111111109</v>
      </c>
      <c r="CM57" s="70">
        <v>58.9</v>
      </c>
      <c r="CN57" s="71">
        <v>58.9</v>
      </c>
      <c r="CO57" s="72"/>
      <c r="CP57" s="91">
        <v>0.78749999999999998</v>
      </c>
      <c r="CQ57" s="95">
        <v>5.5555555555555601E-2</v>
      </c>
      <c r="CR57" s="42" t="s">
        <v>223</v>
      </c>
      <c r="CS57" s="38">
        <v>300</v>
      </c>
      <c r="CU57" s="39">
        <v>318.8</v>
      </c>
      <c r="CV57" s="46">
        <v>780</v>
      </c>
      <c r="CW57" s="40"/>
      <c r="CX57" s="63">
        <v>1098.8</v>
      </c>
      <c r="CZ57" s="101" t="s">
        <v>191</v>
      </c>
      <c r="DA57" s="129" t="s">
        <v>177</v>
      </c>
      <c r="DB57" s="129">
        <v>89</v>
      </c>
      <c r="DC57" s="104" t="s">
        <v>187</v>
      </c>
      <c r="DD57" s="77"/>
      <c r="DE57" s="56"/>
      <c r="DF57" s="36"/>
      <c r="DI57" s="41">
        <v>1.06</v>
      </c>
      <c r="DJ57" s="17" t="s">
        <v>196</v>
      </c>
      <c r="DK57" s="153">
        <v>143.94800000000001</v>
      </c>
      <c r="DL57" s="41">
        <v>143.94800000000001</v>
      </c>
      <c r="DM57" s="41">
        <v>9999</v>
      </c>
      <c r="DP57" s="41">
        <v>56</v>
      </c>
      <c r="DQ57" s="227">
        <v>0</v>
      </c>
      <c r="DR57" s="227">
        <v>0</v>
      </c>
      <c r="DS57" s="228">
        <v>46.2</v>
      </c>
      <c r="DT57" s="227">
        <v>0</v>
      </c>
      <c r="DU57" s="227">
        <v>60</v>
      </c>
      <c r="DV57" s="227">
        <v>19</v>
      </c>
      <c r="DW57" s="227">
        <v>0</v>
      </c>
      <c r="DX57" s="227">
        <v>0</v>
      </c>
      <c r="DY57" s="227">
        <v>4</v>
      </c>
      <c r="DZ57" s="227">
        <v>0</v>
      </c>
      <c r="EA57" s="227">
        <v>33</v>
      </c>
      <c r="EB57" s="227">
        <v>0</v>
      </c>
      <c r="EC57" s="228">
        <v>30.7</v>
      </c>
      <c r="ED57" s="227">
        <v>0</v>
      </c>
      <c r="EE57" s="227">
        <v>420</v>
      </c>
      <c r="EF57" s="227">
        <v>127</v>
      </c>
      <c r="EG57" s="227">
        <v>0</v>
      </c>
      <c r="EH57" s="228">
        <v>58.9</v>
      </c>
      <c r="EI57" s="227">
        <v>300</v>
      </c>
      <c r="EK57" s="41">
        <v>56</v>
      </c>
      <c r="EL57" s="227">
        <v>0</v>
      </c>
      <c r="EM57" s="227">
        <v>0</v>
      </c>
      <c r="EN57" s="227">
        <v>46.2</v>
      </c>
      <c r="EO57" s="227">
        <v>46.2</v>
      </c>
      <c r="EP57" s="227">
        <v>106.2</v>
      </c>
      <c r="EQ57" s="227">
        <v>125.2</v>
      </c>
      <c r="ER57" s="227">
        <v>125.2</v>
      </c>
      <c r="ES57" s="227">
        <v>125.2</v>
      </c>
      <c r="ET57" s="227">
        <v>129.19999999999999</v>
      </c>
      <c r="EU57" s="227">
        <v>129.19999999999999</v>
      </c>
      <c r="EV57" s="227">
        <v>162.19999999999999</v>
      </c>
      <c r="EW57" s="227">
        <v>162.19999999999999</v>
      </c>
      <c r="EX57" s="227">
        <v>192.9</v>
      </c>
      <c r="EY57" s="227">
        <v>192.9</v>
      </c>
      <c r="EZ57" s="227">
        <v>612.9</v>
      </c>
      <c r="FA57" s="227">
        <v>739.9</v>
      </c>
      <c r="FB57" s="227">
        <v>739.9</v>
      </c>
      <c r="FC57" s="227">
        <v>798.8</v>
      </c>
      <c r="FD57" s="227">
        <v>1098.8</v>
      </c>
    </row>
    <row r="58" spans="1:160" ht="13.5" thickBot="1" x14ac:dyDescent="0.25">
      <c r="A58" s="132"/>
      <c r="B58" s="34">
        <v>55</v>
      </c>
      <c r="C58" s="10">
        <v>58</v>
      </c>
      <c r="D58" s="37" t="s">
        <v>166</v>
      </c>
      <c r="E58" s="37" t="s">
        <v>167</v>
      </c>
      <c r="F58" s="37"/>
      <c r="G58" s="43">
        <v>0.32986111111111099</v>
      </c>
      <c r="H58" s="47">
        <v>0.33194444444444443</v>
      </c>
      <c r="I58" s="58" t="s">
        <v>44</v>
      </c>
      <c r="J58" s="52">
        <v>0</v>
      </c>
      <c r="K58" s="43">
        <v>0.41319444444444098</v>
      </c>
      <c r="L58" s="47">
        <v>0.4145833333333333</v>
      </c>
      <c r="M58" s="42" t="s">
        <v>223</v>
      </c>
      <c r="N58" s="38">
        <v>120</v>
      </c>
      <c r="O58" s="73">
        <v>0.45624999999999999</v>
      </c>
      <c r="P58" s="42" t="s">
        <v>44</v>
      </c>
      <c r="Q58" s="38">
        <v>0</v>
      </c>
      <c r="R58" s="43">
        <v>0.45694444444444443</v>
      </c>
      <c r="S58" s="47">
        <v>0.46527777777777773</v>
      </c>
      <c r="T58" s="70">
        <v>47.6</v>
      </c>
      <c r="U58" s="71">
        <v>47.6</v>
      </c>
      <c r="V58" s="72">
        <v>30</v>
      </c>
      <c r="W58" s="115">
        <v>0.4770833333333333</v>
      </c>
      <c r="X58" s="42" t="s">
        <v>44</v>
      </c>
      <c r="Y58" s="38">
        <v>0</v>
      </c>
      <c r="Z58" s="49">
        <v>0.51180555555555551</v>
      </c>
      <c r="AA58" s="42" t="s">
        <v>44</v>
      </c>
      <c r="AB58" s="38">
        <v>0</v>
      </c>
      <c r="AC58" s="53">
        <v>0.51458333333333328</v>
      </c>
      <c r="AD58" s="61"/>
      <c r="AE58" s="55">
        <v>0.51866898148148144</v>
      </c>
      <c r="AF58" s="35">
        <v>4.0856481481481577E-3</v>
      </c>
      <c r="AG58" s="35">
        <v>2.3148148148149092E-4</v>
      </c>
      <c r="AH58" s="44" t="s">
        <v>223</v>
      </c>
      <c r="AI58" s="45">
        <v>20</v>
      </c>
      <c r="AJ58" s="115">
        <v>0.53541666666666665</v>
      </c>
      <c r="AK58" s="42" t="s">
        <v>44</v>
      </c>
      <c r="AL58" s="38">
        <v>0</v>
      </c>
      <c r="AM58" s="73">
        <v>0.54583333333333328</v>
      </c>
      <c r="AN58" s="42" t="s">
        <v>44</v>
      </c>
      <c r="AO58" s="38">
        <v>0</v>
      </c>
      <c r="AP58" s="53">
        <v>0.54791666666666672</v>
      </c>
      <c r="AQ58" s="61"/>
      <c r="AR58" s="55">
        <v>0.55521990740740745</v>
      </c>
      <c r="AS58" s="35">
        <v>7.3032407407407351E-3</v>
      </c>
      <c r="AT58" s="35">
        <v>5.4398148148147602E-4</v>
      </c>
      <c r="AU58" s="44" t="s">
        <v>223</v>
      </c>
      <c r="AV58" s="45">
        <v>47</v>
      </c>
      <c r="AW58" s="49">
        <v>0.5756944444444444</v>
      </c>
      <c r="AX58" s="42" t="s">
        <v>44</v>
      </c>
      <c r="AY58" s="38">
        <v>0</v>
      </c>
      <c r="AZ58" s="49">
        <v>0.57777777777777795</v>
      </c>
      <c r="BA58" s="61"/>
      <c r="BB58" s="55">
        <v>0.58349537037037036</v>
      </c>
      <c r="BC58" s="35">
        <v>5.7175925925924131E-3</v>
      </c>
      <c r="BD58" s="35">
        <v>7.1759259259241304E-4</v>
      </c>
      <c r="BE58" s="44" t="s">
        <v>223</v>
      </c>
      <c r="BF58" s="45">
        <v>62</v>
      </c>
      <c r="BG58" s="308">
        <v>0.62291666666666679</v>
      </c>
      <c r="BH58" s="42" t="s">
        <v>44</v>
      </c>
      <c r="BI58" s="38">
        <v>0</v>
      </c>
      <c r="BJ58" s="43">
        <v>0.62291666666666667</v>
      </c>
      <c r="BK58" s="47">
        <v>0.63680555555555551</v>
      </c>
      <c r="BL58" s="70">
        <v>33.5</v>
      </c>
      <c r="BM58" s="71">
        <v>33.5</v>
      </c>
      <c r="BN58" s="72"/>
      <c r="BO58" s="117" t="s">
        <v>226</v>
      </c>
      <c r="BP58" s="121"/>
      <c r="BQ58" s="124" t="s">
        <v>225</v>
      </c>
      <c r="BR58" s="125"/>
      <c r="BS58" s="49">
        <v>0.7090277777777777</v>
      </c>
      <c r="BT58" s="42" t="s">
        <v>44</v>
      </c>
      <c r="BU58" s="38">
        <v>0</v>
      </c>
      <c r="BV58" s="49">
        <v>0.71180555555555503</v>
      </c>
      <c r="BW58" s="61"/>
      <c r="BX58" s="55">
        <v>0.71496527777777785</v>
      </c>
      <c r="BY58" s="35">
        <v>3.1597222222228272E-3</v>
      </c>
      <c r="BZ58" s="35">
        <v>7.0601851851912357E-4</v>
      </c>
      <c r="CA58" s="44" t="s">
        <v>223</v>
      </c>
      <c r="CB58" s="45">
        <v>61</v>
      </c>
      <c r="CC58" s="85">
        <v>0.71736111111111101</v>
      </c>
      <c r="CD58" s="86"/>
      <c r="CE58" s="87">
        <v>0</v>
      </c>
      <c r="CF58" s="88"/>
      <c r="CG58" s="85">
        <v>0.72361111111111109</v>
      </c>
      <c r="CH58" s="86"/>
      <c r="CI58" s="87">
        <v>0</v>
      </c>
      <c r="CJ58" s="88"/>
      <c r="CK58" s="43">
        <v>0.7715277777777777</v>
      </c>
      <c r="CL58" s="47">
        <v>0.7715277777777777</v>
      </c>
      <c r="CM58" s="70">
        <v>54.9</v>
      </c>
      <c r="CN58" s="71">
        <v>54.9</v>
      </c>
      <c r="CO58" s="72"/>
      <c r="CP58" s="91">
        <v>0.7729166666666667</v>
      </c>
      <c r="CQ58" s="95">
        <v>5.5555555555555601E-2</v>
      </c>
      <c r="CR58" s="42" t="s">
        <v>44</v>
      </c>
      <c r="CS58" s="38">
        <v>0</v>
      </c>
      <c r="CU58" s="39">
        <v>356</v>
      </c>
      <c r="CV58" s="46">
        <v>120</v>
      </c>
      <c r="CW58" s="40"/>
      <c r="CX58" s="63">
        <v>476</v>
      </c>
      <c r="CZ58" s="101" t="s">
        <v>191</v>
      </c>
      <c r="DA58" s="129" t="s">
        <v>176</v>
      </c>
      <c r="DB58" s="129">
        <v>127</v>
      </c>
      <c r="DC58" s="104"/>
      <c r="DD58" s="77"/>
      <c r="DE58" s="56"/>
      <c r="DF58" s="36"/>
      <c r="DI58" s="41">
        <v>1.1200000000000001</v>
      </c>
      <c r="DJ58" s="17" t="s">
        <v>196</v>
      </c>
      <c r="DK58" s="153">
        <v>182.32</v>
      </c>
      <c r="DL58" s="41">
        <v>182.32</v>
      </c>
      <c r="DM58" s="41">
        <v>9999</v>
      </c>
      <c r="DP58" s="41">
        <v>58</v>
      </c>
      <c r="DQ58" s="227">
        <v>120</v>
      </c>
      <c r="DR58" s="227">
        <v>0</v>
      </c>
      <c r="DS58" s="228">
        <v>77.599999999999994</v>
      </c>
      <c r="DT58" s="227">
        <v>0</v>
      </c>
      <c r="DU58" s="227">
        <v>0</v>
      </c>
      <c r="DV58" s="227">
        <v>20</v>
      </c>
      <c r="DW58" s="227">
        <v>0</v>
      </c>
      <c r="DX58" s="227">
        <v>0</v>
      </c>
      <c r="DY58" s="227">
        <v>47</v>
      </c>
      <c r="DZ58" s="227">
        <v>0</v>
      </c>
      <c r="EA58" s="227">
        <v>62</v>
      </c>
      <c r="EB58" s="227">
        <v>0</v>
      </c>
      <c r="EC58" s="228">
        <v>33.5</v>
      </c>
      <c r="ED58" s="227">
        <v>0</v>
      </c>
      <c r="EE58" s="227">
        <v>0</v>
      </c>
      <c r="EF58" s="227">
        <v>61</v>
      </c>
      <c r="EG58" s="227">
        <v>0</v>
      </c>
      <c r="EH58" s="228">
        <v>54.9</v>
      </c>
      <c r="EI58" s="227">
        <v>0</v>
      </c>
      <c r="EK58" s="41">
        <v>58</v>
      </c>
      <c r="EL58" s="227">
        <v>120</v>
      </c>
      <c r="EM58" s="227">
        <v>120</v>
      </c>
      <c r="EN58" s="227">
        <v>197.6</v>
      </c>
      <c r="EO58" s="227">
        <v>197.6</v>
      </c>
      <c r="EP58" s="227">
        <v>197.6</v>
      </c>
      <c r="EQ58" s="227">
        <v>217.6</v>
      </c>
      <c r="ER58" s="227">
        <v>217.6</v>
      </c>
      <c r="ES58" s="227">
        <v>217.6</v>
      </c>
      <c r="ET58" s="227">
        <v>264.60000000000002</v>
      </c>
      <c r="EU58" s="227">
        <v>264.60000000000002</v>
      </c>
      <c r="EV58" s="227">
        <v>326.60000000000002</v>
      </c>
      <c r="EW58" s="227">
        <v>326.60000000000002</v>
      </c>
      <c r="EX58" s="227">
        <v>360.1</v>
      </c>
      <c r="EY58" s="227">
        <v>360.1</v>
      </c>
      <c r="EZ58" s="227">
        <v>360.1</v>
      </c>
      <c r="FA58" s="227">
        <v>421.1</v>
      </c>
      <c r="FB58" s="227">
        <v>421.1</v>
      </c>
      <c r="FC58" s="227">
        <v>476</v>
      </c>
      <c r="FD58" s="227">
        <v>476</v>
      </c>
    </row>
    <row r="59" spans="1:160" ht="13.5" thickBot="1" x14ac:dyDescent="0.25">
      <c r="A59" s="132"/>
      <c r="B59" s="34">
        <v>56</v>
      </c>
      <c r="C59" s="10">
        <v>59</v>
      </c>
      <c r="D59" s="37" t="s">
        <v>168</v>
      </c>
      <c r="E59" s="37" t="s">
        <v>169</v>
      </c>
      <c r="F59" s="37"/>
      <c r="G59" s="43">
        <v>0.33055555555555499</v>
      </c>
      <c r="H59" s="47">
        <v>0.33055555555555555</v>
      </c>
      <c r="I59" s="58" t="s">
        <v>44</v>
      </c>
      <c r="J59" s="52">
        <v>0</v>
      </c>
      <c r="K59" s="43">
        <v>0.41388888888888598</v>
      </c>
      <c r="L59" s="47">
        <v>0.41388888888886599</v>
      </c>
      <c r="M59" s="42" t="s">
        <v>44</v>
      </c>
      <c r="N59" s="38">
        <v>0</v>
      </c>
      <c r="O59" s="73">
        <v>0.45555555555555555</v>
      </c>
      <c r="P59" s="42" t="s">
        <v>44</v>
      </c>
      <c r="Q59" s="38">
        <v>0</v>
      </c>
      <c r="R59" s="43">
        <v>0.46458333333333335</v>
      </c>
      <c r="S59" s="47">
        <v>0.46458333333333335</v>
      </c>
      <c r="T59" s="70">
        <v>47.5</v>
      </c>
      <c r="U59" s="71">
        <v>47.5</v>
      </c>
      <c r="V59" s="72">
        <v>30</v>
      </c>
      <c r="W59" s="115">
        <v>0.47638888888888886</v>
      </c>
      <c r="X59" s="42" t="s">
        <v>44</v>
      </c>
      <c r="Y59" s="38">
        <v>0</v>
      </c>
      <c r="Z59" s="49">
        <v>0.51111111111111118</v>
      </c>
      <c r="AA59" s="42" t="s">
        <v>44</v>
      </c>
      <c r="AB59" s="38">
        <v>0</v>
      </c>
      <c r="AC59" s="53">
        <v>0.51388888888888895</v>
      </c>
      <c r="AD59" s="61"/>
      <c r="AE59" s="55">
        <v>0.51841435185185192</v>
      </c>
      <c r="AF59" s="35">
        <v>4.5254629629629672E-3</v>
      </c>
      <c r="AG59" s="35">
        <v>6.7129629629630047E-4</v>
      </c>
      <c r="AH59" s="44" t="s">
        <v>223</v>
      </c>
      <c r="AI59" s="45">
        <v>58</v>
      </c>
      <c r="AJ59" s="115">
        <v>0.53472222222222232</v>
      </c>
      <c r="AK59" s="42" t="s">
        <v>44</v>
      </c>
      <c r="AL59" s="38">
        <v>0</v>
      </c>
      <c r="AM59" s="73">
        <v>0.54583333333333328</v>
      </c>
      <c r="AN59" s="42" t="s">
        <v>223</v>
      </c>
      <c r="AO59" s="38">
        <v>60</v>
      </c>
      <c r="AP59" s="53">
        <v>0.54722222222222217</v>
      </c>
      <c r="AQ59" s="61"/>
      <c r="AR59" s="55">
        <v>0.55539351851851848</v>
      </c>
      <c r="AS59" s="35">
        <v>8.1712962962963154E-3</v>
      </c>
      <c r="AT59" s="35">
        <v>1.4120370370370562E-3</v>
      </c>
      <c r="AU59" s="44" t="s">
        <v>223</v>
      </c>
      <c r="AV59" s="45">
        <v>122</v>
      </c>
      <c r="AW59" s="49">
        <v>0.57500000000000007</v>
      </c>
      <c r="AX59" s="42" t="s">
        <v>44</v>
      </c>
      <c r="AY59" s="38">
        <v>0</v>
      </c>
      <c r="AZ59" s="49">
        <v>0.57708333333333295</v>
      </c>
      <c r="BA59" s="61"/>
      <c r="BB59" s="55">
        <v>0.58523148148148152</v>
      </c>
      <c r="BC59" s="35">
        <v>8.1481481481485707E-3</v>
      </c>
      <c r="BD59" s="35">
        <v>3.1481481481485706E-3</v>
      </c>
      <c r="BE59" s="44" t="s">
        <v>223</v>
      </c>
      <c r="BF59" s="45">
        <v>272</v>
      </c>
      <c r="BG59" s="308">
        <v>0.62222222222222179</v>
      </c>
      <c r="BH59" s="42" t="s">
        <v>44</v>
      </c>
      <c r="BI59" s="38">
        <v>0</v>
      </c>
      <c r="BJ59" s="43">
        <v>0.62222222222222223</v>
      </c>
      <c r="BK59" s="47">
        <v>0.6333333333333333</v>
      </c>
      <c r="BL59" s="70">
        <v>29.4</v>
      </c>
      <c r="BM59" s="71">
        <v>29.4</v>
      </c>
      <c r="BN59" s="72"/>
      <c r="BO59" s="117"/>
      <c r="BP59" s="121"/>
      <c r="BQ59" s="124"/>
      <c r="BR59" s="125"/>
      <c r="BS59" s="49">
        <v>0.70972222222222225</v>
      </c>
      <c r="BT59" s="42" t="s">
        <v>44</v>
      </c>
      <c r="BU59" s="38">
        <v>0</v>
      </c>
      <c r="BV59" s="49">
        <v>0.71250000000000002</v>
      </c>
      <c r="BW59" s="61"/>
      <c r="BX59" s="55">
        <v>0.7195138888888889</v>
      </c>
      <c r="BY59" s="35">
        <v>7.0138888888888751E-3</v>
      </c>
      <c r="BZ59" s="35">
        <v>4.5601851851851715E-3</v>
      </c>
      <c r="CA59" s="44" t="s">
        <v>223</v>
      </c>
      <c r="CB59" s="45">
        <v>394</v>
      </c>
      <c r="CC59" s="85">
        <v>0.72222222222222221</v>
      </c>
      <c r="CD59" s="86"/>
      <c r="CE59" s="87">
        <v>0</v>
      </c>
      <c r="CF59" s="88"/>
      <c r="CG59" s="85">
        <v>0.73749999999999993</v>
      </c>
      <c r="CH59" s="86"/>
      <c r="CI59" s="87">
        <v>0</v>
      </c>
      <c r="CJ59" s="88"/>
      <c r="CK59" s="43"/>
      <c r="CL59" s="47"/>
      <c r="CM59" s="317"/>
      <c r="CN59" s="310" t="s">
        <v>231</v>
      </c>
      <c r="CO59" s="72"/>
      <c r="CP59" s="91"/>
      <c r="CQ59" s="95">
        <v>5.5555555555555601E-2</v>
      </c>
      <c r="CR59" s="42" t="s">
        <v>44</v>
      </c>
      <c r="CS59" s="38"/>
      <c r="CU59" s="39" t="s">
        <v>231</v>
      </c>
      <c r="CV59" s="46" t="s">
        <v>231</v>
      </c>
      <c r="CW59" s="40"/>
      <c r="CX59" s="63" t="s">
        <v>231</v>
      </c>
      <c r="CZ59" s="101" t="s">
        <v>191</v>
      </c>
      <c r="DA59" s="129" t="s">
        <v>177</v>
      </c>
      <c r="DB59" s="129">
        <v>141</v>
      </c>
      <c r="DC59" s="104" t="s">
        <v>188</v>
      </c>
      <c r="DD59" s="77"/>
      <c r="DE59" s="56"/>
      <c r="DF59" s="36"/>
      <c r="DI59" s="41">
        <v>1.0900000000000001</v>
      </c>
      <c r="DJ59" s="17" t="s">
        <v>196</v>
      </c>
      <c r="DK59" s="153" t="e">
        <v>#REF!</v>
      </c>
      <c r="DL59" s="41" t="e">
        <v>#REF!</v>
      </c>
      <c r="DM59" s="41">
        <v>9999</v>
      </c>
      <c r="DP59" s="41">
        <v>59</v>
      </c>
      <c r="DQ59" s="227">
        <v>0</v>
      </c>
      <c r="DR59" s="227">
        <v>0</v>
      </c>
      <c r="DS59" s="228">
        <v>77.5</v>
      </c>
      <c r="DT59" s="227">
        <v>0</v>
      </c>
      <c r="DU59" s="227">
        <v>0</v>
      </c>
      <c r="DV59" s="227">
        <v>58</v>
      </c>
      <c r="DW59" s="227">
        <v>0</v>
      </c>
      <c r="DX59" s="227">
        <v>60</v>
      </c>
      <c r="DY59" s="227">
        <v>122</v>
      </c>
      <c r="DZ59" s="227">
        <v>0</v>
      </c>
      <c r="EA59" s="227">
        <v>272</v>
      </c>
      <c r="EB59" s="227">
        <v>0</v>
      </c>
      <c r="EC59" s="228">
        <v>29.4</v>
      </c>
      <c r="ED59" s="227">
        <v>0</v>
      </c>
      <c r="EE59" s="227">
        <v>0</v>
      </c>
      <c r="EF59" s="227">
        <v>394</v>
      </c>
      <c r="EG59" s="227">
        <v>0</v>
      </c>
      <c r="EH59" s="228" t="e">
        <v>#REF!</v>
      </c>
      <c r="EI59" s="227">
        <v>0</v>
      </c>
      <c r="EK59" s="41">
        <v>59</v>
      </c>
      <c r="EL59" s="227">
        <v>0</v>
      </c>
      <c r="EM59" s="227">
        <v>0</v>
      </c>
      <c r="EN59" s="227">
        <v>77.5</v>
      </c>
      <c r="EO59" s="227">
        <v>77.5</v>
      </c>
      <c r="EP59" s="227">
        <v>77.5</v>
      </c>
      <c r="EQ59" s="227">
        <v>135.5</v>
      </c>
      <c r="ER59" s="227">
        <v>135.5</v>
      </c>
      <c r="ES59" s="227">
        <v>195.5</v>
      </c>
      <c r="ET59" s="227">
        <v>317.5</v>
      </c>
      <c r="EU59" s="227">
        <v>317.5</v>
      </c>
      <c r="EV59" s="227">
        <v>589.5</v>
      </c>
      <c r="EW59" s="227">
        <v>589.5</v>
      </c>
      <c r="EX59" s="227">
        <v>618.9</v>
      </c>
      <c r="EY59" s="227">
        <v>618.9</v>
      </c>
      <c r="EZ59" s="227">
        <v>618.9</v>
      </c>
      <c r="FA59" s="227">
        <v>1012.9</v>
      </c>
      <c r="FB59" s="227">
        <v>1012.9</v>
      </c>
      <c r="FC59" s="227" t="e">
        <v>#REF!</v>
      </c>
      <c r="FD59" s="227" t="e">
        <v>#REF!</v>
      </c>
    </row>
    <row r="60" spans="1:160" ht="13.5" thickBot="1" x14ac:dyDescent="0.25">
      <c r="A60" s="132"/>
      <c r="B60" s="34">
        <v>57</v>
      </c>
      <c r="C60" s="10">
        <v>60</v>
      </c>
      <c r="D60" s="37" t="s">
        <v>170</v>
      </c>
      <c r="E60" s="37" t="s">
        <v>171</v>
      </c>
      <c r="F60" s="37"/>
      <c r="G60" s="43">
        <v>0.33124999999999999</v>
      </c>
      <c r="H60" s="47">
        <v>0.33124999999999999</v>
      </c>
      <c r="I60" s="58" t="s">
        <v>44</v>
      </c>
      <c r="J60" s="52">
        <v>0</v>
      </c>
      <c r="K60" s="43">
        <v>0.41458333333332997</v>
      </c>
      <c r="L60" s="47">
        <v>0.41458333333330999</v>
      </c>
      <c r="M60" s="42" t="s">
        <v>44</v>
      </c>
      <c r="N60" s="38">
        <v>0</v>
      </c>
      <c r="O60" s="73">
        <v>0.45624999999999999</v>
      </c>
      <c r="P60" s="42" t="s">
        <v>44</v>
      </c>
      <c r="Q60" s="38">
        <v>0</v>
      </c>
      <c r="R60" s="43">
        <v>0.46597222222222223</v>
      </c>
      <c r="S60" s="47">
        <v>0.46597222222222223</v>
      </c>
      <c r="T60" s="70">
        <v>51.1</v>
      </c>
      <c r="U60" s="71">
        <v>51.1</v>
      </c>
      <c r="V60" s="72">
        <v>300</v>
      </c>
      <c r="W60" s="115">
        <v>0.4770833333333333</v>
      </c>
      <c r="X60" s="42" t="s">
        <v>44</v>
      </c>
      <c r="Y60" s="38">
        <v>0</v>
      </c>
      <c r="Z60" s="49">
        <v>0.51180555555555551</v>
      </c>
      <c r="AA60" s="42" t="s">
        <v>44</v>
      </c>
      <c r="AB60" s="38">
        <v>0</v>
      </c>
      <c r="AC60" s="53">
        <v>0.51527777777777783</v>
      </c>
      <c r="AD60" s="61"/>
      <c r="AE60" s="55">
        <v>0.51914351851851859</v>
      </c>
      <c r="AF60" s="35">
        <v>3.8657407407407529E-3</v>
      </c>
      <c r="AG60" s="35">
        <v>1.1574074074086147E-5</v>
      </c>
      <c r="AH60" s="44" t="s">
        <v>223</v>
      </c>
      <c r="AI60" s="45">
        <v>1</v>
      </c>
      <c r="AJ60" s="115">
        <v>0.5361111111111112</v>
      </c>
      <c r="AK60" s="42" t="s">
        <v>44</v>
      </c>
      <c r="AL60" s="38">
        <v>0</v>
      </c>
      <c r="AM60" s="73">
        <v>0.54652777777777783</v>
      </c>
      <c r="AN60" s="42" t="s">
        <v>44</v>
      </c>
      <c r="AO60" s="38">
        <v>0</v>
      </c>
      <c r="AP60" s="53">
        <v>0.54861111111111105</v>
      </c>
      <c r="AQ60" s="61"/>
      <c r="AR60" s="55">
        <v>0.55482638888888891</v>
      </c>
      <c r="AS60" s="35">
        <v>6.2152777777778612E-3</v>
      </c>
      <c r="AT60" s="35">
        <v>5.4398148148139796E-4</v>
      </c>
      <c r="AU60" s="44" t="s">
        <v>45</v>
      </c>
      <c r="AV60" s="45">
        <v>47</v>
      </c>
      <c r="AW60" s="49">
        <v>0.57638888888888895</v>
      </c>
      <c r="AX60" s="42" t="s">
        <v>44</v>
      </c>
      <c r="AY60" s="38">
        <v>0</v>
      </c>
      <c r="AZ60" s="49">
        <v>0.57847222222222205</v>
      </c>
      <c r="BA60" s="61"/>
      <c r="BB60" s="55">
        <v>0.58346064814814813</v>
      </c>
      <c r="BC60" s="35">
        <v>4.9884259259260766E-3</v>
      </c>
      <c r="BD60" s="35">
        <v>1.1574074073923517E-5</v>
      </c>
      <c r="BE60" s="44" t="s">
        <v>45</v>
      </c>
      <c r="BF60" s="45">
        <v>1</v>
      </c>
      <c r="BG60" s="308">
        <v>0.62361111111111089</v>
      </c>
      <c r="BH60" s="42" t="s">
        <v>44</v>
      </c>
      <c r="BI60" s="38">
        <v>0</v>
      </c>
      <c r="BJ60" s="43">
        <v>0.63402777777777775</v>
      </c>
      <c r="BK60" s="47">
        <v>0.63402777777777775</v>
      </c>
      <c r="BL60" s="70">
        <v>29.3</v>
      </c>
      <c r="BM60" s="71">
        <v>29.3</v>
      </c>
      <c r="BN60" s="72"/>
      <c r="BO60" s="117" t="s">
        <v>226</v>
      </c>
      <c r="BP60" s="121"/>
      <c r="BQ60" s="124" t="s">
        <v>225</v>
      </c>
      <c r="BR60" s="125"/>
      <c r="BS60" s="49">
        <v>0.70138888888888884</v>
      </c>
      <c r="BT60" s="42" t="s">
        <v>223</v>
      </c>
      <c r="BU60" s="38">
        <v>120</v>
      </c>
      <c r="BV60" s="49">
        <v>0.70347222222222205</v>
      </c>
      <c r="BW60" s="61"/>
      <c r="BX60" s="55">
        <v>0.70618055555555559</v>
      </c>
      <c r="BY60" s="35">
        <v>2.7083333333335347E-3</v>
      </c>
      <c r="BZ60" s="35">
        <v>2.5462962962983105E-4</v>
      </c>
      <c r="CA60" s="44" t="s">
        <v>223</v>
      </c>
      <c r="CB60" s="45">
        <v>22</v>
      </c>
      <c r="CC60" s="85">
        <v>0.70694444444444438</v>
      </c>
      <c r="CD60" s="86"/>
      <c r="CE60" s="87">
        <v>60</v>
      </c>
      <c r="CF60" s="88"/>
      <c r="CG60" s="85">
        <v>0.71875</v>
      </c>
      <c r="CH60" s="86"/>
      <c r="CI60" s="87">
        <v>0</v>
      </c>
      <c r="CJ60" s="88"/>
      <c r="CK60" s="43">
        <v>0.76180555555555562</v>
      </c>
      <c r="CL60" s="47">
        <v>0.76180555555555562</v>
      </c>
      <c r="CM60" s="70">
        <v>55</v>
      </c>
      <c r="CN60" s="71">
        <v>55</v>
      </c>
      <c r="CO60" s="72"/>
      <c r="CP60" s="91">
        <v>0.76388888888888884</v>
      </c>
      <c r="CQ60" s="95">
        <v>5.5555555555555601E-2</v>
      </c>
      <c r="CR60" s="42" t="s">
        <v>44</v>
      </c>
      <c r="CS60" s="38">
        <v>0</v>
      </c>
      <c r="CU60" s="39">
        <v>506.4</v>
      </c>
      <c r="CV60" s="46">
        <v>180</v>
      </c>
      <c r="CW60" s="40"/>
      <c r="CX60" s="63">
        <v>686.4</v>
      </c>
      <c r="CZ60" s="101" t="s">
        <v>189</v>
      </c>
      <c r="DA60" s="129" t="s">
        <v>177</v>
      </c>
      <c r="DB60" s="129">
        <v>98</v>
      </c>
      <c r="DC60" s="104" t="s">
        <v>183</v>
      </c>
      <c r="DD60" s="77"/>
      <c r="DE60" s="56"/>
      <c r="DF60" s="36"/>
      <c r="DI60" s="41">
        <v>1.06</v>
      </c>
      <c r="DJ60" s="17" t="s">
        <v>196</v>
      </c>
      <c r="DK60" s="153">
        <v>443.524</v>
      </c>
      <c r="DL60" s="41">
        <v>443.524</v>
      </c>
      <c r="DM60" s="41">
        <v>9999</v>
      </c>
      <c r="DP60" s="41">
        <v>60</v>
      </c>
      <c r="DQ60" s="227">
        <v>0</v>
      </c>
      <c r="DR60" s="227">
        <v>0</v>
      </c>
      <c r="DS60" s="228">
        <v>351.1</v>
      </c>
      <c r="DT60" s="227">
        <v>0</v>
      </c>
      <c r="DU60" s="227">
        <v>0</v>
      </c>
      <c r="DV60" s="227">
        <v>1</v>
      </c>
      <c r="DW60" s="227">
        <v>0</v>
      </c>
      <c r="DX60" s="227">
        <v>0</v>
      </c>
      <c r="DY60" s="227">
        <v>47</v>
      </c>
      <c r="DZ60" s="227">
        <v>0</v>
      </c>
      <c r="EA60" s="227">
        <v>1</v>
      </c>
      <c r="EB60" s="227">
        <v>0</v>
      </c>
      <c r="EC60" s="228">
        <v>29.3</v>
      </c>
      <c r="ED60" s="227">
        <v>0</v>
      </c>
      <c r="EE60" s="227">
        <v>120</v>
      </c>
      <c r="EF60" s="227">
        <v>22</v>
      </c>
      <c r="EG60" s="227">
        <v>60</v>
      </c>
      <c r="EH60" s="228">
        <v>55</v>
      </c>
      <c r="EI60" s="227">
        <v>0</v>
      </c>
      <c r="EK60" s="41">
        <v>60</v>
      </c>
      <c r="EL60" s="227">
        <v>0</v>
      </c>
      <c r="EM60" s="227">
        <v>0</v>
      </c>
      <c r="EN60" s="227">
        <v>351.1</v>
      </c>
      <c r="EO60" s="227">
        <v>351.1</v>
      </c>
      <c r="EP60" s="227">
        <v>351.1</v>
      </c>
      <c r="EQ60" s="227">
        <v>352.1</v>
      </c>
      <c r="ER60" s="227">
        <v>352.1</v>
      </c>
      <c r="ES60" s="227">
        <v>352.1</v>
      </c>
      <c r="ET60" s="227">
        <v>399.1</v>
      </c>
      <c r="EU60" s="227">
        <v>399.1</v>
      </c>
      <c r="EV60" s="227">
        <v>400.1</v>
      </c>
      <c r="EW60" s="227">
        <v>400.1</v>
      </c>
      <c r="EX60" s="227">
        <v>429.4</v>
      </c>
      <c r="EY60" s="227">
        <v>429.4</v>
      </c>
      <c r="EZ60" s="227">
        <v>549.4</v>
      </c>
      <c r="FA60" s="227">
        <v>571.4</v>
      </c>
      <c r="FB60" s="227">
        <v>631.4</v>
      </c>
      <c r="FC60" s="227">
        <v>686.4</v>
      </c>
      <c r="FD60" s="227">
        <v>686.4</v>
      </c>
    </row>
    <row r="61" spans="1:160" ht="13.5" thickBot="1" x14ac:dyDescent="0.25">
      <c r="A61" s="132"/>
      <c r="B61" s="34">
        <v>58</v>
      </c>
      <c r="C61" s="10">
        <v>77</v>
      </c>
      <c r="D61" s="37" t="s">
        <v>172</v>
      </c>
      <c r="E61" s="37" t="s">
        <v>173</v>
      </c>
      <c r="F61" s="37"/>
      <c r="G61" s="43">
        <v>0.33194444444444399</v>
      </c>
      <c r="H61" s="47">
        <v>0.33194444444444443</v>
      </c>
      <c r="I61" s="58" t="s">
        <v>44</v>
      </c>
      <c r="J61" s="52">
        <v>0</v>
      </c>
      <c r="K61" s="43">
        <v>0.4152777777777778</v>
      </c>
      <c r="L61" s="47">
        <v>0.41527777777775399</v>
      </c>
      <c r="M61" s="42" t="s">
        <v>44</v>
      </c>
      <c r="N61" s="38">
        <v>0</v>
      </c>
      <c r="O61" s="73">
        <v>0.45694444444444443</v>
      </c>
      <c r="P61" s="42" t="s">
        <v>44</v>
      </c>
      <c r="Q61" s="38">
        <v>0</v>
      </c>
      <c r="R61" s="43">
        <v>0.46666666666666662</v>
      </c>
      <c r="S61" s="47">
        <v>0.46666666666666662</v>
      </c>
      <c r="T61" s="70">
        <v>50</v>
      </c>
      <c r="U61" s="71">
        <v>50</v>
      </c>
      <c r="V61" s="72">
        <v>300</v>
      </c>
      <c r="W61" s="115">
        <v>0.47777777777777775</v>
      </c>
      <c r="X61" s="42" t="s">
        <v>44</v>
      </c>
      <c r="Y61" s="38">
        <v>0</v>
      </c>
      <c r="Z61" s="49">
        <v>0.51180555555555551</v>
      </c>
      <c r="AA61" s="42" t="s">
        <v>45</v>
      </c>
      <c r="AB61" s="38">
        <v>60</v>
      </c>
      <c r="AC61" s="53">
        <v>0.51597222222222217</v>
      </c>
      <c r="AD61" s="61"/>
      <c r="AE61" s="55">
        <v>0.52047453703703705</v>
      </c>
      <c r="AF61" s="35">
        <v>4.5023148148148895E-3</v>
      </c>
      <c r="AG61" s="35">
        <v>6.4814814814822272E-4</v>
      </c>
      <c r="AH61" s="44" t="s">
        <v>223</v>
      </c>
      <c r="AI61" s="45">
        <v>56</v>
      </c>
      <c r="AJ61" s="115">
        <v>0.53680555555555554</v>
      </c>
      <c r="AK61" s="42" t="s">
        <v>44</v>
      </c>
      <c r="AL61" s="38">
        <v>0</v>
      </c>
      <c r="AM61" s="73">
        <v>0.54722222222222217</v>
      </c>
      <c r="AN61" s="42" t="s">
        <v>44</v>
      </c>
      <c r="AO61" s="38">
        <v>0</v>
      </c>
      <c r="AP61" s="53">
        <v>0.5493055555555556</v>
      </c>
      <c r="AQ61" s="61"/>
      <c r="AR61" s="55">
        <v>0.55570601851851853</v>
      </c>
      <c r="AS61" s="35">
        <v>6.4004629629629273E-3</v>
      </c>
      <c r="AT61" s="35">
        <v>3.5879629629633186E-4</v>
      </c>
      <c r="AU61" s="44" t="s">
        <v>45</v>
      </c>
      <c r="AV61" s="45">
        <v>31</v>
      </c>
      <c r="AW61" s="49">
        <v>0.57708333333333328</v>
      </c>
      <c r="AX61" s="42" t="s">
        <v>44</v>
      </c>
      <c r="AY61" s="38">
        <v>0</v>
      </c>
      <c r="AZ61" s="49">
        <v>0.57916666666666605</v>
      </c>
      <c r="BA61" s="61"/>
      <c r="BB61" s="55">
        <v>0.58494212962962966</v>
      </c>
      <c r="BC61" s="35">
        <v>5.7754629629636067E-3</v>
      </c>
      <c r="BD61" s="35">
        <v>7.7546296296360662E-4</v>
      </c>
      <c r="BE61" s="44" t="s">
        <v>223</v>
      </c>
      <c r="BF61" s="45">
        <v>67</v>
      </c>
      <c r="BG61" s="308">
        <v>0.62430555555555489</v>
      </c>
      <c r="BH61" s="42" t="s">
        <v>44</v>
      </c>
      <c r="BI61" s="38">
        <v>0</v>
      </c>
      <c r="BJ61" s="43">
        <v>0.63472222222222219</v>
      </c>
      <c r="BK61" s="47">
        <v>0.63472222222222219</v>
      </c>
      <c r="BL61" s="70">
        <v>30.2</v>
      </c>
      <c r="BM61" s="71">
        <v>30.2</v>
      </c>
      <c r="BN61" s="72"/>
      <c r="BO61" s="117" t="s">
        <v>226</v>
      </c>
      <c r="BP61" s="121"/>
      <c r="BQ61" s="124" t="s">
        <v>225</v>
      </c>
      <c r="BR61" s="125"/>
      <c r="BS61" s="49">
        <v>0.71736111111111101</v>
      </c>
      <c r="BT61" s="42" t="s">
        <v>223</v>
      </c>
      <c r="BU61" s="38">
        <v>1440</v>
      </c>
      <c r="BV61" s="49">
        <v>0.71944444444444444</v>
      </c>
      <c r="BW61" s="61"/>
      <c r="BX61" s="55">
        <v>0.7227662037037037</v>
      </c>
      <c r="BY61" s="35">
        <v>3.3217592592592604E-3</v>
      </c>
      <c r="BZ61" s="35">
        <v>8.6805555555555681E-4</v>
      </c>
      <c r="CA61" s="44" t="s">
        <v>223</v>
      </c>
      <c r="CB61" s="45">
        <v>75</v>
      </c>
      <c r="CC61" s="85">
        <v>0.72361111111111109</v>
      </c>
      <c r="CD61" s="86"/>
      <c r="CE61" s="87">
        <v>0</v>
      </c>
      <c r="CF61" s="88"/>
      <c r="CG61" s="85">
        <v>0.73333333333333339</v>
      </c>
      <c r="CH61" s="86"/>
      <c r="CI61" s="87">
        <v>0</v>
      </c>
      <c r="CJ61" s="88"/>
      <c r="CK61" s="43">
        <v>0.78125</v>
      </c>
      <c r="CL61" s="47">
        <v>0.78125</v>
      </c>
      <c r="CM61" s="316">
        <v>64.7</v>
      </c>
      <c r="CN61" s="311">
        <v>64.7</v>
      </c>
      <c r="CO61" s="72"/>
      <c r="CP61" s="91">
        <v>0.78541666666666676</v>
      </c>
      <c r="CQ61" s="95">
        <v>5.5555555555555601E-2</v>
      </c>
      <c r="CR61" s="42" t="s">
        <v>223</v>
      </c>
      <c r="CS61" s="38">
        <v>300</v>
      </c>
      <c r="CU61" s="39">
        <v>673.9</v>
      </c>
      <c r="CV61" s="46">
        <v>1800</v>
      </c>
      <c r="CW61" s="40"/>
      <c r="CX61" s="63">
        <v>2473.9</v>
      </c>
      <c r="CZ61" s="101" t="s">
        <v>190</v>
      </c>
      <c r="DA61" s="129" t="s">
        <v>176</v>
      </c>
      <c r="DB61" s="129">
        <v>136</v>
      </c>
      <c r="DC61" s="104"/>
      <c r="DD61" s="77"/>
      <c r="DE61" s="56"/>
      <c r="DF61" s="36"/>
      <c r="DI61" s="41">
        <v>1.1200000000000001</v>
      </c>
      <c r="DJ61" s="17" t="s">
        <v>196</v>
      </c>
      <c r="DK61" s="153">
        <v>462.28800000000001</v>
      </c>
      <c r="DL61" s="41">
        <v>462.28800000000001</v>
      </c>
      <c r="DM61" s="41">
        <v>9999</v>
      </c>
      <c r="DP61" s="41">
        <v>77</v>
      </c>
      <c r="DQ61" s="227">
        <v>0</v>
      </c>
      <c r="DR61" s="227">
        <v>0</v>
      </c>
      <c r="DS61" s="228">
        <v>350</v>
      </c>
      <c r="DT61" s="227">
        <v>0</v>
      </c>
      <c r="DU61" s="227">
        <v>60</v>
      </c>
      <c r="DV61" s="227">
        <v>56</v>
      </c>
      <c r="DW61" s="227">
        <v>0</v>
      </c>
      <c r="DX61" s="227">
        <v>0</v>
      </c>
      <c r="DY61" s="227">
        <v>31</v>
      </c>
      <c r="DZ61" s="227">
        <v>0</v>
      </c>
      <c r="EA61" s="227">
        <v>67</v>
      </c>
      <c r="EB61" s="227">
        <v>0</v>
      </c>
      <c r="EC61" s="228">
        <v>30.2</v>
      </c>
      <c r="ED61" s="227">
        <v>0</v>
      </c>
      <c r="EE61" s="227">
        <v>1440</v>
      </c>
      <c r="EF61" s="227">
        <v>75</v>
      </c>
      <c r="EG61" s="227">
        <v>0</v>
      </c>
      <c r="EH61" s="228">
        <v>64.7</v>
      </c>
      <c r="EI61" s="227">
        <v>300</v>
      </c>
      <c r="EK61" s="41">
        <v>77</v>
      </c>
      <c r="EL61" s="227">
        <v>0</v>
      </c>
      <c r="EM61" s="227">
        <v>0</v>
      </c>
      <c r="EN61" s="227">
        <v>350</v>
      </c>
      <c r="EO61" s="227">
        <v>350</v>
      </c>
      <c r="EP61" s="227">
        <v>410</v>
      </c>
      <c r="EQ61" s="227">
        <v>466</v>
      </c>
      <c r="ER61" s="227">
        <v>466</v>
      </c>
      <c r="ES61" s="227">
        <v>466</v>
      </c>
      <c r="ET61" s="227">
        <v>497</v>
      </c>
      <c r="EU61" s="227">
        <v>497</v>
      </c>
      <c r="EV61" s="227">
        <v>564</v>
      </c>
      <c r="EW61" s="227">
        <v>564</v>
      </c>
      <c r="EX61" s="227">
        <v>594.20000000000005</v>
      </c>
      <c r="EY61" s="227">
        <v>594.20000000000005</v>
      </c>
      <c r="EZ61" s="227">
        <v>2034.2</v>
      </c>
      <c r="FA61" s="227">
        <v>2109.1999999999998</v>
      </c>
      <c r="FB61" s="227">
        <v>2109.1999999999998</v>
      </c>
      <c r="FC61" s="227">
        <v>2173.9</v>
      </c>
      <c r="FD61" s="227">
        <v>2473.9</v>
      </c>
    </row>
    <row r="62" spans="1:160" ht="13.5" thickBot="1" x14ac:dyDescent="0.25">
      <c r="A62" s="132"/>
      <c r="B62" s="34">
        <v>34</v>
      </c>
      <c r="C62" s="10">
        <v>34</v>
      </c>
      <c r="D62" s="37" t="s">
        <v>47</v>
      </c>
      <c r="E62" s="37" t="s">
        <v>138</v>
      </c>
      <c r="F62" s="37"/>
      <c r="G62" s="43">
        <v>0.31527777777777799</v>
      </c>
      <c r="H62" s="47">
        <v>0.31527777777777777</v>
      </c>
      <c r="I62" s="58" t="s">
        <v>44</v>
      </c>
      <c r="J62" s="52">
        <v>0</v>
      </c>
      <c r="K62" s="43">
        <v>0.39861111111110897</v>
      </c>
      <c r="L62" s="47">
        <v>0.39861111111109798</v>
      </c>
      <c r="M62" s="42" t="s">
        <v>44</v>
      </c>
      <c r="N62" s="38">
        <v>0</v>
      </c>
      <c r="O62" s="73">
        <v>0.44027777777777777</v>
      </c>
      <c r="P62" s="42" t="s">
        <v>44</v>
      </c>
      <c r="Q62" s="38">
        <v>0</v>
      </c>
      <c r="R62" s="43">
        <v>0.4465277777777778</v>
      </c>
      <c r="S62" s="47">
        <v>0.4465277777777778</v>
      </c>
      <c r="T62" s="70">
        <v>50.4</v>
      </c>
      <c r="U62" s="71">
        <v>50.4</v>
      </c>
      <c r="V62" s="72">
        <v>300</v>
      </c>
      <c r="W62" s="115">
        <v>0.46111111111111108</v>
      </c>
      <c r="X62" s="42" t="s">
        <v>44</v>
      </c>
      <c r="Y62" s="38">
        <v>0</v>
      </c>
      <c r="Z62" s="49">
        <v>0.49583333333333335</v>
      </c>
      <c r="AA62" s="42" t="s">
        <v>44</v>
      </c>
      <c r="AB62" s="38">
        <v>0</v>
      </c>
      <c r="AC62" s="53">
        <v>0.4993055555555555</v>
      </c>
      <c r="AD62" s="61"/>
      <c r="AE62" s="55">
        <v>0.50328703703703703</v>
      </c>
      <c r="AF62" s="35">
        <v>3.9814814814815302E-3</v>
      </c>
      <c r="AG62" s="35">
        <v>1.2731481481486348E-4</v>
      </c>
      <c r="AH62" s="44" t="s">
        <v>223</v>
      </c>
      <c r="AI62" s="45">
        <v>11</v>
      </c>
      <c r="AJ62" s="115">
        <v>0.52013888888888882</v>
      </c>
      <c r="AK62" s="42" t="s">
        <v>44</v>
      </c>
      <c r="AL62" s="38">
        <v>0</v>
      </c>
      <c r="AM62" s="73">
        <v>0.53055555555555556</v>
      </c>
      <c r="AN62" s="42" t="s">
        <v>44</v>
      </c>
      <c r="AO62" s="38">
        <v>0</v>
      </c>
      <c r="AP62" s="53">
        <v>0.53333333333333333</v>
      </c>
      <c r="AQ62" s="61"/>
      <c r="AR62" s="55">
        <v>0.54021990740740744</v>
      </c>
      <c r="AS62" s="35">
        <v>6.8865740740741144E-3</v>
      </c>
      <c r="AT62" s="35">
        <v>1.2731481481485524E-4</v>
      </c>
      <c r="AU62" s="44" t="s">
        <v>223</v>
      </c>
      <c r="AV62" s="45">
        <v>11</v>
      </c>
      <c r="AW62" s="49">
        <v>0.56111111111111112</v>
      </c>
      <c r="AX62" s="42" t="s">
        <v>44</v>
      </c>
      <c r="AY62" s="38">
        <v>0</v>
      </c>
      <c r="AZ62" s="49">
        <v>0.563194444444444</v>
      </c>
      <c r="BA62" s="61"/>
      <c r="BB62" s="55">
        <v>0.5683449074074074</v>
      </c>
      <c r="BC62" s="35">
        <v>5.150462962963398E-3</v>
      </c>
      <c r="BD62" s="35">
        <v>1.504629629633979E-4</v>
      </c>
      <c r="BE62" s="44" t="s">
        <v>223</v>
      </c>
      <c r="BF62" s="45">
        <v>13</v>
      </c>
      <c r="BG62" s="308">
        <v>0.60833333333333284</v>
      </c>
      <c r="BH62" s="42" t="s">
        <v>44</v>
      </c>
      <c r="BI62" s="38">
        <v>0</v>
      </c>
      <c r="BJ62" s="43">
        <v>0.60833333333333328</v>
      </c>
      <c r="BK62" s="47">
        <v>0.61736111111111114</v>
      </c>
      <c r="BL62" s="70">
        <v>34.5</v>
      </c>
      <c r="BM62" s="71">
        <v>34.5</v>
      </c>
      <c r="BN62" s="72"/>
      <c r="BO62" s="117"/>
      <c r="BP62" s="121"/>
      <c r="BQ62" s="124"/>
      <c r="BR62" s="125"/>
      <c r="BS62" s="49">
        <v>0.7055555555555556</v>
      </c>
      <c r="BT62" s="42" t="s">
        <v>223</v>
      </c>
      <c r="BU62" s="38">
        <v>1020</v>
      </c>
      <c r="BV62" s="49"/>
      <c r="BW62" s="61"/>
      <c r="BX62" s="55"/>
      <c r="BY62" s="35">
        <v>0</v>
      </c>
      <c r="BZ62" s="35">
        <v>2.4537037037037036E-3</v>
      </c>
      <c r="CA62" s="44" t="s">
        <v>45</v>
      </c>
      <c r="CB62" s="45" t="s">
        <v>231</v>
      </c>
      <c r="CC62" s="85"/>
      <c r="CD62" s="86"/>
      <c r="CE62" s="87"/>
      <c r="CF62" s="88"/>
      <c r="CG62" s="85"/>
      <c r="CH62" s="86"/>
      <c r="CI62" s="87"/>
      <c r="CJ62" s="88"/>
      <c r="CK62" s="43"/>
      <c r="CL62" s="47"/>
      <c r="CM62" s="317"/>
      <c r="CN62" s="310" t="s">
        <v>231</v>
      </c>
      <c r="CO62" s="72"/>
      <c r="CP62" s="91"/>
      <c r="CQ62" s="95">
        <v>5.5555555555555601E-2</v>
      </c>
      <c r="CR62" s="42" t="s">
        <v>44</v>
      </c>
      <c r="CS62" s="38"/>
      <c r="CU62" s="39" t="s">
        <v>231</v>
      </c>
      <c r="CV62" s="46" t="s">
        <v>231</v>
      </c>
      <c r="CW62" s="40"/>
      <c r="CX62" s="63" t="s">
        <v>231</v>
      </c>
      <c r="CZ62" s="101" t="s">
        <v>190</v>
      </c>
      <c r="DA62" s="129" t="s">
        <v>176</v>
      </c>
      <c r="DB62" s="129">
        <v>122</v>
      </c>
      <c r="DC62" s="104" t="s">
        <v>185</v>
      </c>
      <c r="DD62" s="77"/>
      <c r="DE62" s="56"/>
      <c r="DF62" s="36"/>
      <c r="DI62" s="41">
        <v>1.1200000000000001</v>
      </c>
      <c r="DJ62" s="17" t="s">
        <v>197</v>
      </c>
      <c r="DK62" s="153" t="e">
        <v>#REF!</v>
      </c>
      <c r="DL62" s="41">
        <v>9999</v>
      </c>
      <c r="DM62" s="41" t="e">
        <v>#REF!</v>
      </c>
      <c r="DP62" s="41">
        <v>34</v>
      </c>
      <c r="DQ62" s="227">
        <v>0</v>
      </c>
      <c r="DR62" s="227">
        <v>0</v>
      </c>
      <c r="DS62" s="228">
        <v>350.4</v>
      </c>
      <c r="DT62" s="227">
        <v>0</v>
      </c>
      <c r="DU62" s="227">
        <v>0</v>
      </c>
      <c r="DV62" s="227">
        <v>11</v>
      </c>
      <c r="DW62" s="227">
        <v>0</v>
      </c>
      <c r="DX62" s="227">
        <v>0</v>
      </c>
      <c r="DY62" s="227">
        <v>11</v>
      </c>
      <c r="DZ62" s="227">
        <v>0</v>
      </c>
      <c r="EA62" s="227">
        <v>13</v>
      </c>
      <c r="EB62" s="227">
        <v>0</v>
      </c>
      <c r="EC62" s="228">
        <v>34.5</v>
      </c>
      <c r="ED62" s="227">
        <v>0</v>
      </c>
      <c r="EE62" s="227">
        <v>1020</v>
      </c>
      <c r="EF62" s="227" t="e">
        <v>#VALUE!</v>
      </c>
      <c r="EG62" s="227">
        <v>0</v>
      </c>
      <c r="EH62" s="228" t="e">
        <v>#REF!</v>
      </c>
      <c r="EI62" s="227">
        <v>0</v>
      </c>
      <c r="EK62" s="41">
        <v>34</v>
      </c>
      <c r="EL62" s="227">
        <v>0</v>
      </c>
      <c r="EM62" s="227">
        <v>0</v>
      </c>
      <c r="EN62" s="227">
        <v>350.4</v>
      </c>
      <c r="EO62" s="227">
        <v>350.4</v>
      </c>
      <c r="EP62" s="227">
        <v>350.4</v>
      </c>
      <c r="EQ62" s="227">
        <v>361.4</v>
      </c>
      <c r="ER62" s="227">
        <v>361.4</v>
      </c>
      <c r="ES62" s="227">
        <v>361.4</v>
      </c>
      <c r="ET62" s="227">
        <v>372.4</v>
      </c>
      <c r="EU62" s="227">
        <v>372.4</v>
      </c>
      <c r="EV62" s="227">
        <v>385.4</v>
      </c>
      <c r="EW62" s="227">
        <v>385.4</v>
      </c>
      <c r="EX62" s="227">
        <v>419.9</v>
      </c>
      <c r="EY62" s="227">
        <v>419.9</v>
      </c>
      <c r="EZ62" s="227">
        <v>1439.9</v>
      </c>
      <c r="FA62" s="227" t="e">
        <v>#VALUE!</v>
      </c>
      <c r="FB62" s="227" t="e">
        <v>#VALUE!</v>
      </c>
      <c r="FC62" s="227" t="e">
        <v>#VALUE!</v>
      </c>
      <c r="FD62" s="227" t="e">
        <v>#VALUE!</v>
      </c>
    </row>
    <row r="63" spans="1:160" s="41" customFormat="1" ht="13.5" thickBot="1" x14ac:dyDescent="0.25">
      <c r="A63" s="151"/>
      <c r="B63" s="134">
        <v>0</v>
      </c>
      <c r="C63" s="135">
        <v>0</v>
      </c>
      <c r="D63" s="37" t="s">
        <v>88</v>
      </c>
      <c r="E63" s="37" t="s">
        <v>28</v>
      </c>
      <c r="F63" s="37"/>
      <c r="G63" s="136">
        <v>0.29166666666666669</v>
      </c>
      <c r="H63" s="137">
        <v>0.34236111111111112</v>
      </c>
      <c r="I63" s="138" t="s">
        <v>44</v>
      </c>
      <c r="J63" s="139">
        <v>0</v>
      </c>
      <c r="K63" s="136">
        <v>0.36805555555555558</v>
      </c>
      <c r="L63" s="137">
        <v>0.36805555555555558</v>
      </c>
      <c r="M63" s="106" t="s">
        <v>44</v>
      </c>
      <c r="N63" s="107">
        <v>0</v>
      </c>
      <c r="O63" s="110">
        <v>0.40972222222222227</v>
      </c>
      <c r="P63" s="106" t="s">
        <v>44</v>
      </c>
      <c r="Q63" s="107">
        <v>0</v>
      </c>
      <c r="R63" s="136">
        <v>0.41111111111111115</v>
      </c>
      <c r="S63" s="137">
        <v>0.41388888888888892</v>
      </c>
      <c r="T63" s="140">
        <v>45.4</v>
      </c>
      <c r="U63" s="141">
        <v>45.4</v>
      </c>
      <c r="V63" s="142"/>
      <c r="W63" s="143">
        <v>0.43055555555555558</v>
      </c>
      <c r="X63" s="106" t="s">
        <v>44</v>
      </c>
      <c r="Y63" s="107">
        <v>0</v>
      </c>
      <c r="Z63" s="108">
        <v>0.46527777777777773</v>
      </c>
      <c r="AA63" s="106" t="s">
        <v>44</v>
      </c>
      <c r="AB63" s="107">
        <v>0</v>
      </c>
      <c r="AC63" s="144">
        <v>0.46736111111111112</v>
      </c>
      <c r="AD63" s="80"/>
      <c r="AE63" s="145">
        <v>0.47143518518518518</v>
      </c>
      <c r="AF63" s="81">
        <v>4.0740740740740633E-3</v>
      </c>
      <c r="AG63" s="81">
        <v>2.1990740740739654E-4</v>
      </c>
      <c r="AH63" s="82" t="s">
        <v>223</v>
      </c>
      <c r="AI63" s="83">
        <v>19</v>
      </c>
      <c r="AJ63" s="143">
        <v>0.48819444444444443</v>
      </c>
      <c r="AK63" s="106" t="s">
        <v>44</v>
      </c>
      <c r="AL63" s="107">
        <v>0</v>
      </c>
      <c r="AM63" s="110">
        <v>0.49861111111111112</v>
      </c>
      <c r="AN63" s="106" t="s">
        <v>44</v>
      </c>
      <c r="AO63" s="107">
        <v>0</v>
      </c>
      <c r="AP63" s="144">
        <v>0.50069444444444444</v>
      </c>
      <c r="AQ63" s="80"/>
      <c r="AR63" s="145">
        <v>0.50752314814814814</v>
      </c>
      <c r="AS63" s="81">
        <v>6.8287037037036979E-3</v>
      </c>
      <c r="AT63" s="81">
        <v>6.944444444443882E-5</v>
      </c>
      <c r="AU63" s="82" t="s">
        <v>223</v>
      </c>
      <c r="AV63" s="83">
        <v>6</v>
      </c>
      <c r="AW63" s="108">
        <v>0.52847222222222223</v>
      </c>
      <c r="AX63" s="106" t="s">
        <v>44</v>
      </c>
      <c r="AY63" s="107">
        <v>0</v>
      </c>
      <c r="AZ63" s="108">
        <v>0.53055555555555556</v>
      </c>
      <c r="BA63" s="80"/>
      <c r="BB63" s="145">
        <v>0.53571759259259266</v>
      </c>
      <c r="BC63" s="81">
        <v>5.1620370370371038E-3</v>
      </c>
      <c r="BD63" s="81">
        <v>1.6203703703710371E-4</v>
      </c>
      <c r="BE63" s="82" t="s">
        <v>223</v>
      </c>
      <c r="BF63" s="83">
        <v>14</v>
      </c>
      <c r="BG63" s="309">
        <v>0.5756944444444444</v>
      </c>
      <c r="BH63" s="106" t="s">
        <v>44</v>
      </c>
      <c r="BI63" s="107">
        <v>0</v>
      </c>
      <c r="BJ63" s="136">
        <v>0.5756944444444444</v>
      </c>
      <c r="BK63" s="137">
        <v>0.57638888888888895</v>
      </c>
      <c r="BL63" s="140">
        <v>30.5</v>
      </c>
      <c r="BM63" s="141">
        <v>30.5</v>
      </c>
      <c r="BN63" s="142"/>
      <c r="BO63" s="146" t="s">
        <v>226</v>
      </c>
      <c r="BP63" s="147"/>
      <c r="BQ63" s="126" t="s">
        <v>225</v>
      </c>
      <c r="BR63" s="127"/>
      <c r="BS63" s="108">
        <v>0.65208333333333335</v>
      </c>
      <c r="BT63" s="106" t="s">
        <v>44</v>
      </c>
      <c r="BU63" s="107">
        <v>0</v>
      </c>
      <c r="BV63" s="108">
        <v>0.65416666666666667</v>
      </c>
      <c r="BW63" s="80"/>
      <c r="BX63" s="145">
        <v>0.65743055555555563</v>
      </c>
      <c r="BY63" s="81">
        <v>3.263888888888955E-3</v>
      </c>
      <c r="BZ63" s="81">
        <v>8.1018518518525141E-4</v>
      </c>
      <c r="CA63" s="82" t="s">
        <v>223</v>
      </c>
      <c r="CB63" s="83">
        <v>70</v>
      </c>
      <c r="CC63" s="148">
        <v>0.65902777777777777</v>
      </c>
      <c r="CD63" s="93"/>
      <c r="CE63" s="94">
        <v>0</v>
      </c>
      <c r="CF63" s="109"/>
      <c r="CG63" s="148">
        <v>0.66597222222222219</v>
      </c>
      <c r="CH63" s="93"/>
      <c r="CI63" s="94">
        <v>0</v>
      </c>
      <c r="CJ63" s="109"/>
      <c r="CK63" s="136">
        <v>0.70833333333333337</v>
      </c>
      <c r="CL63" s="137">
        <v>0.70833333333333337</v>
      </c>
      <c r="CM63" s="140">
        <v>78.599999999999994</v>
      </c>
      <c r="CN63" s="141">
        <v>78.599999999999994</v>
      </c>
      <c r="CO63" s="142"/>
      <c r="CP63" s="92">
        <v>0.70972222222222225</v>
      </c>
      <c r="CQ63" s="95">
        <v>5.5555555555555552E-2</v>
      </c>
      <c r="CR63" s="106" t="s">
        <v>44</v>
      </c>
      <c r="CS63" s="107">
        <v>0</v>
      </c>
      <c r="CT63" s="152"/>
      <c r="CU63" s="111">
        <v>263.5</v>
      </c>
      <c r="CV63" s="112">
        <v>0</v>
      </c>
      <c r="CW63" s="113"/>
      <c r="CX63" s="114">
        <v>263.5</v>
      </c>
      <c r="CY63" s="152"/>
      <c r="CZ63" s="102"/>
      <c r="DA63" s="150" t="s">
        <v>175</v>
      </c>
      <c r="DB63" s="150"/>
      <c r="DC63" s="105"/>
      <c r="DD63" s="103"/>
      <c r="DE63" s="57"/>
      <c r="DF63" s="50"/>
      <c r="DP63" s="41">
        <v>0</v>
      </c>
      <c r="DQ63" s="227">
        <v>0</v>
      </c>
      <c r="DR63" s="227">
        <v>0</v>
      </c>
      <c r="DS63" s="228">
        <v>45.4</v>
      </c>
      <c r="DT63" s="227">
        <v>0</v>
      </c>
      <c r="DU63" s="227">
        <v>0</v>
      </c>
      <c r="DV63" s="227">
        <v>19</v>
      </c>
      <c r="DW63" s="227">
        <v>0</v>
      </c>
      <c r="DX63" s="227">
        <v>0</v>
      </c>
      <c r="DY63" s="227">
        <v>6</v>
      </c>
      <c r="DZ63" s="227">
        <v>0</v>
      </c>
      <c r="EA63" s="227">
        <v>14</v>
      </c>
      <c r="EB63" s="227">
        <v>0</v>
      </c>
      <c r="EC63" s="228">
        <v>30.5</v>
      </c>
      <c r="ED63" s="227">
        <v>0</v>
      </c>
      <c r="EE63" s="227">
        <v>0</v>
      </c>
      <c r="EF63" s="227">
        <v>70</v>
      </c>
      <c r="EG63" s="227">
        <v>0</v>
      </c>
      <c r="EH63" s="228">
        <v>78.599999999999994</v>
      </c>
      <c r="EI63" s="227">
        <v>0</v>
      </c>
      <c r="EK63" s="41">
        <v>0</v>
      </c>
      <c r="EL63" s="227">
        <v>0</v>
      </c>
      <c r="EM63" s="227">
        <v>0</v>
      </c>
      <c r="EN63" s="227">
        <v>45.4</v>
      </c>
      <c r="EO63" s="227">
        <v>45.4</v>
      </c>
      <c r="EP63" s="227">
        <v>45.4</v>
      </c>
      <c r="EQ63" s="227">
        <v>64.400000000000006</v>
      </c>
      <c r="ER63" s="227">
        <v>64.400000000000006</v>
      </c>
      <c r="ES63" s="227">
        <v>64.400000000000006</v>
      </c>
      <c r="ET63" s="227">
        <v>70.400000000000006</v>
      </c>
      <c r="EU63" s="227">
        <v>70.400000000000006</v>
      </c>
      <c r="EV63" s="227">
        <v>84.4</v>
      </c>
      <c r="EW63" s="227">
        <v>84.4</v>
      </c>
      <c r="EX63" s="227">
        <v>114.9</v>
      </c>
      <c r="EY63" s="227">
        <v>114.9</v>
      </c>
      <c r="EZ63" s="227">
        <v>114.9</v>
      </c>
      <c r="FA63" s="227">
        <v>184.9</v>
      </c>
      <c r="FB63" s="227">
        <v>184.9</v>
      </c>
      <c r="FC63" s="227">
        <v>263.5</v>
      </c>
      <c r="FD63" s="227">
        <v>263.5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BH4:BI4"/>
    <mergeCell ref="BT4:BU4"/>
    <mergeCell ref="CD4:CE4"/>
    <mergeCell ref="CH4:CI4"/>
    <mergeCell ref="DC3:DC4"/>
    <mergeCell ref="DD3:DF3"/>
    <mergeCell ref="DA3:DA4"/>
    <mergeCell ref="DB3:DB4"/>
    <mergeCell ref="CH3:CJ3"/>
    <mergeCell ref="CK3:CL3"/>
    <mergeCell ref="I4:J4"/>
    <mergeCell ref="M4:N4"/>
    <mergeCell ref="P4:Q4"/>
    <mergeCell ref="X4:Y4"/>
    <mergeCell ref="AA4:AB4"/>
    <mergeCell ref="AK4:AL4"/>
    <mergeCell ref="AN4:AO4"/>
    <mergeCell ref="AX4:AY4"/>
    <mergeCell ref="CM3:CO3"/>
    <mergeCell ref="CR3:CS3"/>
    <mergeCell ref="CZ3:CZ4"/>
    <mergeCell ref="CR4:CS4"/>
    <mergeCell ref="BT3:BU3"/>
    <mergeCell ref="BV3:BW3"/>
    <mergeCell ref="CA3:CB3"/>
    <mergeCell ref="CD3:CF3"/>
    <mergeCell ref="BJ3:BK3"/>
    <mergeCell ref="BL3:BN3"/>
    <mergeCell ref="X3:Y3"/>
    <mergeCell ref="AA3:AB3"/>
    <mergeCell ref="AC3:AD3"/>
    <mergeCell ref="AH3:AI3"/>
    <mergeCell ref="BO3:BP3"/>
    <mergeCell ref="BQ3:BR3"/>
    <mergeCell ref="AK3:AL3"/>
    <mergeCell ref="AN3:AO3"/>
    <mergeCell ref="AP3:AQ3"/>
    <mergeCell ref="AU3:AV3"/>
    <mergeCell ref="AX3:AY3"/>
    <mergeCell ref="AZ3:BA3"/>
    <mergeCell ref="BE3:BF3"/>
    <mergeCell ref="BH3:BI3"/>
    <mergeCell ref="R3:S3"/>
    <mergeCell ref="T3:V3"/>
    <mergeCell ref="K1:N2"/>
    <mergeCell ref="D2:E2"/>
    <mergeCell ref="D3:F3"/>
    <mergeCell ref="G3:J3"/>
    <mergeCell ref="K3:N3"/>
    <mergeCell ref="P3:Q3"/>
  </mergeCells>
  <phoneticPr fontId="9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/>
  <dimension ref="A1:T47"/>
  <sheetViews>
    <sheetView topLeftCell="A25" workbookViewId="0">
      <selection activeCell="E37" sqref="E37"/>
    </sheetView>
  </sheetViews>
  <sheetFormatPr defaultRowHeight="12.75" x14ac:dyDescent="0.2"/>
  <cols>
    <col min="2" max="2" width="32.85546875" customWidth="1"/>
    <col min="3" max="3" width="20.140625" bestFit="1" customWidth="1"/>
    <col min="4" max="4" width="10.7109375" customWidth="1"/>
    <col min="5" max="5" width="20.5703125" customWidth="1"/>
    <col min="6" max="6" width="10.85546875" customWidth="1"/>
  </cols>
  <sheetData>
    <row r="1" spans="1:15" x14ac:dyDescent="0.2">
      <c r="A1" s="2"/>
      <c r="B1" s="2"/>
      <c r="C1" s="2" t="s">
        <v>191</v>
      </c>
      <c r="D1" s="2" t="s">
        <v>189</v>
      </c>
      <c r="E1" s="2" t="s">
        <v>190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/>
      <c r="B3" s="211" t="s">
        <v>184</v>
      </c>
      <c r="C3" s="212" t="s">
        <v>192</v>
      </c>
      <c r="D3" s="213"/>
      <c r="E3" s="217" t="s">
        <v>2</v>
      </c>
      <c r="F3" s="218">
        <v>16</v>
      </c>
      <c r="G3" s="218">
        <v>23</v>
      </c>
      <c r="H3" s="218">
        <v>55</v>
      </c>
      <c r="I3" s="218">
        <v>19</v>
      </c>
      <c r="J3" s="218"/>
      <c r="K3" s="218"/>
      <c r="L3" s="218"/>
      <c r="M3" s="218"/>
      <c r="N3" s="219"/>
      <c r="O3" s="2"/>
    </row>
    <row r="4" spans="1:15" ht="13.5" thickBot="1" x14ac:dyDescent="0.25">
      <c r="A4" s="2"/>
      <c r="B4" s="214"/>
      <c r="C4" s="215"/>
      <c r="D4" s="216"/>
      <c r="E4" s="220" t="s">
        <v>205</v>
      </c>
      <c r="F4" s="221">
        <v>9</v>
      </c>
      <c r="G4" s="221">
        <v>10</v>
      </c>
      <c r="H4" s="221">
        <v>11</v>
      </c>
      <c r="I4" s="221">
        <v>20</v>
      </c>
      <c r="J4" s="221"/>
      <c r="K4" s="221"/>
      <c r="L4" s="221"/>
      <c r="M4" s="221"/>
      <c r="N4" s="222"/>
      <c r="O4" s="2"/>
    </row>
    <row r="5" spans="1:15" x14ac:dyDescent="0.2">
      <c r="A5" s="2"/>
      <c r="B5" s="211" t="s">
        <v>183</v>
      </c>
      <c r="C5" s="212" t="s">
        <v>192</v>
      </c>
      <c r="D5" s="213" t="s">
        <v>193</v>
      </c>
      <c r="E5" s="217" t="s">
        <v>2</v>
      </c>
      <c r="F5" s="218">
        <v>14</v>
      </c>
      <c r="G5" s="218">
        <v>43</v>
      </c>
      <c r="H5" s="218">
        <v>60</v>
      </c>
      <c r="I5" s="218"/>
      <c r="J5" s="218"/>
      <c r="K5" s="218"/>
      <c r="L5" s="218"/>
      <c r="M5" s="218"/>
      <c r="N5" s="219"/>
      <c r="O5" s="2"/>
    </row>
    <row r="6" spans="1:15" ht="13.5" thickBot="1" x14ac:dyDescent="0.25">
      <c r="A6" s="2"/>
      <c r="B6" s="214"/>
      <c r="C6" s="215"/>
      <c r="D6" s="216"/>
      <c r="E6" s="220" t="s">
        <v>205</v>
      </c>
      <c r="F6" s="221">
        <v>1</v>
      </c>
      <c r="G6" s="221">
        <v>2</v>
      </c>
      <c r="H6" s="221">
        <v>17</v>
      </c>
      <c r="I6" s="221"/>
      <c r="J6" s="221"/>
      <c r="K6" s="221"/>
      <c r="L6" s="221"/>
      <c r="M6" s="221"/>
      <c r="N6" s="222"/>
      <c r="O6" s="2"/>
    </row>
    <row r="7" spans="1:15" x14ac:dyDescent="0.2">
      <c r="A7" s="2"/>
      <c r="B7" s="211" t="s">
        <v>188</v>
      </c>
      <c r="C7" s="212" t="s">
        <v>192</v>
      </c>
      <c r="D7" s="213"/>
      <c r="E7" s="217" t="s">
        <v>2</v>
      </c>
      <c r="F7" s="218">
        <v>49</v>
      </c>
      <c r="G7" s="218">
        <v>50</v>
      </c>
      <c r="H7" s="218">
        <v>51</v>
      </c>
      <c r="I7" s="218">
        <v>53</v>
      </c>
      <c r="J7" s="218">
        <v>59</v>
      </c>
      <c r="K7" s="218"/>
      <c r="L7" s="218"/>
      <c r="M7" s="218"/>
      <c r="N7" s="219"/>
      <c r="O7" s="2"/>
    </row>
    <row r="8" spans="1:15" ht="13.5" thickBot="1" x14ac:dyDescent="0.25">
      <c r="A8" s="2"/>
      <c r="B8" s="214"/>
      <c r="C8" s="215"/>
      <c r="D8" s="216"/>
      <c r="E8" s="220" t="s">
        <v>205</v>
      </c>
      <c r="F8" s="221">
        <v>12</v>
      </c>
      <c r="G8" s="221">
        <v>14</v>
      </c>
      <c r="H8" s="221">
        <v>15</v>
      </c>
      <c r="I8" s="221">
        <v>19</v>
      </c>
      <c r="J8" s="221"/>
      <c r="K8" s="221"/>
      <c r="L8" s="221"/>
      <c r="M8" s="221"/>
      <c r="N8" s="222"/>
      <c r="O8" s="2"/>
    </row>
    <row r="9" spans="1:15" x14ac:dyDescent="0.2">
      <c r="A9" s="2"/>
      <c r="B9" s="211" t="s">
        <v>185</v>
      </c>
      <c r="C9" s="212"/>
      <c r="D9" s="213" t="s">
        <v>193</v>
      </c>
      <c r="E9" s="217" t="s">
        <v>2</v>
      </c>
      <c r="F9" s="218">
        <v>17</v>
      </c>
      <c r="G9" s="218">
        <v>33</v>
      </c>
      <c r="H9" s="218">
        <v>34</v>
      </c>
      <c r="I9" s="218"/>
      <c r="J9" s="218"/>
      <c r="K9" s="218"/>
      <c r="L9" s="218"/>
      <c r="M9" s="218"/>
      <c r="N9" s="219"/>
      <c r="O9" s="2"/>
    </row>
    <row r="10" spans="1:15" ht="13.5" thickBot="1" x14ac:dyDescent="0.25">
      <c r="A10" s="2"/>
      <c r="B10" s="214"/>
      <c r="C10" s="215"/>
      <c r="D10" s="216"/>
      <c r="E10" s="220" t="s">
        <v>205</v>
      </c>
      <c r="F10" s="221">
        <v>10</v>
      </c>
      <c r="G10" s="221">
        <v>26</v>
      </c>
      <c r="H10" s="221"/>
      <c r="I10" s="221"/>
      <c r="J10" s="221"/>
      <c r="K10" s="221"/>
      <c r="L10" s="221"/>
      <c r="M10" s="221"/>
      <c r="N10" s="222"/>
      <c r="O10" s="2"/>
    </row>
    <row r="11" spans="1:15" x14ac:dyDescent="0.2">
      <c r="A11" s="2"/>
      <c r="B11" s="211" t="s">
        <v>187</v>
      </c>
      <c r="C11" s="212" t="s">
        <v>192</v>
      </c>
      <c r="D11" s="213"/>
      <c r="E11" s="217" t="s">
        <v>2</v>
      </c>
      <c r="F11" s="218">
        <v>39</v>
      </c>
      <c r="G11" s="218">
        <v>32</v>
      </c>
      <c r="H11" s="218">
        <v>56</v>
      </c>
      <c r="I11" s="218">
        <v>37</v>
      </c>
      <c r="J11" s="218">
        <v>38</v>
      </c>
      <c r="K11" s="218"/>
      <c r="L11" s="218"/>
      <c r="M11" s="218"/>
      <c r="N11" s="219"/>
      <c r="O11" s="2"/>
    </row>
    <row r="12" spans="1:15" ht="13.5" thickBot="1" x14ac:dyDescent="0.25">
      <c r="A12" s="2"/>
      <c r="B12" s="214"/>
      <c r="C12" s="215"/>
      <c r="D12" s="216"/>
      <c r="E12" s="220" t="s">
        <v>205</v>
      </c>
      <c r="F12" s="221">
        <v>3</v>
      </c>
      <c r="G12" s="221">
        <v>6</v>
      </c>
      <c r="H12" s="221">
        <v>13</v>
      </c>
      <c r="I12" s="221">
        <v>16</v>
      </c>
      <c r="J12" s="221">
        <v>17</v>
      </c>
      <c r="K12" s="221"/>
      <c r="L12" s="221"/>
      <c r="M12" s="221"/>
      <c r="N12" s="222"/>
      <c r="O12" s="2"/>
    </row>
    <row r="13" spans="1:15" x14ac:dyDescent="0.2">
      <c r="A13" s="2"/>
      <c r="B13" s="211" t="s">
        <v>181</v>
      </c>
      <c r="C13" s="212" t="s">
        <v>192</v>
      </c>
      <c r="D13" s="213" t="s">
        <v>193</v>
      </c>
      <c r="E13" s="217" t="s">
        <v>2</v>
      </c>
      <c r="F13" s="218">
        <v>3</v>
      </c>
      <c r="G13" s="218">
        <v>6</v>
      </c>
      <c r="H13" s="218">
        <v>46</v>
      </c>
      <c r="I13" s="218">
        <v>2</v>
      </c>
      <c r="J13" s="218">
        <v>13</v>
      </c>
      <c r="K13" s="218">
        <v>54</v>
      </c>
      <c r="L13" s="218"/>
      <c r="M13" s="218"/>
      <c r="N13" s="219"/>
      <c r="O13" s="2"/>
    </row>
    <row r="14" spans="1:15" ht="13.5" thickBot="1" x14ac:dyDescent="0.25">
      <c r="A14" s="2"/>
      <c r="B14" s="214"/>
      <c r="C14" s="215"/>
      <c r="D14" s="216"/>
      <c r="E14" s="220" t="s">
        <v>205</v>
      </c>
      <c r="F14" s="221">
        <v>5</v>
      </c>
      <c r="G14" s="221">
        <v>10</v>
      </c>
      <c r="H14" s="221">
        <v>7</v>
      </c>
      <c r="I14" s="221">
        <v>25</v>
      </c>
      <c r="J14" s="221">
        <v>15</v>
      </c>
      <c r="K14" s="221">
        <v>18</v>
      </c>
      <c r="L14" s="221"/>
      <c r="M14" s="221"/>
      <c r="N14" s="222"/>
      <c r="O14" s="2"/>
    </row>
    <row r="15" spans="1:15" x14ac:dyDescent="0.2">
      <c r="A15" s="2"/>
      <c r="B15" s="211" t="s">
        <v>182</v>
      </c>
      <c r="C15" s="212" t="s">
        <v>192</v>
      </c>
      <c r="D15" s="213" t="s">
        <v>193</v>
      </c>
      <c r="E15" s="217" t="s">
        <v>2</v>
      </c>
      <c r="F15" s="218">
        <v>5</v>
      </c>
      <c r="G15" s="218">
        <v>12</v>
      </c>
      <c r="H15" s="218">
        <v>10</v>
      </c>
      <c r="I15" s="218">
        <v>9</v>
      </c>
      <c r="J15" s="218">
        <v>21</v>
      </c>
      <c r="K15" s="218">
        <v>28</v>
      </c>
      <c r="L15" s="218"/>
      <c r="M15" s="218"/>
      <c r="N15" s="219"/>
      <c r="O15" s="2"/>
    </row>
    <row r="16" spans="1:15" ht="13.5" thickBot="1" x14ac:dyDescent="0.25">
      <c r="A16" s="2"/>
      <c r="B16" s="214"/>
      <c r="C16" s="215"/>
      <c r="D16" s="216"/>
      <c r="E16" s="220" t="s">
        <v>205</v>
      </c>
      <c r="F16" s="221">
        <v>1</v>
      </c>
      <c r="G16" s="221">
        <v>3</v>
      </c>
      <c r="H16" s="221">
        <v>4</v>
      </c>
      <c r="I16" s="221">
        <v>11</v>
      </c>
      <c r="J16" s="221">
        <v>13</v>
      </c>
      <c r="K16" s="221">
        <v>14</v>
      </c>
      <c r="L16" s="221"/>
      <c r="M16" s="221"/>
      <c r="N16" s="222"/>
      <c r="O16" s="2"/>
    </row>
    <row r="17" spans="1:20" x14ac:dyDescent="0.2">
      <c r="A17" s="2"/>
      <c r="B17" s="211" t="s">
        <v>186</v>
      </c>
      <c r="C17" s="212"/>
      <c r="D17" s="213"/>
      <c r="E17" s="217" t="s">
        <v>2</v>
      </c>
      <c r="F17" s="218">
        <v>26</v>
      </c>
      <c r="G17" s="218">
        <v>27</v>
      </c>
      <c r="H17" s="218">
        <v>44</v>
      </c>
      <c r="I17" s="218"/>
      <c r="J17" s="218"/>
      <c r="K17" s="218"/>
      <c r="L17" s="218"/>
      <c r="M17" s="218"/>
      <c r="N17" s="219"/>
      <c r="O17" s="2"/>
    </row>
    <row r="18" spans="1:20" ht="13.5" thickBot="1" x14ac:dyDescent="0.25">
      <c r="A18" s="2"/>
      <c r="B18" s="214"/>
      <c r="C18" s="215"/>
      <c r="D18" s="216"/>
      <c r="E18" s="220" t="s">
        <v>205</v>
      </c>
      <c r="F18" s="221">
        <v>50</v>
      </c>
      <c r="G18" s="221">
        <v>51</v>
      </c>
      <c r="H18" s="221"/>
      <c r="I18" s="221"/>
      <c r="J18" s="221"/>
      <c r="K18" s="221"/>
      <c r="L18" s="221"/>
      <c r="M18" s="221"/>
      <c r="N18" s="222"/>
      <c r="O18" s="2"/>
    </row>
    <row r="19" spans="1:20" x14ac:dyDescent="0.2">
      <c r="A19" s="2"/>
      <c r="B19" s="211" t="s">
        <v>180</v>
      </c>
      <c r="C19" s="212" t="s">
        <v>192</v>
      </c>
      <c r="D19" s="213" t="s">
        <v>193</v>
      </c>
      <c r="E19" s="217" t="s">
        <v>2</v>
      </c>
      <c r="F19" s="218">
        <v>1</v>
      </c>
      <c r="G19" s="218">
        <v>7</v>
      </c>
      <c r="H19" s="218">
        <v>4</v>
      </c>
      <c r="I19" s="218">
        <v>35</v>
      </c>
      <c r="J19" s="218">
        <v>31</v>
      </c>
      <c r="K19" s="218"/>
      <c r="L19" s="218"/>
      <c r="M19" s="218"/>
      <c r="N19" s="219"/>
      <c r="O19" s="2"/>
    </row>
    <row r="20" spans="1:20" ht="13.5" thickBot="1" x14ac:dyDescent="0.25">
      <c r="A20" s="2"/>
      <c r="B20" s="214"/>
      <c r="C20" s="215"/>
      <c r="D20" s="216"/>
      <c r="E20" s="220" t="s">
        <v>205</v>
      </c>
      <c r="F20" s="221">
        <v>5</v>
      </c>
      <c r="G20" s="221">
        <v>6</v>
      </c>
      <c r="H20" s="221">
        <v>7</v>
      </c>
      <c r="I20" s="221">
        <v>5</v>
      </c>
      <c r="J20" s="221">
        <v>39</v>
      </c>
      <c r="K20" s="221"/>
      <c r="L20" s="221"/>
      <c r="M20" s="221"/>
      <c r="N20" s="222"/>
      <c r="O20" s="2"/>
    </row>
    <row r="21" spans="1:2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Q21">
        <v>42</v>
      </c>
      <c r="R21">
        <v>45</v>
      </c>
      <c r="S21">
        <v>45</v>
      </c>
      <c r="T21">
        <v>58</v>
      </c>
    </row>
    <row r="22" spans="1:2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Q22">
        <v>42</v>
      </c>
      <c r="R22">
        <v>16</v>
      </c>
      <c r="S22">
        <v>45</v>
      </c>
      <c r="T22">
        <v>22</v>
      </c>
    </row>
    <row r="23" spans="1:2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2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2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0" ht="13.5" thickBot="1" x14ac:dyDescent="0.25">
      <c r="A29" s="2"/>
      <c r="B29" s="2"/>
      <c r="C29" s="2"/>
      <c r="D29" s="2"/>
      <c r="E29" s="2"/>
      <c r="F29" s="2"/>
      <c r="G29" s="2" t="s">
        <v>206</v>
      </c>
      <c r="H29" s="2"/>
      <c r="I29" s="2"/>
      <c r="J29" s="2"/>
      <c r="K29" s="2"/>
      <c r="L29" s="2"/>
      <c r="M29" s="2"/>
      <c r="N29" s="2"/>
      <c r="O29" s="2"/>
    </row>
    <row r="30" spans="1:20" x14ac:dyDescent="0.2">
      <c r="A30" s="2"/>
      <c r="B30" s="211" t="s">
        <v>182</v>
      </c>
      <c r="C30" s="217" t="s">
        <v>2</v>
      </c>
      <c r="D30" s="218">
        <v>5</v>
      </c>
      <c r="E30" s="218">
        <v>12</v>
      </c>
      <c r="F30" s="218">
        <v>10</v>
      </c>
      <c r="G30" s="223">
        <f>SUM(D31:F31)</f>
        <v>8</v>
      </c>
      <c r="H30" s="2"/>
      <c r="I30" s="2"/>
      <c r="J30" s="2"/>
      <c r="K30" s="2"/>
      <c r="L30" s="2"/>
      <c r="M30" s="2"/>
    </row>
    <row r="31" spans="1:20" ht="13.5" thickBot="1" x14ac:dyDescent="0.25">
      <c r="A31" s="2"/>
      <c r="B31" s="214"/>
      <c r="C31" s="220" t="s">
        <v>205</v>
      </c>
      <c r="D31" s="221">
        <v>1</v>
      </c>
      <c r="E31" s="221">
        <v>3</v>
      </c>
      <c r="F31" s="221">
        <v>4</v>
      </c>
      <c r="G31" s="224">
        <f>G30</f>
        <v>8</v>
      </c>
      <c r="H31" s="2"/>
      <c r="I31" s="2"/>
      <c r="J31" s="2"/>
      <c r="K31" s="2"/>
      <c r="L31" s="2"/>
      <c r="M31" s="2"/>
    </row>
    <row r="32" spans="1:20" x14ac:dyDescent="0.2">
      <c r="A32" s="2"/>
      <c r="B32" s="211" t="s">
        <v>180</v>
      </c>
      <c r="C32" s="217" t="s">
        <v>2</v>
      </c>
      <c r="D32" s="218">
        <v>1</v>
      </c>
      <c r="E32" s="218">
        <v>7</v>
      </c>
      <c r="F32" s="218">
        <v>35</v>
      </c>
      <c r="G32" s="223">
        <f>SUM(D33:F33)</f>
        <v>16</v>
      </c>
      <c r="H32" s="2"/>
      <c r="I32" s="2"/>
      <c r="J32" s="2"/>
      <c r="K32" s="2"/>
      <c r="L32" s="2"/>
      <c r="M32" s="2"/>
    </row>
    <row r="33" spans="1:13" ht="13.5" thickBot="1" x14ac:dyDescent="0.25">
      <c r="A33" s="2"/>
      <c r="B33" s="214"/>
      <c r="C33" s="220" t="s">
        <v>205</v>
      </c>
      <c r="D33" s="221">
        <v>5</v>
      </c>
      <c r="E33" s="221">
        <v>6</v>
      </c>
      <c r="F33" s="221">
        <v>5</v>
      </c>
      <c r="G33" s="224">
        <f>G32</f>
        <v>16</v>
      </c>
      <c r="H33" s="2"/>
      <c r="I33" s="2"/>
      <c r="J33" s="2"/>
      <c r="K33" s="2"/>
      <c r="L33" s="2"/>
      <c r="M33" s="2"/>
    </row>
    <row r="34" spans="1:13" x14ac:dyDescent="0.2">
      <c r="A34" s="2"/>
      <c r="B34" s="211" t="s">
        <v>183</v>
      </c>
      <c r="C34" s="217" t="s">
        <v>2</v>
      </c>
      <c r="D34" s="218">
        <v>14</v>
      </c>
      <c r="E34" s="218">
        <v>43</v>
      </c>
      <c r="F34" s="218">
        <v>60</v>
      </c>
      <c r="G34" s="223">
        <f>SUM(D35:F35)</f>
        <v>20</v>
      </c>
      <c r="H34" s="2"/>
      <c r="I34" s="2"/>
      <c r="J34" s="2"/>
      <c r="K34" s="2"/>
      <c r="L34" s="2"/>
      <c r="M34" s="2"/>
    </row>
    <row r="35" spans="1:13" ht="13.5" thickBot="1" x14ac:dyDescent="0.25">
      <c r="A35" s="2"/>
      <c r="B35" s="214"/>
      <c r="C35" s="220" t="s">
        <v>205</v>
      </c>
      <c r="D35" s="221">
        <v>1</v>
      </c>
      <c r="E35" s="221">
        <v>2</v>
      </c>
      <c r="F35" s="221">
        <v>17</v>
      </c>
      <c r="G35" s="224">
        <f>G34</f>
        <v>20</v>
      </c>
      <c r="H35" s="2"/>
      <c r="I35" s="2"/>
      <c r="J35" s="2"/>
      <c r="K35" s="2"/>
      <c r="L35" s="2"/>
      <c r="M35" s="2"/>
    </row>
    <row r="36" spans="1:13" x14ac:dyDescent="0.2">
      <c r="A36" s="2"/>
      <c r="B36" s="211" t="s">
        <v>187</v>
      </c>
      <c r="C36" s="217" t="s">
        <v>2</v>
      </c>
      <c r="D36" s="218">
        <v>39</v>
      </c>
      <c r="E36" s="218">
        <v>32</v>
      </c>
      <c r="F36" s="218">
        <v>56</v>
      </c>
      <c r="G36" s="223">
        <f>SUM(D37:F37)</f>
        <v>22</v>
      </c>
      <c r="H36" s="2"/>
      <c r="I36" s="2"/>
      <c r="J36" s="2"/>
      <c r="K36" s="2"/>
      <c r="L36" s="2"/>
      <c r="M36" s="2"/>
    </row>
    <row r="37" spans="1:13" ht="13.5" thickBot="1" x14ac:dyDescent="0.25">
      <c r="A37" s="2"/>
      <c r="B37" s="214"/>
      <c r="C37" s="220" t="s">
        <v>205</v>
      </c>
      <c r="D37" s="221">
        <v>3</v>
      </c>
      <c r="E37" s="221">
        <v>6</v>
      </c>
      <c r="F37" s="221">
        <v>13</v>
      </c>
      <c r="G37" s="224">
        <f>G36</f>
        <v>22</v>
      </c>
      <c r="H37" s="2"/>
      <c r="I37" s="2"/>
      <c r="J37" s="2"/>
      <c r="K37" s="2"/>
      <c r="L37" s="2"/>
      <c r="M37" s="2"/>
    </row>
    <row r="38" spans="1:13" x14ac:dyDescent="0.2">
      <c r="A38" s="2"/>
      <c r="B38" s="211" t="s">
        <v>181</v>
      </c>
      <c r="C38" s="217" t="s">
        <v>2</v>
      </c>
      <c r="D38" s="218">
        <v>3</v>
      </c>
      <c r="E38" s="218">
        <v>46</v>
      </c>
      <c r="F38" s="218">
        <v>6</v>
      </c>
      <c r="G38" s="223">
        <f>SUM(D39:F39)</f>
        <v>22</v>
      </c>
      <c r="H38" s="2"/>
      <c r="I38" s="2"/>
      <c r="J38" s="2"/>
      <c r="K38" s="2"/>
      <c r="L38" s="2"/>
      <c r="M38" s="2"/>
    </row>
    <row r="39" spans="1:13" ht="13.5" thickBot="1" x14ac:dyDescent="0.25">
      <c r="A39" s="2"/>
      <c r="B39" s="214"/>
      <c r="C39" s="220" t="s">
        <v>205</v>
      </c>
      <c r="D39" s="221">
        <v>5</v>
      </c>
      <c r="E39" s="221">
        <v>7</v>
      </c>
      <c r="F39" s="221">
        <v>10</v>
      </c>
      <c r="G39" s="224">
        <f>G38</f>
        <v>22</v>
      </c>
      <c r="H39" s="2"/>
      <c r="I39" s="2"/>
      <c r="J39" s="2"/>
      <c r="K39" s="2"/>
      <c r="L39" s="2"/>
      <c r="M39" s="2"/>
    </row>
    <row r="40" spans="1:13" x14ac:dyDescent="0.2">
      <c r="B40" s="211" t="s">
        <v>184</v>
      </c>
      <c r="C40" s="217" t="s">
        <v>2</v>
      </c>
      <c r="D40" s="218">
        <v>16</v>
      </c>
      <c r="E40" s="218">
        <v>23</v>
      </c>
      <c r="F40" s="218">
        <v>55</v>
      </c>
      <c r="G40" s="223">
        <f>SUM(D41:F41)</f>
        <v>30</v>
      </c>
    </row>
    <row r="41" spans="1:13" ht="13.5" thickBot="1" x14ac:dyDescent="0.25">
      <c r="B41" s="214"/>
      <c r="C41" s="220" t="s">
        <v>205</v>
      </c>
      <c r="D41" s="221">
        <v>9</v>
      </c>
      <c r="E41" s="221">
        <v>10</v>
      </c>
      <c r="F41" s="221">
        <v>11</v>
      </c>
      <c r="G41" s="224">
        <f>G40</f>
        <v>30</v>
      </c>
    </row>
    <row r="42" spans="1:13" x14ac:dyDescent="0.2">
      <c r="A42" s="2"/>
      <c r="B42" s="211" t="s">
        <v>188</v>
      </c>
      <c r="C42" s="217" t="s">
        <v>2</v>
      </c>
      <c r="D42" s="218">
        <v>49</v>
      </c>
      <c r="E42" s="218">
        <v>50</v>
      </c>
      <c r="F42" s="218">
        <v>51</v>
      </c>
      <c r="G42" s="223">
        <f>SUM(D43:F43)</f>
        <v>41</v>
      </c>
      <c r="H42" s="2"/>
      <c r="I42" s="2"/>
      <c r="J42" s="2"/>
      <c r="K42" s="2"/>
      <c r="L42" s="2"/>
      <c r="M42" s="2"/>
    </row>
    <row r="43" spans="1:13" ht="13.5" thickBot="1" x14ac:dyDescent="0.25">
      <c r="A43" s="2"/>
      <c r="B43" s="214"/>
      <c r="C43" s="220" t="s">
        <v>205</v>
      </c>
      <c r="D43" s="221">
        <v>12</v>
      </c>
      <c r="E43" s="221">
        <v>14</v>
      </c>
      <c r="F43" s="221">
        <v>15</v>
      </c>
      <c r="G43" s="224">
        <f>G42</f>
        <v>41</v>
      </c>
      <c r="H43" s="2"/>
      <c r="I43" s="2"/>
      <c r="J43" s="2"/>
      <c r="K43" s="2"/>
      <c r="L43" s="2"/>
      <c r="M43" s="2"/>
    </row>
    <row r="44" spans="1:13" x14ac:dyDescent="0.2">
      <c r="A44" s="2"/>
      <c r="B44" s="211" t="s">
        <v>185</v>
      </c>
      <c r="C44" s="217" t="s">
        <v>2</v>
      </c>
      <c r="D44" s="218">
        <v>17</v>
      </c>
      <c r="E44" s="218">
        <v>33</v>
      </c>
      <c r="F44" s="218">
        <v>34</v>
      </c>
      <c r="G44" s="223" t="s">
        <v>236</v>
      </c>
      <c r="H44" s="2"/>
      <c r="I44" s="2"/>
      <c r="J44" s="2"/>
      <c r="K44" s="2"/>
      <c r="L44" s="2"/>
      <c r="M44" s="2"/>
    </row>
    <row r="45" spans="1:13" ht="13.5" thickBot="1" x14ac:dyDescent="0.25">
      <c r="A45" s="2"/>
      <c r="B45" s="214"/>
      <c r="C45" s="220" t="s">
        <v>205</v>
      </c>
      <c r="D45" s="221">
        <v>10</v>
      </c>
      <c r="E45" s="221">
        <v>26</v>
      </c>
      <c r="F45" s="221"/>
      <c r="G45" s="224" t="str">
        <f>G44</f>
        <v>Не зачет</v>
      </c>
      <c r="H45" s="2"/>
      <c r="I45" s="2"/>
      <c r="J45" s="2"/>
      <c r="K45" s="2"/>
      <c r="L45" s="2"/>
      <c r="M45" s="2"/>
    </row>
    <row r="46" spans="1:13" x14ac:dyDescent="0.2">
      <c r="A46" s="2"/>
      <c r="B46" s="211" t="s">
        <v>186</v>
      </c>
      <c r="C46" s="217" t="s">
        <v>2</v>
      </c>
      <c r="D46" s="218">
        <v>26</v>
      </c>
      <c r="E46" s="218">
        <v>27</v>
      </c>
      <c r="F46" s="218">
        <v>44</v>
      </c>
      <c r="G46" s="223" t="s">
        <v>236</v>
      </c>
      <c r="H46" s="2"/>
      <c r="I46" s="2"/>
      <c r="J46" s="2"/>
      <c r="K46" s="2"/>
      <c r="L46" s="2"/>
      <c r="M46" s="2"/>
    </row>
    <row r="47" spans="1:13" ht="13.5" thickBot="1" x14ac:dyDescent="0.25">
      <c r="A47" s="2"/>
      <c r="B47" s="214"/>
      <c r="C47" s="220" t="s">
        <v>205</v>
      </c>
      <c r="D47" s="221">
        <v>50</v>
      </c>
      <c r="E47" s="221">
        <v>51</v>
      </c>
      <c r="F47" s="221"/>
      <c r="G47" s="224" t="str">
        <f>G46</f>
        <v>Не зачет</v>
      </c>
      <c r="H47" s="2"/>
      <c r="I47" s="2"/>
      <c r="J47" s="2"/>
      <c r="K47" s="2"/>
      <c r="L47" s="2"/>
      <c r="M47" s="2"/>
    </row>
  </sheetData>
  <phoneticPr fontId="9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69" r:id="rId4" name="CommandButton1">
          <controlPr defaultSize="0" autoLine="0" r:id="rId5">
            <anchor moveWithCells="1">
              <from>
                <xdr:col>0</xdr:col>
                <xdr:colOff>495300</xdr:colOff>
                <xdr:row>21</xdr:row>
                <xdr:rowOff>66675</xdr:rowOff>
              </from>
              <to>
                <xdr:col>1</xdr:col>
                <xdr:colOff>1104900</xdr:colOff>
                <xdr:row>23</xdr:row>
                <xdr:rowOff>47625</xdr:rowOff>
              </to>
            </anchor>
          </controlPr>
        </control>
      </mc:Choice>
      <mc:Fallback>
        <control shapeId="7169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U66"/>
  <sheetViews>
    <sheetView zoomScale="75" zoomScaleNormal="75" zoomScaleSheetLayoutView="100" workbookViewId="0">
      <selection activeCell="J162" sqref="J162"/>
    </sheetView>
  </sheetViews>
  <sheetFormatPr defaultRowHeight="12.75" x14ac:dyDescent="0.2"/>
  <sheetData>
    <row r="1" spans="1:21" x14ac:dyDescent="0.2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pans="1:21" x14ac:dyDescent="0.2">
      <c r="A2" s="229">
        <f>'Простыня Сорт'!EK4</f>
        <v>0</v>
      </c>
      <c r="B2" s="229" t="str">
        <f>'Простыня Сорт'!EL4</f>
        <v>КВ1</v>
      </c>
      <c r="C2" s="229" t="str">
        <f>'Простыня Сорт'!EM4</f>
        <v>КВ2</v>
      </c>
      <c r="D2" s="229" t="str">
        <f>'Простыня Сорт'!EN4</f>
        <v>ДС1</v>
      </c>
      <c r="E2" s="229" t="str">
        <f>'Простыня Сорт'!EO4</f>
        <v>КВ3</v>
      </c>
      <c r="F2" s="229" t="str">
        <f>'Простыня Сорт'!EP4</f>
        <v>КВ4</v>
      </c>
      <c r="G2" s="229" t="str">
        <f>'Простыня Сорт'!EQ4</f>
        <v>ДС2</v>
      </c>
      <c r="H2" s="229" t="str">
        <f>'Простыня Сорт'!ER4</f>
        <v>КВ5</v>
      </c>
      <c r="I2" s="229" t="str">
        <f>'Простыня Сорт'!ES4</f>
        <v>КВ6</v>
      </c>
      <c r="J2" s="229" t="str">
        <f>'Простыня Сорт'!ET4</f>
        <v>ДС4</v>
      </c>
      <c r="K2" s="229" t="str">
        <f>'Простыня Сорт'!EU4</f>
        <v>КВ7</v>
      </c>
      <c r="L2" s="229" t="str">
        <f>'Простыня Сорт'!EV4</f>
        <v>ДС5</v>
      </c>
      <c r="M2" s="229" t="str">
        <f>'Простыня Сорт'!EW4</f>
        <v>КВ8</v>
      </c>
      <c r="N2" s="229" t="str">
        <f>'Простыня Сорт'!EX4</f>
        <v>ДС6</v>
      </c>
      <c r="O2" s="229" t="str">
        <f>'Простыня Сорт'!EY4</f>
        <v>ВКП</v>
      </c>
      <c r="P2" s="229" t="str">
        <f>'Простыня Сорт'!EZ4</f>
        <v>КВ9</v>
      </c>
      <c r="Q2" s="229" t="str">
        <f>'Простыня Сорт'!FA4</f>
        <v>ДС7</v>
      </c>
      <c r="R2" s="229" t="str">
        <f>'Простыня Сорт'!FB4</f>
        <v>ВКВ</v>
      </c>
      <c r="S2" s="229" t="str">
        <f>'Простыня Сорт'!FC4</f>
        <v>ДС8</v>
      </c>
      <c r="T2" s="229" t="str">
        <f>'Простыня Сорт'!FD4</f>
        <v>КВ10</v>
      </c>
      <c r="U2" s="229"/>
    </row>
    <row r="3" spans="1:21" x14ac:dyDescent="0.2">
      <c r="A3" s="229">
        <f>'Простыня Сорт'!EK5</f>
        <v>14</v>
      </c>
      <c r="B3" s="229">
        <f>'Простыня Сорт'!EL5</f>
        <v>0</v>
      </c>
      <c r="C3" s="229">
        <f>'Простыня Сорт'!EM5</f>
        <v>0</v>
      </c>
      <c r="D3" s="229">
        <f>'Простыня Сорт'!EN5</f>
        <v>35.5</v>
      </c>
      <c r="E3" s="229">
        <f>'Простыня Сорт'!EO5</f>
        <v>35.5</v>
      </c>
      <c r="F3" s="229">
        <f>'Простыня Сорт'!EP5</f>
        <v>35.5</v>
      </c>
      <c r="G3" s="229">
        <f>'Простыня Сорт'!EQ5</f>
        <v>40.5</v>
      </c>
      <c r="H3" s="229">
        <f>'Простыня Сорт'!ER5</f>
        <v>40.5</v>
      </c>
      <c r="I3" s="229">
        <f>'Простыня Сорт'!ES5</f>
        <v>40.5</v>
      </c>
      <c r="J3" s="229">
        <f>'Простыня Сорт'!ET5</f>
        <v>41.5</v>
      </c>
      <c r="K3" s="229">
        <f>'Простыня Сорт'!EU5</f>
        <v>41.5</v>
      </c>
      <c r="L3" s="229">
        <f>'Простыня Сорт'!EV5</f>
        <v>47.5</v>
      </c>
      <c r="M3" s="229">
        <f>'Простыня Сорт'!EW5</f>
        <v>47.5</v>
      </c>
      <c r="N3" s="229">
        <f>'Простыня Сорт'!EX5</f>
        <v>72.7</v>
      </c>
      <c r="O3" s="229">
        <f>'Простыня Сорт'!EY5</f>
        <v>72.7</v>
      </c>
      <c r="P3" s="229">
        <f>'Простыня Сорт'!EZ5</f>
        <v>72.7</v>
      </c>
      <c r="Q3" s="229">
        <f>'Простыня Сорт'!FA5</f>
        <v>76.7</v>
      </c>
      <c r="R3" s="229">
        <f>'Простыня Сорт'!FB5</f>
        <v>76.7</v>
      </c>
      <c r="S3" s="229">
        <f>'Простыня Сорт'!FC5</f>
        <v>123.3</v>
      </c>
      <c r="T3" s="229">
        <f>'Простыня Сорт'!FD5</f>
        <v>123.3</v>
      </c>
      <c r="U3" s="229"/>
    </row>
    <row r="4" spans="1:21" x14ac:dyDescent="0.2">
      <c r="A4" s="229">
        <f>'Простыня Сорт'!EK6</f>
        <v>18</v>
      </c>
      <c r="B4" s="229">
        <f>'Простыня Сорт'!EL6</f>
        <v>0</v>
      </c>
      <c r="C4" s="229">
        <f>'Простыня Сорт'!EM6</f>
        <v>0</v>
      </c>
      <c r="D4" s="229">
        <f>'Простыня Сорт'!EN6</f>
        <v>40.299999999999997</v>
      </c>
      <c r="E4" s="229">
        <f>'Простыня Сорт'!EO6</f>
        <v>40.299999999999997</v>
      </c>
      <c r="F4" s="229">
        <f>'Простыня Сорт'!EP6</f>
        <v>40.299999999999997</v>
      </c>
      <c r="G4" s="229">
        <f>'Простыня Сорт'!EQ6</f>
        <v>49.3</v>
      </c>
      <c r="H4" s="229">
        <f>'Простыня Сорт'!ER6</f>
        <v>49.3</v>
      </c>
      <c r="I4" s="229">
        <f>'Простыня Сорт'!ES6</f>
        <v>49.3</v>
      </c>
      <c r="J4" s="229">
        <f>'Простыня Сорт'!ET6</f>
        <v>56.3</v>
      </c>
      <c r="K4" s="229">
        <f>'Простыня Сорт'!EU6</f>
        <v>56.3</v>
      </c>
      <c r="L4" s="229">
        <f>'Простыня Сорт'!EV6</f>
        <v>85.3</v>
      </c>
      <c r="M4" s="229">
        <f>'Простыня Сорт'!EW6</f>
        <v>85.3</v>
      </c>
      <c r="N4" s="229">
        <f>'Простыня Сорт'!EX6</f>
        <v>115.6</v>
      </c>
      <c r="O4" s="229">
        <f>'Простыня Сорт'!EY6</f>
        <v>115.6</v>
      </c>
      <c r="P4" s="229">
        <f>'Простыня Сорт'!EZ6</f>
        <v>115.6</v>
      </c>
      <c r="Q4" s="229">
        <f>'Простыня Сорт'!FA6</f>
        <v>139.6</v>
      </c>
      <c r="R4" s="229">
        <f>'Простыня Сорт'!FB6</f>
        <v>139.6</v>
      </c>
      <c r="S4" s="229">
        <f>'Простыня Сорт'!FC6</f>
        <v>185.7</v>
      </c>
      <c r="T4" s="229">
        <f>'Простыня Сорт'!FD6</f>
        <v>185.7</v>
      </c>
      <c r="U4" s="229"/>
    </row>
    <row r="5" spans="1:21" x14ac:dyDescent="0.2">
      <c r="A5" s="229">
        <f>'Простыня Сорт'!EK7</f>
        <v>5</v>
      </c>
      <c r="B5" s="229">
        <f>'Простыня Сорт'!EL7</f>
        <v>0</v>
      </c>
      <c r="C5" s="229">
        <f>'Простыня Сорт'!EM7</f>
        <v>0</v>
      </c>
      <c r="D5" s="229">
        <f>'Простыня Сорт'!EN7</f>
        <v>36.799999999999997</v>
      </c>
      <c r="E5" s="229">
        <f>'Простыня Сорт'!EO7</f>
        <v>36.799999999999997</v>
      </c>
      <c r="F5" s="229">
        <f>'Простыня Сорт'!EP7</f>
        <v>36.799999999999997</v>
      </c>
      <c r="G5" s="229">
        <f>'Простыня Сорт'!EQ7</f>
        <v>53.8</v>
      </c>
      <c r="H5" s="229">
        <f>'Простыня Сорт'!ER7</f>
        <v>53.8</v>
      </c>
      <c r="I5" s="229">
        <f>'Простыня Сорт'!ES7</f>
        <v>53.8</v>
      </c>
      <c r="J5" s="229">
        <f>'Простыня Сорт'!ET7</f>
        <v>54.8</v>
      </c>
      <c r="K5" s="229">
        <f>'Простыня Сорт'!EU7</f>
        <v>54.8</v>
      </c>
      <c r="L5" s="229">
        <f>'Простыня Сорт'!EV7</f>
        <v>60.8</v>
      </c>
      <c r="M5" s="229">
        <f>'Простыня Сорт'!EW7</f>
        <v>60.8</v>
      </c>
      <c r="N5" s="229">
        <f>'Простыня Сорт'!EX7</f>
        <v>86.9</v>
      </c>
      <c r="O5" s="229">
        <f>'Простыня Сорт'!EY7</f>
        <v>86.9</v>
      </c>
      <c r="P5" s="229">
        <f>'Простыня Сорт'!EZ7</f>
        <v>86.9</v>
      </c>
      <c r="Q5" s="229">
        <f>'Простыня Сорт'!FA7</f>
        <v>86.9</v>
      </c>
      <c r="R5" s="229">
        <f>'Простыня Сорт'!FB7</f>
        <v>146.9</v>
      </c>
      <c r="S5" s="229">
        <f>'Простыня Сорт'!FC7</f>
        <v>193.1</v>
      </c>
      <c r="T5" s="229">
        <f>'Простыня Сорт'!FD7</f>
        <v>193.1</v>
      </c>
      <c r="U5" s="229"/>
    </row>
    <row r="6" spans="1:21" x14ac:dyDescent="0.2">
      <c r="A6" s="229">
        <f>'Простыня Сорт'!EK8</f>
        <v>43</v>
      </c>
      <c r="B6" s="229">
        <f>'Простыня Сорт'!EL8</f>
        <v>0</v>
      </c>
      <c r="C6" s="229">
        <f>'Простыня Сорт'!EM8</f>
        <v>0</v>
      </c>
      <c r="D6" s="229">
        <f>'Простыня Сорт'!EN8</f>
        <v>43.2</v>
      </c>
      <c r="E6" s="229">
        <f>'Простыня Сорт'!EO8</f>
        <v>43.2</v>
      </c>
      <c r="F6" s="229">
        <f>'Простыня Сорт'!EP8</f>
        <v>43.2</v>
      </c>
      <c r="G6" s="229">
        <f>'Простыня Сорт'!EQ8</f>
        <v>57.2</v>
      </c>
      <c r="H6" s="229">
        <f>'Простыня Сорт'!ER8</f>
        <v>57.2</v>
      </c>
      <c r="I6" s="229">
        <f>'Простыня Сорт'!ES8</f>
        <v>57.2</v>
      </c>
      <c r="J6" s="229">
        <f>'Простыня Сорт'!ET8</f>
        <v>72.2</v>
      </c>
      <c r="K6" s="229">
        <f>'Простыня Сорт'!EU8</f>
        <v>72.2</v>
      </c>
      <c r="L6" s="229">
        <f>'Простыня Сорт'!EV8</f>
        <v>80.2</v>
      </c>
      <c r="M6" s="229">
        <f>'Простыня Сорт'!EW8</f>
        <v>80.2</v>
      </c>
      <c r="N6" s="229">
        <f>'Простыня Сорт'!EX8</f>
        <v>108.9</v>
      </c>
      <c r="O6" s="229">
        <f>'Простыня Сорт'!EY8</f>
        <v>108.9</v>
      </c>
      <c r="P6" s="229">
        <f>'Простыня Сорт'!EZ8</f>
        <v>108.9</v>
      </c>
      <c r="Q6" s="229">
        <f>'Простыня Сорт'!FA8</f>
        <v>149.9</v>
      </c>
      <c r="R6" s="229">
        <f>'Простыня Сорт'!FB8</f>
        <v>149.9</v>
      </c>
      <c r="S6" s="229">
        <f>'Простыня Сорт'!FC8</f>
        <v>196.8</v>
      </c>
      <c r="T6" s="229">
        <f>'Простыня Сорт'!FD8</f>
        <v>196.8</v>
      </c>
      <c r="U6" s="229"/>
    </row>
    <row r="7" spans="1:21" x14ac:dyDescent="0.2">
      <c r="A7" s="229">
        <f>'Простыня Сорт'!EK9</f>
        <v>3</v>
      </c>
      <c r="B7" s="229">
        <f>'Простыня Сорт'!EL9</f>
        <v>0</v>
      </c>
      <c r="C7" s="229">
        <f>'Простыня Сорт'!EM9</f>
        <v>0</v>
      </c>
      <c r="D7" s="229">
        <f>'Простыня Сорт'!EN9</f>
        <v>36.9</v>
      </c>
      <c r="E7" s="229">
        <f>'Простыня Сорт'!EO9</f>
        <v>36.9</v>
      </c>
      <c r="F7" s="229">
        <f>'Простыня Сорт'!EP9</f>
        <v>36.9</v>
      </c>
      <c r="G7" s="229">
        <f>'Простыня Сорт'!EQ9</f>
        <v>57.9</v>
      </c>
      <c r="H7" s="229">
        <f>'Простыня Сорт'!ER9</f>
        <v>57.9</v>
      </c>
      <c r="I7" s="229">
        <f>'Простыня Сорт'!ES9</f>
        <v>57.9</v>
      </c>
      <c r="J7" s="229">
        <f>'Простыня Сорт'!ET9</f>
        <v>107.9</v>
      </c>
      <c r="K7" s="229">
        <f>'Простыня Сорт'!EU9</f>
        <v>107.9</v>
      </c>
      <c r="L7" s="229">
        <f>'Простыня Сорт'!EV9</f>
        <v>116.9</v>
      </c>
      <c r="M7" s="229">
        <f>'Простыня Сорт'!EW9</f>
        <v>116.9</v>
      </c>
      <c r="N7" s="229">
        <f>'Простыня Сорт'!EX9</f>
        <v>144.1</v>
      </c>
      <c r="O7" s="229">
        <f>'Простыня Сорт'!EY9</f>
        <v>144.1</v>
      </c>
      <c r="P7" s="229">
        <f>'Простыня Сорт'!EZ9</f>
        <v>144.1</v>
      </c>
      <c r="Q7" s="229">
        <f>'Простыня Сорт'!FA9</f>
        <v>147.1</v>
      </c>
      <c r="R7" s="229">
        <f>'Простыня Сорт'!FB9</f>
        <v>147.1</v>
      </c>
      <c r="S7" s="229">
        <f>'Простыня Сорт'!FC9</f>
        <v>196.9</v>
      </c>
      <c r="T7" s="229">
        <f>'Простыня Сорт'!FD9</f>
        <v>196.9</v>
      </c>
      <c r="U7" s="229"/>
    </row>
    <row r="8" spans="1:21" x14ac:dyDescent="0.2">
      <c r="A8" s="229">
        <f>'Простыня Сорт'!EK10</f>
        <v>12</v>
      </c>
      <c r="B8" s="229">
        <f>'Простыня Сорт'!EL10</f>
        <v>0</v>
      </c>
      <c r="C8" s="229">
        <f>'Простыня Сорт'!EM10</f>
        <v>0</v>
      </c>
      <c r="D8" s="229">
        <f>'Простыня Сорт'!EN10</f>
        <v>44</v>
      </c>
      <c r="E8" s="229">
        <f>'Простыня Сорт'!EO10</f>
        <v>44</v>
      </c>
      <c r="F8" s="229">
        <f>'Простыня Сорт'!EP10</f>
        <v>44</v>
      </c>
      <c r="G8" s="229">
        <f>'Простыня Сорт'!EQ10</f>
        <v>66</v>
      </c>
      <c r="H8" s="229">
        <f>'Простыня Сорт'!ER10</f>
        <v>66</v>
      </c>
      <c r="I8" s="229">
        <f>'Простыня Сорт'!ES10</f>
        <v>66</v>
      </c>
      <c r="J8" s="229">
        <f>'Простыня Сорт'!ET10</f>
        <v>88</v>
      </c>
      <c r="K8" s="229">
        <f>'Простыня Сорт'!EU10</f>
        <v>88</v>
      </c>
      <c r="L8" s="229">
        <f>'Простыня Сорт'!EV10</f>
        <v>106</v>
      </c>
      <c r="M8" s="229">
        <f>'Простыня Сорт'!EW10</f>
        <v>106</v>
      </c>
      <c r="N8" s="229">
        <f>'Простыня Сорт'!EX10</f>
        <v>135.4</v>
      </c>
      <c r="O8" s="229">
        <f>'Простыня Сорт'!EY10</f>
        <v>135.4</v>
      </c>
      <c r="P8" s="229">
        <f>'Простыня Сорт'!EZ10</f>
        <v>135.4</v>
      </c>
      <c r="Q8" s="229">
        <f>'Простыня Сорт'!FA10</f>
        <v>150.4</v>
      </c>
      <c r="R8" s="229">
        <f>'Простыня Сорт'!FB10</f>
        <v>150.4</v>
      </c>
      <c r="S8" s="229">
        <f>'Простыня Сорт'!FC10</f>
        <v>207.4</v>
      </c>
      <c r="T8" s="229">
        <f>'Простыня Сорт'!FD10</f>
        <v>207.4</v>
      </c>
      <c r="U8" s="229"/>
    </row>
    <row r="9" spans="1:21" x14ac:dyDescent="0.2">
      <c r="A9" s="229">
        <f>'Простыня Сорт'!EK11</f>
        <v>39</v>
      </c>
      <c r="B9" s="229">
        <f>'Простыня Сорт'!EL11</f>
        <v>0</v>
      </c>
      <c r="C9" s="229">
        <f>'Простыня Сорт'!EM11</f>
        <v>0</v>
      </c>
      <c r="D9" s="229">
        <f>'Простыня Сорт'!EN11</f>
        <v>41.1</v>
      </c>
      <c r="E9" s="229">
        <f>'Простыня Сорт'!EO11</f>
        <v>41.1</v>
      </c>
      <c r="F9" s="229">
        <f>'Простыня Сорт'!EP11</f>
        <v>41.1</v>
      </c>
      <c r="G9" s="229">
        <f>'Простыня Сорт'!EQ11</f>
        <v>60.1</v>
      </c>
      <c r="H9" s="229">
        <f>'Простыня Сорт'!ER11</f>
        <v>60.1</v>
      </c>
      <c r="I9" s="229">
        <f>'Простыня Сорт'!ES11</f>
        <v>60.1</v>
      </c>
      <c r="J9" s="229">
        <f>'Простыня Сорт'!ET11</f>
        <v>74.099999999999994</v>
      </c>
      <c r="K9" s="229">
        <f>'Простыня Сорт'!EU11</f>
        <v>74.099999999999994</v>
      </c>
      <c r="L9" s="229">
        <f>'Простыня Сорт'!EV11</f>
        <v>76.099999999999994</v>
      </c>
      <c r="M9" s="229">
        <f>'Простыня Сорт'!EW11</f>
        <v>76.099999999999994</v>
      </c>
      <c r="N9" s="229">
        <f>'Простыня Сорт'!EX11</f>
        <v>101.6</v>
      </c>
      <c r="O9" s="229">
        <f>'Простыня Сорт'!EY11</f>
        <v>101.6</v>
      </c>
      <c r="P9" s="229">
        <f>'Простыня Сорт'!EZ11</f>
        <v>101.6</v>
      </c>
      <c r="Q9" s="229">
        <f>'Простыня Сорт'!FA11</f>
        <v>103.6</v>
      </c>
      <c r="R9" s="229">
        <f>'Простыня Сорт'!FB11</f>
        <v>163.6</v>
      </c>
      <c r="S9" s="229">
        <f>'Простыня Сорт'!FC11</f>
        <v>210.3</v>
      </c>
      <c r="T9" s="229">
        <f>'Простыня Сорт'!FD11</f>
        <v>210.3</v>
      </c>
      <c r="U9" s="229"/>
    </row>
    <row r="10" spans="1:21" x14ac:dyDescent="0.2">
      <c r="A10" s="229">
        <f>'Простыня Сорт'!EK12</f>
        <v>25</v>
      </c>
      <c r="B10" s="229">
        <f>'Простыня Сорт'!EL12</f>
        <v>0</v>
      </c>
      <c r="C10" s="229">
        <f>'Простыня Сорт'!EM12</f>
        <v>0</v>
      </c>
      <c r="D10" s="229">
        <f>'Простыня Сорт'!EN12</f>
        <v>58.6</v>
      </c>
      <c r="E10" s="229">
        <f>'Простыня Сорт'!EO12</f>
        <v>58.6</v>
      </c>
      <c r="F10" s="229">
        <f>'Простыня Сорт'!EP12</f>
        <v>58.6</v>
      </c>
      <c r="G10" s="229">
        <f>'Простыня Сорт'!EQ12</f>
        <v>63.6</v>
      </c>
      <c r="H10" s="229">
        <f>'Простыня Сорт'!ER12</f>
        <v>63.6</v>
      </c>
      <c r="I10" s="229">
        <f>'Простыня Сорт'!ES12</f>
        <v>63.6</v>
      </c>
      <c r="J10" s="229">
        <f>'Простыня Сорт'!ET12</f>
        <v>94.6</v>
      </c>
      <c r="K10" s="229">
        <f>'Простыня Сорт'!EU12</f>
        <v>94.6</v>
      </c>
      <c r="L10" s="229">
        <f>'Простыня Сорт'!EV12</f>
        <v>117.6</v>
      </c>
      <c r="M10" s="229">
        <f>'Простыня Сорт'!EW12</f>
        <v>117.6</v>
      </c>
      <c r="N10" s="229">
        <f>'Простыня Сорт'!EX12</f>
        <v>149.6</v>
      </c>
      <c r="O10" s="229">
        <f>'Простыня Сорт'!EY12</f>
        <v>149.6</v>
      </c>
      <c r="P10" s="229">
        <f>'Простыня Сорт'!EZ12</f>
        <v>149.6</v>
      </c>
      <c r="Q10" s="229">
        <f>'Простыня Сорт'!FA12</f>
        <v>185.6</v>
      </c>
      <c r="R10" s="229">
        <f>'Простыня Сорт'!FB12</f>
        <v>185.6</v>
      </c>
      <c r="S10" s="229">
        <f>'Простыня Сорт'!FC12</f>
        <v>241.3</v>
      </c>
      <c r="T10" s="229">
        <f>'Простыня Сорт'!FD12</f>
        <v>241.3</v>
      </c>
      <c r="U10" s="229"/>
    </row>
    <row r="11" spans="1:21" x14ac:dyDescent="0.2">
      <c r="A11" s="229">
        <f>'Простыня Сорт'!EK13</f>
        <v>1</v>
      </c>
      <c r="B11" s="229">
        <f>'Простыня Сорт'!EL13</f>
        <v>0</v>
      </c>
      <c r="C11" s="229">
        <f>'Простыня Сорт'!EM13</f>
        <v>0</v>
      </c>
      <c r="D11" s="229">
        <f>'Простыня Сорт'!EN13</f>
        <v>31.6</v>
      </c>
      <c r="E11" s="229">
        <f>'Простыня Сорт'!EO13</f>
        <v>31.6</v>
      </c>
      <c r="F11" s="229">
        <f>'Простыня Сорт'!EP13</f>
        <v>31.6</v>
      </c>
      <c r="G11" s="229">
        <f>'Простыня Сорт'!EQ13</f>
        <v>32.6</v>
      </c>
      <c r="H11" s="229">
        <f>'Простыня Сорт'!ER13</f>
        <v>32.6</v>
      </c>
      <c r="I11" s="229">
        <f>'Простыня Сорт'!ES13</f>
        <v>32.6</v>
      </c>
      <c r="J11" s="229">
        <f>'Простыня Сорт'!ET13</f>
        <v>34.6</v>
      </c>
      <c r="K11" s="229">
        <f>'Простыня Сорт'!EU13</f>
        <v>34.6</v>
      </c>
      <c r="L11" s="229">
        <f>'Простыня Сорт'!EV13</f>
        <v>36.6</v>
      </c>
      <c r="M11" s="229">
        <f>'Простыня Сорт'!EW13</f>
        <v>36.6</v>
      </c>
      <c r="N11" s="229">
        <f>'Простыня Сорт'!EX13</f>
        <v>79.2</v>
      </c>
      <c r="O11" s="229">
        <f>'Простыня Сорт'!EY13</f>
        <v>79.2</v>
      </c>
      <c r="P11" s="229">
        <f>'Простыня Сорт'!EZ13</f>
        <v>79.2</v>
      </c>
      <c r="Q11" s="229">
        <f>'Простыня Сорт'!FA13</f>
        <v>80.2</v>
      </c>
      <c r="R11" s="229">
        <f>'Простыня Сорт'!FB13</f>
        <v>200.2</v>
      </c>
      <c r="S11" s="229">
        <f>'Простыня Сорт'!FC13</f>
        <v>241.9</v>
      </c>
      <c r="T11" s="229">
        <f>'Простыня Сорт'!FD13</f>
        <v>241.9</v>
      </c>
      <c r="U11" s="229"/>
    </row>
    <row r="12" spans="1:21" x14ac:dyDescent="0.2">
      <c r="A12" s="229">
        <f>'Простыня Сорт'!EK14</f>
        <v>6</v>
      </c>
      <c r="B12" s="229">
        <f>'Простыня Сорт'!EL14</f>
        <v>0</v>
      </c>
      <c r="C12" s="229">
        <f>'Простыня Сорт'!EM14</f>
        <v>0</v>
      </c>
      <c r="D12" s="229">
        <f>'Простыня Сорт'!EN14</f>
        <v>35.799999999999997</v>
      </c>
      <c r="E12" s="229">
        <f>'Простыня Сорт'!EO14</f>
        <v>35.799999999999997</v>
      </c>
      <c r="F12" s="229">
        <f>'Простыня Сорт'!EP14</f>
        <v>35.799999999999997</v>
      </c>
      <c r="G12" s="229">
        <f>'Простыня Сорт'!EQ14</f>
        <v>59.8</v>
      </c>
      <c r="H12" s="229">
        <f>'Простыня Сорт'!ER14</f>
        <v>59.8</v>
      </c>
      <c r="I12" s="229">
        <f>'Простыня Сорт'!ES14</f>
        <v>59.8</v>
      </c>
      <c r="J12" s="229">
        <f>'Простыня Сорт'!ET14</f>
        <v>70.8</v>
      </c>
      <c r="K12" s="229">
        <f>'Простыня Сорт'!EU14</f>
        <v>70.8</v>
      </c>
      <c r="L12" s="229">
        <f>'Простыня Сорт'!EV14</f>
        <v>98.8</v>
      </c>
      <c r="M12" s="229">
        <f>'Простыня Сорт'!EW14</f>
        <v>98.8</v>
      </c>
      <c r="N12" s="229">
        <f>'Простыня Сорт'!EX14</f>
        <v>126</v>
      </c>
      <c r="O12" s="229">
        <f>'Простыня Сорт'!EY14</f>
        <v>126</v>
      </c>
      <c r="P12" s="229">
        <f>'Простыня Сорт'!EZ14</f>
        <v>126</v>
      </c>
      <c r="Q12" s="229">
        <f>'Простыня Сорт'!FA14</f>
        <v>133</v>
      </c>
      <c r="R12" s="229">
        <f>'Простыня Сорт'!FB14</f>
        <v>193</v>
      </c>
      <c r="S12" s="229">
        <f>'Простыня Сорт'!FC14</f>
        <v>242.2</v>
      </c>
      <c r="T12" s="229">
        <f>'Простыня Сорт'!FD14</f>
        <v>242.2</v>
      </c>
      <c r="U12" s="229"/>
    </row>
    <row r="13" spans="1:21" x14ac:dyDescent="0.2">
      <c r="A13" s="229">
        <f>'Простыня Сорт'!EK15</f>
        <v>10</v>
      </c>
      <c r="B13" s="229">
        <f>'Простыня Сорт'!EL15</f>
        <v>0</v>
      </c>
      <c r="C13" s="229">
        <f>'Простыня Сорт'!EM15</f>
        <v>0</v>
      </c>
      <c r="D13" s="229">
        <f>'Простыня Сорт'!EN15</f>
        <v>66.5</v>
      </c>
      <c r="E13" s="229">
        <f>'Простыня Сорт'!EO15</f>
        <v>66.5</v>
      </c>
      <c r="F13" s="229">
        <f>'Простыня Сорт'!EP15</f>
        <v>66.5</v>
      </c>
      <c r="G13" s="229">
        <f>'Простыня Сорт'!EQ15</f>
        <v>70.5</v>
      </c>
      <c r="H13" s="229">
        <f>'Простыня Сорт'!ER15</f>
        <v>70.5</v>
      </c>
      <c r="I13" s="229">
        <f>'Простыня Сорт'!ES15</f>
        <v>70.5</v>
      </c>
      <c r="J13" s="229">
        <f>'Простыня Сорт'!ET15</f>
        <v>135.5</v>
      </c>
      <c r="K13" s="229">
        <f>'Простыня Сорт'!EU15</f>
        <v>135.5</v>
      </c>
      <c r="L13" s="229">
        <f>'Простыня Сорт'!EV15</f>
        <v>143.5</v>
      </c>
      <c r="M13" s="229">
        <f>'Простыня Сорт'!EW15</f>
        <v>143.5</v>
      </c>
      <c r="N13" s="229">
        <f>'Простыня Сорт'!EX15</f>
        <v>170.2</v>
      </c>
      <c r="O13" s="229">
        <f>'Простыня Сорт'!EY15</f>
        <v>170.2</v>
      </c>
      <c r="P13" s="229">
        <f>'Простыня Сорт'!EZ15</f>
        <v>170.2</v>
      </c>
      <c r="Q13" s="229">
        <f>'Простыня Сорт'!FA15</f>
        <v>202.2</v>
      </c>
      <c r="R13" s="229">
        <f>'Простыня Сорт'!FB15</f>
        <v>202.2</v>
      </c>
      <c r="S13" s="229">
        <f>'Простыня Сорт'!FC15</f>
        <v>248.7</v>
      </c>
      <c r="T13" s="229">
        <f>'Простыня Сорт'!FD15</f>
        <v>248.7</v>
      </c>
      <c r="U13" s="229"/>
    </row>
    <row r="14" spans="1:21" x14ac:dyDescent="0.2">
      <c r="A14" s="229">
        <f>'Простыня Сорт'!EK16</f>
        <v>7</v>
      </c>
      <c r="B14" s="229">
        <f>'Простыня Сорт'!EL16</f>
        <v>0</v>
      </c>
      <c r="C14" s="229">
        <f>'Простыня Сорт'!EM16</f>
        <v>0</v>
      </c>
      <c r="D14" s="229">
        <f>'Простыня Сорт'!EN16</f>
        <v>38</v>
      </c>
      <c r="E14" s="229">
        <f>'Простыня Сорт'!EO16</f>
        <v>38</v>
      </c>
      <c r="F14" s="229">
        <f>'Простыня Сорт'!EP16</f>
        <v>38</v>
      </c>
      <c r="G14" s="229">
        <f>'Простыня Сорт'!EQ16</f>
        <v>45</v>
      </c>
      <c r="H14" s="229">
        <f>'Простыня Сорт'!ER16</f>
        <v>45</v>
      </c>
      <c r="I14" s="229">
        <f>'Простыня Сорт'!ES16</f>
        <v>45</v>
      </c>
      <c r="J14" s="229">
        <f>'Простыня Сорт'!ET16</f>
        <v>48</v>
      </c>
      <c r="K14" s="229">
        <f>'Простыня Сорт'!EU16</f>
        <v>48</v>
      </c>
      <c r="L14" s="229">
        <f>'Простыня Сорт'!EV16</f>
        <v>80</v>
      </c>
      <c r="M14" s="229">
        <f>'Простыня Сорт'!EW16</f>
        <v>80</v>
      </c>
      <c r="N14" s="229">
        <f>'Простыня Сорт'!EX16</f>
        <v>106.9</v>
      </c>
      <c r="O14" s="229">
        <f>'Простыня Сорт'!EY16</f>
        <v>106.9</v>
      </c>
      <c r="P14" s="229">
        <f>'Простыня Сорт'!EZ16</f>
        <v>106.9</v>
      </c>
      <c r="Q14" s="229">
        <f>'Простыня Сорт'!FA16</f>
        <v>108.9</v>
      </c>
      <c r="R14" s="229">
        <f>'Простыня Сорт'!FB16</f>
        <v>168.9</v>
      </c>
      <c r="S14" s="229">
        <f>'Простыня Сорт'!FC16</f>
        <v>250.4</v>
      </c>
      <c r="T14" s="229">
        <f>'Простыня Сорт'!FD16</f>
        <v>250.4</v>
      </c>
      <c r="U14" s="229"/>
    </row>
    <row r="15" spans="1:21" x14ac:dyDescent="0.2">
      <c r="A15" s="229">
        <f>'Простыня Сорт'!EK17</f>
        <v>4</v>
      </c>
      <c r="B15" s="229">
        <f>'Простыня Сорт'!EL17</f>
        <v>0</v>
      </c>
      <c r="C15" s="229">
        <f>'Простыня Сорт'!EM17</f>
        <v>0</v>
      </c>
      <c r="D15" s="229">
        <f>'Простыня Сорт'!EN17</f>
        <v>41.8</v>
      </c>
      <c r="E15" s="229">
        <f>'Простыня Сорт'!EO17</f>
        <v>41.8</v>
      </c>
      <c r="F15" s="229">
        <f>'Простыня Сорт'!EP17</f>
        <v>41.8</v>
      </c>
      <c r="G15" s="229">
        <f>'Простыня Сорт'!EQ17</f>
        <v>62.8</v>
      </c>
      <c r="H15" s="229">
        <f>'Простыня Сорт'!ER17</f>
        <v>62.8</v>
      </c>
      <c r="I15" s="229">
        <f>'Простыня Сорт'!ES17</f>
        <v>62.8</v>
      </c>
      <c r="J15" s="229">
        <f>'Простыня Сорт'!ET17</f>
        <v>78.8</v>
      </c>
      <c r="K15" s="229">
        <f>'Простыня Сорт'!EU17</f>
        <v>78.8</v>
      </c>
      <c r="L15" s="229">
        <f>'Простыня Сорт'!EV17</f>
        <v>110.8</v>
      </c>
      <c r="M15" s="229">
        <f>'Простыня Сорт'!EW17</f>
        <v>110.8</v>
      </c>
      <c r="N15" s="229">
        <f>'Простыня Сорт'!EX17</f>
        <v>137.5</v>
      </c>
      <c r="O15" s="229">
        <f>'Простыня Сорт'!EY17</f>
        <v>137.5</v>
      </c>
      <c r="P15" s="229">
        <f>'Простыня Сорт'!EZ17</f>
        <v>137.5</v>
      </c>
      <c r="Q15" s="229">
        <f>'Простыня Сорт'!FA17</f>
        <v>143.5</v>
      </c>
      <c r="R15" s="229">
        <f>'Простыня Сорт'!FB17</f>
        <v>203.5</v>
      </c>
      <c r="S15" s="229">
        <f>'Простыня Сорт'!FC17</f>
        <v>255.4</v>
      </c>
      <c r="T15" s="229">
        <f>'Простыня Сорт'!FD17</f>
        <v>255.4</v>
      </c>
      <c r="U15" s="229"/>
    </row>
    <row r="16" spans="1:21" x14ac:dyDescent="0.2">
      <c r="A16" s="229">
        <f>'Простыня Сорт'!EK18</f>
        <v>35</v>
      </c>
      <c r="B16" s="229">
        <f>'Простыня Сорт'!EL18</f>
        <v>0</v>
      </c>
      <c r="C16" s="229">
        <f>'Простыня Сорт'!EM18</f>
        <v>0</v>
      </c>
      <c r="D16" s="229">
        <f>'Простыня Сорт'!EN18</f>
        <v>40.700000000000003</v>
      </c>
      <c r="E16" s="229">
        <f>'Простыня Сорт'!EO18</f>
        <v>40.700000000000003</v>
      </c>
      <c r="F16" s="229">
        <f>'Простыня Сорт'!EP18</f>
        <v>40.700000000000003</v>
      </c>
      <c r="G16" s="229">
        <f>'Простыня Сорт'!EQ18</f>
        <v>40.700000000000003</v>
      </c>
      <c r="H16" s="229">
        <f>'Простыня Сорт'!ER18</f>
        <v>40.700000000000003</v>
      </c>
      <c r="I16" s="229">
        <f>'Простыня Сорт'!ES18</f>
        <v>40.700000000000003</v>
      </c>
      <c r="J16" s="229">
        <f>'Простыня Сорт'!ET18</f>
        <v>91.7</v>
      </c>
      <c r="K16" s="229">
        <f>'Простыня Сорт'!EU18</f>
        <v>91.7</v>
      </c>
      <c r="L16" s="229">
        <f>'Простыня Сорт'!EV18</f>
        <v>111.7</v>
      </c>
      <c r="M16" s="229">
        <f>'Простыня Сорт'!EW18</f>
        <v>111.7</v>
      </c>
      <c r="N16" s="229">
        <f>'Простыня Сорт'!EX18</f>
        <v>141.4</v>
      </c>
      <c r="O16" s="229">
        <f>'Простыня Сорт'!EY18</f>
        <v>141.4</v>
      </c>
      <c r="P16" s="229">
        <f>'Простыня Сорт'!EZ18</f>
        <v>141.4</v>
      </c>
      <c r="Q16" s="229">
        <f>'Простыня Сорт'!FA18</f>
        <v>206.4</v>
      </c>
      <c r="R16" s="229">
        <f>'Простыня Сорт'!FB18</f>
        <v>206.4</v>
      </c>
      <c r="S16" s="229">
        <f>'Простыня Сорт'!FC18</f>
        <v>257.2</v>
      </c>
      <c r="T16" s="229">
        <f>'Простыня Сорт'!FD18</f>
        <v>257.2</v>
      </c>
      <c r="U16" s="229"/>
    </row>
    <row r="17" spans="1:21" x14ac:dyDescent="0.2">
      <c r="A17" s="229">
        <f>'Простыня Сорт'!EK19</f>
        <v>0</v>
      </c>
      <c r="B17" s="229">
        <f>'Простыня Сорт'!EL19</f>
        <v>0</v>
      </c>
      <c r="C17" s="229">
        <f>'Простыня Сорт'!EM19</f>
        <v>0</v>
      </c>
      <c r="D17" s="229">
        <f>'Простыня Сорт'!EN19</f>
        <v>45.4</v>
      </c>
      <c r="E17" s="229">
        <f>'Простыня Сорт'!EO19</f>
        <v>45.4</v>
      </c>
      <c r="F17" s="229">
        <f>'Простыня Сорт'!EP19</f>
        <v>45.4</v>
      </c>
      <c r="G17" s="229">
        <f>'Простыня Сорт'!EQ19</f>
        <v>64.400000000000006</v>
      </c>
      <c r="H17" s="229">
        <f>'Простыня Сорт'!ER19</f>
        <v>64.400000000000006</v>
      </c>
      <c r="I17" s="229">
        <f>'Простыня Сорт'!ES19</f>
        <v>64.400000000000006</v>
      </c>
      <c r="J17" s="229">
        <f>'Простыня Сорт'!ET19</f>
        <v>70.400000000000006</v>
      </c>
      <c r="K17" s="229">
        <f>'Простыня Сорт'!EU19</f>
        <v>70.400000000000006</v>
      </c>
      <c r="L17" s="229">
        <f>'Простыня Сорт'!EV19</f>
        <v>84.4</v>
      </c>
      <c r="M17" s="229">
        <f>'Простыня Сорт'!EW19</f>
        <v>84.4</v>
      </c>
      <c r="N17" s="229">
        <f>'Простыня Сорт'!EX19</f>
        <v>114.9</v>
      </c>
      <c r="O17" s="229">
        <f>'Простыня Сорт'!EY19</f>
        <v>114.9</v>
      </c>
      <c r="P17" s="229">
        <f>'Простыня Сорт'!EZ19</f>
        <v>114.9</v>
      </c>
      <c r="Q17" s="229">
        <f>'Простыня Сорт'!FA19</f>
        <v>184.9</v>
      </c>
      <c r="R17" s="229">
        <f>'Простыня Сорт'!FB19</f>
        <v>184.9</v>
      </c>
      <c r="S17" s="229">
        <f>'Простыня Сорт'!FC19</f>
        <v>263.5</v>
      </c>
      <c r="T17" s="229">
        <f>'Простыня Сорт'!FD19</f>
        <v>263.5</v>
      </c>
      <c r="U17" s="229"/>
    </row>
    <row r="18" spans="1:21" x14ac:dyDescent="0.2">
      <c r="A18" s="229">
        <f>'Простыня Сорт'!EK20</f>
        <v>47</v>
      </c>
      <c r="B18" s="229">
        <f>'Простыня Сорт'!EL20</f>
        <v>0</v>
      </c>
      <c r="C18" s="229">
        <f>'Простыня Сорт'!EM20</f>
        <v>0</v>
      </c>
      <c r="D18" s="229">
        <f>'Простыня Сорт'!EN20</f>
        <v>46.7</v>
      </c>
      <c r="E18" s="229">
        <f>'Простыня Сорт'!EO20</f>
        <v>46.7</v>
      </c>
      <c r="F18" s="229">
        <f>'Простыня Сорт'!EP20</f>
        <v>46.7</v>
      </c>
      <c r="G18" s="229">
        <f>'Простыня Сорт'!EQ20</f>
        <v>48.7</v>
      </c>
      <c r="H18" s="229">
        <f>'Простыня Сорт'!ER20</f>
        <v>48.7</v>
      </c>
      <c r="I18" s="229">
        <f>'Простыня Сорт'!ES20</f>
        <v>48.7</v>
      </c>
      <c r="J18" s="229">
        <f>'Простыня Сорт'!ET20</f>
        <v>50.7</v>
      </c>
      <c r="K18" s="229">
        <f>'Простыня Сорт'!EU20</f>
        <v>50.7</v>
      </c>
      <c r="L18" s="229">
        <f>'Простыня Сорт'!EV20</f>
        <v>92.7</v>
      </c>
      <c r="M18" s="229">
        <f>'Простыня Сорт'!EW20</f>
        <v>92.7</v>
      </c>
      <c r="N18" s="229">
        <f>'Простыня Сорт'!EX20</f>
        <v>121</v>
      </c>
      <c r="O18" s="229">
        <f>'Простыня Сорт'!EY20</f>
        <v>121</v>
      </c>
      <c r="P18" s="229">
        <f>'Простыня Сорт'!EZ20</f>
        <v>121</v>
      </c>
      <c r="Q18" s="229">
        <f>'Простыня Сорт'!FA20</f>
        <v>183</v>
      </c>
      <c r="R18" s="229">
        <f>'Простыня Сорт'!FB20</f>
        <v>183</v>
      </c>
      <c r="S18" s="229">
        <f>'Простыня Сорт'!FC20</f>
        <v>265.3</v>
      </c>
      <c r="T18" s="229">
        <f>'Простыня Сорт'!FD20</f>
        <v>265.3</v>
      </c>
      <c r="U18" s="229"/>
    </row>
    <row r="19" spans="1:21" x14ac:dyDescent="0.2">
      <c r="A19" s="229">
        <f>'Простыня Сорт'!EK21</f>
        <v>29</v>
      </c>
      <c r="B19" s="229">
        <f>'Простыня Сорт'!EL21</f>
        <v>0</v>
      </c>
      <c r="C19" s="229">
        <f>'Простыня Сорт'!EM21</f>
        <v>0</v>
      </c>
      <c r="D19" s="229">
        <f>'Простыня Сорт'!EN21</f>
        <v>78.900000000000006</v>
      </c>
      <c r="E19" s="229">
        <f>'Простыня Сорт'!EO21</f>
        <v>78.900000000000006</v>
      </c>
      <c r="F19" s="229">
        <f>'Простыня Сорт'!EP21</f>
        <v>78.900000000000006</v>
      </c>
      <c r="G19" s="229">
        <f>'Простыня Сорт'!EQ21</f>
        <v>98.9</v>
      </c>
      <c r="H19" s="229">
        <f>'Простыня Сорт'!ER21</f>
        <v>98.9</v>
      </c>
      <c r="I19" s="229">
        <f>'Простыня Сорт'!ES21</f>
        <v>98.9</v>
      </c>
      <c r="J19" s="229">
        <f>'Простыня Сорт'!ET21</f>
        <v>105.9</v>
      </c>
      <c r="K19" s="229">
        <f>'Простыня Сорт'!EU21</f>
        <v>105.9</v>
      </c>
      <c r="L19" s="229">
        <f>'Простыня Сорт'!EV21</f>
        <v>127.9</v>
      </c>
      <c r="M19" s="229">
        <f>'Простыня Сорт'!EW21</f>
        <v>127.9</v>
      </c>
      <c r="N19" s="229">
        <f>'Простыня Сорт'!EX21</f>
        <v>158.1</v>
      </c>
      <c r="O19" s="229">
        <f>'Простыня Сорт'!EY21</f>
        <v>158.1</v>
      </c>
      <c r="P19" s="229">
        <f>'Простыня Сорт'!EZ21</f>
        <v>158.1</v>
      </c>
      <c r="Q19" s="229">
        <f>'Простыня Сорт'!FA21</f>
        <v>224.1</v>
      </c>
      <c r="R19" s="229">
        <f>'Простыня Сорт'!FB21</f>
        <v>224.1</v>
      </c>
      <c r="S19" s="229">
        <f>'Простыня Сорт'!FC21</f>
        <v>276.5</v>
      </c>
      <c r="T19" s="229">
        <f>'Простыня Сорт'!FD21</f>
        <v>276.5</v>
      </c>
      <c r="U19" s="229"/>
    </row>
    <row r="20" spans="1:21" x14ac:dyDescent="0.2">
      <c r="A20" s="229">
        <f>'Простыня Сорт'!EK22</f>
        <v>42</v>
      </c>
      <c r="B20" s="229">
        <f>'Простыня Сорт'!EL22</f>
        <v>0</v>
      </c>
      <c r="C20" s="229">
        <f>'Простыня Сорт'!EM22</f>
        <v>0</v>
      </c>
      <c r="D20" s="229">
        <f>'Простыня Сорт'!EN22</f>
        <v>47.1</v>
      </c>
      <c r="E20" s="229">
        <f>'Простыня Сорт'!EO22</f>
        <v>47.1</v>
      </c>
      <c r="F20" s="229">
        <f>'Простыня Сорт'!EP22</f>
        <v>47.1</v>
      </c>
      <c r="G20" s="229">
        <f>'Простыня Сорт'!EQ22</f>
        <v>57.1</v>
      </c>
      <c r="H20" s="229">
        <f>'Простыня Сорт'!ER22</f>
        <v>57.1</v>
      </c>
      <c r="I20" s="229">
        <f>'Простыня Сорт'!ES22</f>
        <v>57.1</v>
      </c>
      <c r="J20" s="229">
        <f>'Простыня Сорт'!ET22</f>
        <v>134.1</v>
      </c>
      <c r="K20" s="229">
        <f>'Простыня Сорт'!EU22</f>
        <v>134.1</v>
      </c>
      <c r="L20" s="229">
        <f>'Простыня Сорт'!EV22</f>
        <v>150.1</v>
      </c>
      <c r="M20" s="229">
        <f>'Простыня Сорт'!EW22</f>
        <v>150.1</v>
      </c>
      <c r="N20" s="229">
        <f>'Простыня Сорт'!EX22</f>
        <v>176.7</v>
      </c>
      <c r="O20" s="229">
        <f>'Простыня Сорт'!EY22</f>
        <v>176.7</v>
      </c>
      <c r="P20" s="229">
        <f>'Простыня Сорт'!EZ22</f>
        <v>176.7</v>
      </c>
      <c r="Q20" s="229">
        <f>'Простыня Сорт'!FA22</f>
        <v>224.7</v>
      </c>
      <c r="R20" s="229">
        <f>'Простыня Сорт'!FB22</f>
        <v>224.7</v>
      </c>
      <c r="S20" s="229">
        <f>'Простыня Сорт'!FC22</f>
        <v>277.89999999999998</v>
      </c>
      <c r="T20" s="229">
        <f>'Простыня Сорт'!FD22</f>
        <v>277.89999999999998</v>
      </c>
      <c r="U20" s="229"/>
    </row>
    <row r="21" spans="1:21" x14ac:dyDescent="0.2">
      <c r="A21" s="229">
        <f>'Простыня Сорт'!EK23</f>
        <v>17</v>
      </c>
      <c r="B21" s="229">
        <f>'Простыня Сорт'!EL23</f>
        <v>0</v>
      </c>
      <c r="C21" s="229">
        <f>'Простыня Сорт'!EM23</f>
        <v>0</v>
      </c>
      <c r="D21" s="229">
        <f>'Простыня Сорт'!EN23</f>
        <v>41.2</v>
      </c>
      <c r="E21" s="229">
        <f>'Простыня Сорт'!EO23</f>
        <v>41.2</v>
      </c>
      <c r="F21" s="229">
        <f>'Простыня Сорт'!EP23</f>
        <v>41.2</v>
      </c>
      <c r="G21" s="229">
        <f>'Простыня Сорт'!EQ23</f>
        <v>54.2</v>
      </c>
      <c r="H21" s="229">
        <f>'Простыня Сорт'!ER23</f>
        <v>54.2</v>
      </c>
      <c r="I21" s="229">
        <f>'Простыня Сорт'!ES23</f>
        <v>54.2</v>
      </c>
      <c r="J21" s="229">
        <f>'Простыня Сорт'!ET23</f>
        <v>105.2</v>
      </c>
      <c r="K21" s="229">
        <f>'Простыня Сорт'!EU23</f>
        <v>105.2</v>
      </c>
      <c r="L21" s="229">
        <f>'Простыня Сорт'!EV23</f>
        <v>128.19999999999999</v>
      </c>
      <c r="M21" s="229">
        <f>'Простыня Сорт'!EW23</f>
        <v>128.19999999999999</v>
      </c>
      <c r="N21" s="229">
        <f>'Простыня Сорт'!EX23</f>
        <v>157.80000000000001</v>
      </c>
      <c r="O21" s="229">
        <f>'Простыня Сорт'!EY23</f>
        <v>157.80000000000001</v>
      </c>
      <c r="P21" s="229">
        <f>'Простыня Сорт'!EZ23</f>
        <v>157.80000000000001</v>
      </c>
      <c r="Q21" s="229">
        <f>'Простыня Сорт'!FA23</f>
        <v>220.8</v>
      </c>
      <c r="R21" s="229">
        <f>'Простыня Сорт'!FB23</f>
        <v>220.8</v>
      </c>
      <c r="S21" s="229">
        <f>'Простыня Сорт'!FC23</f>
        <v>301</v>
      </c>
      <c r="T21" s="229">
        <f>'Простыня Сорт'!FD23</f>
        <v>301</v>
      </c>
      <c r="U21" s="229"/>
    </row>
    <row r="22" spans="1:21" x14ac:dyDescent="0.2">
      <c r="A22" s="229">
        <f>'Простыня Сорт'!EK24</f>
        <v>9</v>
      </c>
      <c r="B22" s="229">
        <f>'Простыня Сорт'!EL24</f>
        <v>0</v>
      </c>
      <c r="C22" s="229">
        <f>'Простыня Сорт'!EM24</f>
        <v>0</v>
      </c>
      <c r="D22" s="229">
        <f>'Простыня Сорт'!EN24</f>
        <v>38.5</v>
      </c>
      <c r="E22" s="229">
        <f>'Простыня Сорт'!EO24</f>
        <v>38.5</v>
      </c>
      <c r="F22" s="229">
        <f>'Простыня Сорт'!EP24</f>
        <v>38.5</v>
      </c>
      <c r="G22" s="229">
        <f>'Простыня Сорт'!EQ24</f>
        <v>38.5</v>
      </c>
      <c r="H22" s="229">
        <f>'Простыня Сорт'!ER24</f>
        <v>38.5</v>
      </c>
      <c r="I22" s="229">
        <f>'Простыня Сорт'!ES24</f>
        <v>38.5</v>
      </c>
      <c r="J22" s="229">
        <f>'Простыня Сорт'!ET24</f>
        <v>189.5</v>
      </c>
      <c r="K22" s="229">
        <f>'Простыня Сорт'!EU24</f>
        <v>189.5</v>
      </c>
      <c r="L22" s="229">
        <f>'Простыня Сорт'!EV24</f>
        <v>194.5</v>
      </c>
      <c r="M22" s="229">
        <f>'Простыня Сорт'!EW24</f>
        <v>194.5</v>
      </c>
      <c r="N22" s="229">
        <f>'Простыня Сорт'!EX24</f>
        <v>222.3</v>
      </c>
      <c r="O22" s="229">
        <f>'Простыня Сорт'!EY24</f>
        <v>222.3</v>
      </c>
      <c r="P22" s="229">
        <f>'Простыня Сорт'!EZ24</f>
        <v>222.3</v>
      </c>
      <c r="Q22" s="229">
        <f>'Простыня Сорт'!FA24</f>
        <v>230.3</v>
      </c>
      <c r="R22" s="229">
        <f>'Простыня Сорт'!FB24</f>
        <v>290.3</v>
      </c>
      <c r="S22" s="229">
        <f>'Простыня Сорт'!FC24</f>
        <v>333.1</v>
      </c>
      <c r="T22" s="229">
        <f>'Простыня Сорт'!FD24</f>
        <v>333.1</v>
      </c>
      <c r="U22" s="229"/>
    </row>
    <row r="23" spans="1:21" x14ac:dyDescent="0.2">
      <c r="A23" s="229">
        <f>'Простыня Сорт'!EK25</f>
        <v>15</v>
      </c>
      <c r="B23" s="229">
        <f>'Простыня Сорт'!EL25</f>
        <v>0</v>
      </c>
      <c r="C23" s="229">
        <f>'Простыня Сорт'!EM25</f>
        <v>0</v>
      </c>
      <c r="D23" s="229">
        <f>'Простыня Сорт'!EN25</f>
        <v>41</v>
      </c>
      <c r="E23" s="229">
        <f>'Простыня Сорт'!EO25</f>
        <v>41</v>
      </c>
      <c r="F23" s="229">
        <f>'Простыня Сорт'!EP25</f>
        <v>41</v>
      </c>
      <c r="G23" s="229">
        <f>'Простыня Сорт'!EQ25</f>
        <v>67</v>
      </c>
      <c r="H23" s="229">
        <f>'Простыня Сорт'!ER25</f>
        <v>67</v>
      </c>
      <c r="I23" s="229">
        <f>'Простыня Сорт'!ES25</f>
        <v>67</v>
      </c>
      <c r="J23" s="229">
        <f>'Простыня Сорт'!ET25</f>
        <v>151</v>
      </c>
      <c r="K23" s="229">
        <f>'Простыня Сорт'!EU25</f>
        <v>151</v>
      </c>
      <c r="L23" s="229">
        <f>'Простыня Сорт'!EV25</f>
        <v>194</v>
      </c>
      <c r="M23" s="229">
        <f>'Простыня Сорт'!EW25</f>
        <v>194</v>
      </c>
      <c r="N23" s="229">
        <f>'Простыня Сорт'!EX25</f>
        <v>223.4</v>
      </c>
      <c r="O23" s="229">
        <f>'Простыня Сорт'!EY25</f>
        <v>223.4</v>
      </c>
      <c r="P23" s="229">
        <f>'Простыня Сорт'!EZ25</f>
        <v>223.4</v>
      </c>
      <c r="Q23" s="229">
        <f>'Простыня Сорт'!FA25</f>
        <v>295.39999999999998</v>
      </c>
      <c r="R23" s="229">
        <f>'Простыня Сорт'!FB25</f>
        <v>295.39999999999998</v>
      </c>
      <c r="S23" s="229">
        <f>'Простыня Сорт'!FC25</f>
        <v>345.5</v>
      </c>
      <c r="T23" s="229">
        <f>'Простыня Сорт'!FD25</f>
        <v>345.5</v>
      </c>
      <c r="U23" s="229"/>
    </row>
    <row r="24" spans="1:21" x14ac:dyDescent="0.2">
      <c r="A24" s="229">
        <f>'Простыня Сорт'!EK26</f>
        <v>32</v>
      </c>
      <c r="B24" s="229">
        <f>'Простыня Сорт'!EL26</f>
        <v>0</v>
      </c>
      <c r="C24" s="229">
        <f>'Простыня Сорт'!EM26</f>
        <v>0</v>
      </c>
      <c r="D24" s="229">
        <f>'Простыня Сорт'!EN26</f>
        <v>71.400000000000006</v>
      </c>
      <c r="E24" s="229">
        <f>'Простыня Сорт'!EO26</f>
        <v>71.400000000000006</v>
      </c>
      <c r="F24" s="229">
        <f>'Простыня Сорт'!EP26</f>
        <v>71.400000000000006</v>
      </c>
      <c r="G24" s="229">
        <f>'Простыня Сорт'!EQ26</f>
        <v>76.400000000000006</v>
      </c>
      <c r="H24" s="229">
        <f>'Простыня Сорт'!ER26</f>
        <v>76.400000000000006</v>
      </c>
      <c r="I24" s="229">
        <f>'Простыня Сорт'!ES26</f>
        <v>76.400000000000006</v>
      </c>
      <c r="J24" s="229">
        <f>'Простыня Сорт'!ET26</f>
        <v>77.400000000000006</v>
      </c>
      <c r="K24" s="229">
        <f>'Простыня Сорт'!EU26</f>
        <v>77.400000000000006</v>
      </c>
      <c r="L24" s="229">
        <f>'Простыня Сорт'!EV26</f>
        <v>101.4</v>
      </c>
      <c r="M24" s="229">
        <f>'Простыня Сорт'!EW26</f>
        <v>101.4</v>
      </c>
      <c r="N24" s="229">
        <f>'Простыня Сорт'!EX26</f>
        <v>153.9</v>
      </c>
      <c r="O24" s="229">
        <f>'Простыня Сорт'!EY26</f>
        <v>153.9</v>
      </c>
      <c r="P24" s="229">
        <f>'Простыня Сорт'!EZ26</f>
        <v>153.9</v>
      </c>
      <c r="Q24" s="229">
        <f>'Простыня Сорт'!FA26</f>
        <v>253.9</v>
      </c>
      <c r="R24" s="229">
        <f>'Простыня Сорт'!FB26</f>
        <v>313.89999999999998</v>
      </c>
      <c r="S24" s="229">
        <f>'Простыня Сорт'!FC26</f>
        <v>366.6</v>
      </c>
      <c r="T24" s="229">
        <f>'Простыня Сорт'!FD26</f>
        <v>366.6</v>
      </c>
      <c r="U24" s="229"/>
    </row>
    <row r="25" spans="1:21" x14ac:dyDescent="0.2">
      <c r="A25" s="229">
        <f>'Простыня Сорт'!EK27</f>
        <v>45</v>
      </c>
      <c r="B25" s="229">
        <f>'Простыня Сорт'!EL27</f>
        <v>0</v>
      </c>
      <c r="C25" s="229">
        <f>'Простыня Сорт'!EM27</f>
        <v>0</v>
      </c>
      <c r="D25" s="229">
        <f>'Простыня Сорт'!EN27</f>
        <v>45.9</v>
      </c>
      <c r="E25" s="229">
        <f>'Простыня Сорт'!EO27</f>
        <v>45.9</v>
      </c>
      <c r="F25" s="229">
        <f>'Простыня Сорт'!EP27</f>
        <v>45.9</v>
      </c>
      <c r="G25" s="229">
        <f>'Простыня Сорт'!EQ27</f>
        <v>55.9</v>
      </c>
      <c r="H25" s="229">
        <f>'Простыня Сорт'!ER27</f>
        <v>55.9</v>
      </c>
      <c r="I25" s="229">
        <f>'Простыня Сорт'!ES27</f>
        <v>55.9</v>
      </c>
      <c r="J25" s="229">
        <f>'Простыня Сорт'!ET27</f>
        <v>217.9</v>
      </c>
      <c r="K25" s="229">
        <f>'Простыня Сорт'!EU27</f>
        <v>217.9</v>
      </c>
      <c r="L25" s="229">
        <f>'Простыня Сорт'!EV27</f>
        <v>228.9</v>
      </c>
      <c r="M25" s="229">
        <f>'Простыня Сорт'!EW27</f>
        <v>228.9</v>
      </c>
      <c r="N25" s="229">
        <f>'Простыня Сорт'!EX27</f>
        <v>256.3</v>
      </c>
      <c r="O25" s="229">
        <f>'Простыня Сорт'!EY27</f>
        <v>256.3</v>
      </c>
      <c r="P25" s="229">
        <f>'Простыня Сорт'!EZ27</f>
        <v>256.3</v>
      </c>
      <c r="Q25" s="229">
        <f>'Простыня Сорт'!FA27</f>
        <v>281.3</v>
      </c>
      <c r="R25" s="229">
        <f>'Простыня Сорт'!FB27</f>
        <v>281.3</v>
      </c>
      <c r="S25" s="229">
        <f>'Простыня Сорт'!FC27</f>
        <v>370.7</v>
      </c>
      <c r="T25" s="229">
        <f>'Простыня Сорт'!FD27</f>
        <v>370.7</v>
      </c>
      <c r="U25" s="229"/>
    </row>
    <row r="26" spans="1:21" x14ac:dyDescent="0.2">
      <c r="A26" s="229">
        <f>'Простыня Сорт'!EK28</f>
        <v>46</v>
      </c>
      <c r="B26" s="229">
        <f>'Простыня Сорт'!EL28</f>
        <v>0</v>
      </c>
      <c r="C26" s="229">
        <f>'Простыня Сорт'!EM28</f>
        <v>0</v>
      </c>
      <c r="D26" s="229">
        <f>'Простыня Сорт'!EN28</f>
        <v>110</v>
      </c>
      <c r="E26" s="229">
        <f>'Простыня Сорт'!EO28</f>
        <v>110</v>
      </c>
      <c r="F26" s="229">
        <f>'Простыня Сорт'!EP28</f>
        <v>110</v>
      </c>
      <c r="G26" s="229">
        <f>'Простыня Сорт'!EQ28</f>
        <v>113</v>
      </c>
      <c r="H26" s="229">
        <f>'Простыня Сорт'!ER28</f>
        <v>113</v>
      </c>
      <c r="I26" s="229">
        <f>'Простыня Сорт'!ES28</f>
        <v>113</v>
      </c>
      <c r="J26" s="229">
        <f>'Простыня Сорт'!ET28</f>
        <v>122</v>
      </c>
      <c r="K26" s="229">
        <f>'Простыня Сорт'!EU28</f>
        <v>122</v>
      </c>
      <c r="L26" s="229">
        <f>'Простыня Сорт'!EV28</f>
        <v>129</v>
      </c>
      <c r="M26" s="229">
        <f>'Простыня Сорт'!EW28</f>
        <v>129</v>
      </c>
      <c r="N26" s="229">
        <f>'Простыня Сорт'!EX28</f>
        <v>158.5</v>
      </c>
      <c r="O26" s="229">
        <f>'Простыня Сорт'!EY28</f>
        <v>158.5</v>
      </c>
      <c r="P26" s="229">
        <f>'Простыня Сорт'!EZ28</f>
        <v>158.5</v>
      </c>
      <c r="Q26" s="229">
        <f>'Простыня Сорт'!FA28</f>
        <v>230.5</v>
      </c>
      <c r="R26" s="229">
        <f>'Простыня Сорт'!FB28</f>
        <v>230.5</v>
      </c>
      <c r="S26" s="229">
        <f>'Простыня Сорт'!FC28</f>
        <v>288.60000000000002</v>
      </c>
      <c r="T26" s="229">
        <f>'Простыня Сорт'!FD28</f>
        <v>408.6</v>
      </c>
      <c r="U26" s="229"/>
    </row>
    <row r="27" spans="1:21" x14ac:dyDescent="0.2">
      <c r="A27" s="229">
        <f>'Простыня Сорт'!EK29</f>
        <v>2</v>
      </c>
      <c r="B27" s="229">
        <f>'Простыня Сорт'!EL29</f>
        <v>0</v>
      </c>
      <c r="C27" s="229">
        <f>'Простыня Сорт'!EM29</f>
        <v>0</v>
      </c>
      <c r="D27" s="229">
        <f>'Простыня Сорт'!EN29</f>
        <v>34.4</v>
      </c>
      <c r="E27" s="229">
        <f>'Простыня Сорт'!EO29</f>
        <v>34.4</v>
      </c>
      <c r="F27" s="229">
        <f>'Простыня Сорт'!EP29</f>
        <v>34.4</v>
      </c>
      <c r="G27" s="229">
        <f>'Простыня Сорт'!EQ29</f>
        <v>38.4</v>
      </c>
      <c r="H27" s="229">
        <f>'Простыня Сорт'!ER29</f>
        <v>38.4</v>
      </c>
      <c r="I27" s="229">
        <f>'Простыня Сорт'!ES29</f>
        <v>38.4</v>
      </c>
      <c r="J27" s="229">
        <f>'Простыня Сорт'!ET29</f>
        <v>40.4</v>
      </c>
      <c r="K27" s="229">
        <f>'Простыня Сорт'!EU29</f>
        <v>40.4</v>
      </c>
      <c r="L27" s="229">
        <f>'Простыня Сорт'!EV29</f>
        <v>67.400000000000006</v>
      </c>
      <c r="M27" s="229">
        <f>'Простыня Сорт'!EW29</f>
        <v>67.400000000000006</v>
      </c>
      <c r="N27" s="229">
        <f>'Простыня Сорт'!EX29</f>
        <v>93</v>
      </c>
      <c r="O27" s="229">
        <f>'Простыня Сорт'!EY29</f>
        <v>93</v>
      </c>
      <c r="P27" s="229">
        <f>'Простыня Сорт'!EZ29</f>
        <v>93</v>
      </c>
      <c r="Q27" s="229">
        <f>'Простыня Сорт'!FA29</f>
        <v>93</v>
      </c>
      <c r="R27" s="229">
        <f>'Простыня Сорт'!FB29</f>
        <v>153</v>
      </c>
      <c r="S27" s="229">
        <f>'Простыня Сорт'!FC29</f>
        <v>419.2</v>
      </c>
      <c r="T27" s="229">
        <f>'Простыня Сорт'!FD29</f>
        <v>419.2</v>
      </c>
      <c r="U27" s="229"/>
    </row>
    <row r="28" spans="1:21" x14ac:dyDescent="0.2">
      <c r="A28" s="229">
        <f>'Простыня Сорт'!EK30</f>
        <v>33</v>
      </c>
      <c r="B28" s="229">
        <f>'Простыня Сорт'!EL30</f>
        <v>0</v>
      </c>
      <c r="C28" s="229">
        <f>'Простыня Сорт'!EM30</f>
        <v>0</v>
      </c>
      <c r="D28" s="229">
        <f>'Простыня Сорт'!EN30</f>
        <v>44.7</v>
      </c>
      <c r="E28" s="229">
        <f>'Простыня Сорт'!EO30</f>
        <v>44.7</v>
      </c>
      <c r="F28" s="229">
        <f>'Простыня Сорт'!EP30</f>
        <v>44.7</v>
      </c>
      <c r="G28" s="229">
        <f>'Простыня Сорт'!EQ30</f>
        <v>55.7</v>
      </c>
      <c r="H28" s="229">
        <f>'Простыня Сорт'!ER30</f>
        <v>55.7</v>
      </c>
      <c r="I28" s="229">
        <f>'Простыня Сорт'!ES30</f>
        <v>55.7</v>
      </c>
      <c r="J28" s="229">
        <f>'Простыня Сорт'!ET30</f>
        <v>57.7</v>
      </c>
      <c r="K28" s="229">
        <f>'Простыня Сорт'!EU30</f>
        <v>57.7</v>
      </c>
      <c r="L28" s="229">
        <f>'Простыня Сорт'!EV30</f>
        <v>75.7</v>
      </c>
      <c r="M28" s="229">
        <f>'Простыня Сорт'!EW30</f>
        <v>75.7</v>
      </c>
      <c r="N28" s="229">
        <f>'Простыня Сорт'!EX30</f>
        <v>103.6</v>
      </c>
      <c r="O28" s="229">
        <f>'Простыня Сорт'!EY30</f>
        <v>103.6</v>
      </c>
      <c r="P28" s="229">
        <f>'Простыня Сорт'!EZ30</f>
        <v>343.6</v>
      </c>
      <c r="Q28" s="229">
        <f>'Простыня Сорт'!FA30</f>
        <v>374.6</v>
      </c>
      <c r="R28" s="229">
        <f>'Простыня Сорт'!FB30</f>
        <v>374.6</v>
      </c>
      <c r="S28" s="229">
        <f>'Простыня Сорт'!FC30</f>
        <v>423.2</v>
      </c>
      <c r="T28" s="229">
        <f>'Простыня Сорт'!FD30</f>
        <v>423.2</v>
      </c>
      <c r="U28" s="229"/>
    </row>
    <row r="29" spans="1:21" x14ac:dyDescent="0.2">
      <c r="A29" s="229">
        <f>'Простыня Сорт'!EK31</f>
        <v>21</v>
      </c>
      <c r="B29" s="229">
        <f>'Простыня Сорт'!EL31</f>
        <v>0</v>
      </c>
      <c r="C29" s="229">
        <f>'Простыня Сорт'!EM31</f>
        <v>0</v>
      </c>
      <c r="D29" s="229">
        <f>'Простыня Сорт'!EN31</f>
        <v>340</v>
      </c>
      <c r="E29" s="229">
        <f>'Простыня Сорт'!EO31</f>
        <v>340</v>
      </c>
      <c r="F29" s="229">
        <f>'Простыня Сорт'!EP31</f>
        <v>340</v>
      </c>
      <c r="G29" s="229">
        <f>'Простыня Сорт'!EQ31</f>
        <v>342</v>
      </c>
      <c r="H29" s="229">
        <f>'Простыня Сорт'!ER31</f>
        <v>342</v>
      </c>
      <c r="I29" s="229">
        <f>'Простыня Сорт'!ES31</f>
        <v>342</v>
      </c>
      <c r="J29" s="229">
        <f>'Простыня Сорт'!ET31</f>
        <v>342</v>
      </c>
      <c r="K29" s="229">
        <f>'Простыня Сорт'!EU31</f>
        <v>342</v>
      </c>
      <c r="L29" s="229">
        <f>'Простыня Сорт'!EV31</f>
        <v>372</v>
      </c>
      <c r="M29" s="229">
        <f>'Простыня Сорт'!EW31</f>
        <v>372</v>
      </c>
      <c r="N29" s="229">
        <f>'Простыня Сорт'!EX31</f>
        <v>396.5</v>
      </c>
      <c r="O29" s="229">
        <f>'Простыня Сорт'!EY31</f>
        <v>396.5</v>
      </c>
      <c r="P29" s="229">
        <f>'Простыня Сорт'!EZ31</f>
        <v>396.5</v>
      </c>
      <c r="Q29" s="229">
        <f>'Простыня Сорт'!FA31</f>
        <v>399.5</v>
      </c>
      <c r="R29" s="229">
        <f>'Простыня Сорт'!FB31</f>
        <v>399.5</v>
      </c>
      <c r="S29" s="229">
        <f>'Простыня Сорт'!FC31</f>
        <v>445.5</v>
      </c>
      <c r="T29" s="229">
        <f>'Простыня Сорт'!FD31</f>
        <v>445.5</v>
      </c>
      <c r="U29" s="229"/>
    </row>
    <row r="30" spans="1:21" x14ac:dyDescent="0.2">
      <c r="A30" s="229">
        <f>'Простыня Сорт'!EK32</f>
        <v>28</v>
      </c>
      <c r="B30" s="229">
        <f>'Простыня Сорт'!EL32</f>
        <v>0</v>
      </c>
      <c r="C30" s="229">
        <f>'Простыня Сорт'!EM32</f>
        <v>0</v>
      </c>
      <c r="D30" s="229">
        <f>'Простыня Сорт'!EN32</f>
        <v>45.3</v>
      </c>
      <c r="E30" s="229">
        <f>'Простыня Сорт'!EO32</f>
        <v>45.3</v>
      </c>
      <c r="F30" s="229">
        <f>'Простыня Сорт'!EP32</f>
        <v>45.3</v>
      </c>
      <c r="G30" s="229">
        <f>'Простыня Сорт'!EQ32</f>
        <v>67.3</v>
      </c>
      <c r="H30" s="229">
        <f>'Простыня Сорт'!ER32</f>
        <v>67.3</v>
      </c>
      <c r="I30" s="229">
        <f>'Простыня Сорт'!ES32</f>
        <v>127.3</v>
      </c>
      <c r="J30" s="229">
        <f>'Простыня Сорт'!ET32</f>
        <v>138.30000000000001</v>
      </c>
      <c r="K30" s="229">
        <f>'Простыня Сорт'!EU32</f>
        <v>138.30000000000001</v>
      </c>
      <c r="L30" s="229">
        <f>'Простыня Сорт'!EV32</f>
        <v>326.3</v>
      </c>
      <c r="M30" s="229">
        <f>'Простыня Сорт'!EW32</f>
        <v>326.3</v>
      </c>
      <c r="N30" s="229">
        <f>'Простыня Сорт'!EX32</f>
        <v>357.3</v>
      </c>
      <c r="O30" s="229">
        <f>'Простыня Сорт'!EY32</f>
        <v>357.3</v>
      </c>
      <c r="P30" s="229">
        <f>'Простыня Сорт'!EZ32</f>
        <v>357.3</v>
      </c>
      <c r="Q30" s="229">
        <f>'Простыня Сорт'!FA32</f>
        <v>400.3</v>
      </c>
      <c r="R30" s="229">
        <f>'Простыня Сорт'!FB32</f>
        <v>400.3</v>
      </c>
      <c r="S30" s="229">
        <f>'Простыня Сорт'!FC32</f>
        <v>453.2</v>
      </c>
      <c r="T30" s="229">
        <f>'Простыня Сорт'!FD32</f>
        <v>453.2</v>
      </c>
      <c r="U30" s="229"/>
    </row>
    <row r="31" spans="1:21" x14ac:dyDescent="0.2">
      <c r="A31" s="229">
        <f>'Простыня Сорт'!EK33</f>
        <v>58</v>
      </c>
      <c r="B31" s="229">
        <f>'Простыня Сорт'!EL33</f>
        <v>120</v>
      </c>
      <c r="C31" s="229">
        <f>'Простыня Сорт'!EM33</f>
        <v>120</v>
      </c>
      <c r="D31" s="229">
        <f>'Простыня Сорт'!EN33</f>
        <v>197.6</v>
      </c>
      <c r="E31" s="229">
        <f>'Простыня Сорт'!EO33</f>
        <v>197.6</v>
      </c>
      <c r="F31" s="229">
        <f>'Простыня Сорт'!EP33</f>
        <v>197.6</v>
      </c>
      <c r="G31" s="229">
        <f>'Простыня Сорт'!EQ33</f>
        <v>217.6</v>
      </c>
      <c r="H31" s="229">
        <f>'Простыня Сорт'!ER33</f>
        <v>217.6</v>
      </c>
      <c r="I31" s="229">
        <f>'Простыня Сорт'!ES33</f>
        <v>217.6</v>
      </c>
      <c r="J31" s="229">
        <f>'Простыня Сорт'!ET33</f>
        <v>264.60000000000002</v>
      </c>
      <c r="K31" s="229">
        <f>'Простыня Сорт'!EU33</f>
        <v>264.60000000000002</v>
      </c>
      <c r="L31" s="229">
        <f>'Простыня Сорт'!EV33</f>
        <v>326.60000000000002</v>
      </c>
      <c r="M31" s="229">
        <f>'Простыня Сорт'!EW33</f>
        <v>326.60000000000002</v>
      </c>
      <c r="N31" s="229">
        <f>'Простыня Сорт'!EX33</f>
        <v>360.1</v>
      </c>
      <c r="O31" s="229">
        <f>'Простыня Сорт'!EY33</f>
        <v>360.1</v>
      </c>
      <c r="P31" s="229">
        <f>'Простыня Сорт'!EZ33</f>
        <v>360.1</v>
      </c>
      <c r="Q31" s="229">
        <f>'Простыня Сорт'!FA33</f>
        <v>421.1</v>
      </c>
      <c r="R31" s="229">
        <f>'Простыня Сорт'!FB33</f>
        <v>421.1</v>
      </c>
      <c r="S31" s="229">
        <f>'Простыня Сорт'!FC33</f>
        <v>476</v>
      </c>
      <c r="T31" s="229">
        <f>'Простыня Сорт'!FD33</f>
        <v>476</v>
      </c>
      <c r="U31" s="229"/>
    </row>
    <row r="32" spans="1:21" x14ac:dyDescent="0.2">
      <c r="A32" s="229">
        <f>'Простыня Сорт'!EK34</f>
        <v>13</v>
      </c>
      <c r="B32" s="229">
        <f>'Простыня Сорт'!EL34</f>
        <v>0</v>
      </c>
      <c r="C32" s="229">
        <f>'Простыня Сорт'!EM34</f>
        <v>0</v>
      </c>
      <c r="D32" s="229">
        <f>'Простыня Сорт'!EN34</f>
        <v>39</v>
      </c>
      <c r="E32" s="229">
        <f>'Простыня Сорт'!EO34</f>
        <v>39</v>
      </c>
      <c r="F32" s="229">
        <f>'Простыня Сорт'!EP34</f>
        <v>39</v>
      </c>
      <c r="G32" s="229">
        <f>'Простыня Сорт'!EQ34</f>
        <v>45</v>
      </c>
      <c r="H32" s="229">
        <f>'Простыня Сорт'!ER34</f>
        <v>45</v>
      </c>
      <c r="I32" s="229">
        <f>'Простыня Сорт'!ES34</f>
        <v>45</v>
      </c>
      <c r="J32" s="229">
        <f>'Простыня Сорт'!ET34</f>
        <v>379</v>
      </c>
      <c r="K32" s="229">
        <f>'Простыня Сорт'!EU34</f>
        <v>379</v>
      </c>
      <c r="L32" s="229">
        <f>'Простыня Сорт'!EV34</f>
        <v>387</v>
      </c>
      <c r="M32" s="229">
        <f>'Простыня Сорт'!EW34</f>
        <v>387</v>
      </c>
      <c r="N32" s="229">
        <f>'Простыня Сорт'!EX34</f>
        <v>414.6</v>
      </c>
      <c r="O32" s="229">
        <f>'Простыня Сорт'!EY34</f>
        <v>414.6</v>
      </c>
      <c r="P32" s="229">
        <f>'Простыня Сорт'!EZ34</f>
        <v>414.6</v>
      </c>
      <c r="Q32" s="229">
        <f>'Простыня Сорт'!FA34</f>
        <v>430.6</v>
      </c>
      <c r="R32" s="229">
        <f>'Простыня Сорт'!FB34</f>
        <v>430.6</v>
      </c>
      <c r="S32" s="229">
        <f>'Простыня Сорт'!FC34</f>
        <v>479.2</v>
      </c>
      <c r="T32" s="229">
        <f>'Простыня Сорт'!FD34</f>
        <v>479.2</v>
      </c>
      <c r="U32" s="229"/>
    </row>
    <row r="33" spans="1:21" x14ac:dyDescent="0.2">
      <c r="A33" s="229">
        <f>'Простыня Сорт'!EK35</f>
        <v>16</v>
      </c>
      <c r="B33" s="229">
        <f>'Простыня Сорт'!EL35</f>
        <v>0</v>
      </c>
      <c r="C33" s="229">
        <f>'Простыня Сорт'!EM35</f>
        <v>0</v>
      </c>
      <c r="D33" s="229">
        <f>'Простыня Сорт'!EN35</f>
        <v>339</v>
      </c>
      <c r="E33" s="229">
        <f>'Простыня Сорт'!EO35</f>
        <v>339</v>
      </c>
      <c r="F33" s="229">
        <f>'Простыня Сорт'!EP35</f>
        <v>339</v>
      </c>
      <c r="G33" s="229">
        <f>'Простыня Сорт'!EQ35</f>
        <v>343</v>
      </c>
      <c r="H33" s="229">
        <f>'Простыня Сорт'!ER35</f>
        <v>343</v>
      </c>
      <c r="I33" s="229">
        <f>'Простыня Сорт'!ES35</f>
        <v>343</v>
      </c>
      <c r="J33" s="229">
        <f>'Простыня Сорт'!ET35</f>
        <v>354</v>
      </c>
      <c r="K33" s="229">
        <f>'Простыня Сорт'!EU35</f>
        <v>354</v>
      </c>
      <c r="L33" s="229">
        <f>'Простыня Сорт'!EV35</f>
        <v>368</v>
      </c>
      <c r="M33" s="229">
        <f>'Простыня Сорт'!EW35</f>
        <v>368</v>
      </c>
      <c r="N33" s="229">
        <f>'Простыня Сорт'!EX35</f>
        <v>394.6</v>
      </c>
      <c r="O33" s="229">
        <f>'Простыня Сорт'!EY35</f>
        <v>394.6</v>
      </c>
      <c r="P33" s="229">
        <f>'Простыня Сорт'!EZ35</f>
        <v>394.6</v>
      </c>
      <c r="Q33" s="229">
        <f>'Простыня Сорт'!FA35</f>
        <v>400.6</v>
      </c>
      <c r="R33" s="229">
        <f>'Простыня Сорт'!FB35</f>
        <v>460.6</v>
      </c>
      <c r="S33" s="229">
        <f>'Простыня Сорт'!FC35</f>
        <v>534.9</v>
      </c>
      <c r="T33" s="229">
        <f>'Простыня Сорт'!FD35</f>
        <v>534.9</v>
      </c>
      <c r="U33" s="229"/>
    </row>
    <row r="34" spans="1:21" x14ac:dyDescent="0.2">
      <c r="A34" s="229">
        <f>'Простыня Сорт'!EK36</f>
        <v>20</v>
      </c>
      <c r="B34" s="229">
        <f>'Простыня Сорт'!EL36</f>
        <v>0</v>
      </c>
      <c r="C34" s="229">
        <f>'Простыня Сорт'!EM36</f>
        <v>0</v>
      </c>
      <c r="D34" s="229">
        <f>'Простыня Сорт'!EN36</f>
        <v>44.9</v>
      </c>
      <c r="E34" s="229">
        <f>'Простыня Сорт'!EO36</f>
        <v>44.9</v>
      </c>
      <c r="F34" s="229">
        <f>'Простыня Сорт'!EP36</f>
        <v>44.9</v>
      </c>
      <c r="G34" s="229">
        <f>'Простыня Сорт'!EQ36</f>
        <v>56.9</v>
      </c>
      <c r="H34" s="229">
        <f>'Простыня Сорт'!ER36</f>
        <v>56.9</v>
      </c>
      <c r="I34" s="229">
        <f>'Простыня Сорт'!ES36</f>
        <v>56.9</v>
      </c>
      <c r="J34" s="229">
        <f>'Простыня Сорт'!ET36</f>
        <v>71.900000000000006</v>
      </c>
      <c r="K34" s="229">
        <f>'Простыня Сорт'!EU36</f>
        <v>71.900000000000006</v>
      </c>
      <c r="L34" s="229">
        <f>'Простыня Сорт'!EV36</f>
        <v>91.9</v>
      </c>
      <c r="M34" s="229">
        <f>'Простыня Сорт'!EW36</f>
        <v>91.9</v>
      </c>
      <c r="N34" s="229">
        <f>'Простыня Сорт'!EX36</f>
        <v>123.9</v>
      </c>
      <c r="O34" s="229">
        <f>'Простыня Сорт'!EY36</f>
        <v>423.9</v>
      </c>
      <c r="P34" s="229">
        <f>'Простыня Сорт'!EZ36</f>
        <v>423.9</v>
      </c>
      <c r="Q34" s="229">
        <f>'Простыня Сорт'!FA36</f>
        <v>482.9</v>
      </c>
      <c r="R34" s="229">
        <f>'Простыня Сорт'!FB36</f>
        <v>482.9</v>
      </c>
      <c r="S34" s="229">
        <f>'Простыня Сорт'!FC36</f>
        <v>540.6</v>
      </c>
      <c r="T34" s="229">
        <f>'Простыня Сорт'!FD36</f>
        <v>540.6</v>
      </c>
      <c r="U34" s="229"/>
    </row>
    <row r="35" spans="1:21" x14ac:dyDescent="0.2">
      <c r="A35" s="229">
        <f>'Простыня Сорт'!EK37</f>
        <v>41</v>
      </c>
      <c r="B35" s="229">
        <f>'Простыня Сорт'!EL37</f>
        <v>0</v>
      </c>
      <c r="C35" s="229">
        <f>'Простыня Сорт'!EM37</f>
        <v>0</v>
      </c>
      <c r="D35" s="229">
        <f>'Простыня Сорт'!EN37</f>
        <v>71.2</v>
      </c>
      <c r="E35" s="229">
        <f>'Простыня Сорт'!EO37</f>
        <v>71.2</v>
      </c>
      <c r="F35" s="229">
        <f>'Простыня Сорт'!EP37</f>
        <v>71.2</v>
      </c>
      <c r="G35" s="229">
        <f>'Простыня Сорт'!EQ37</f>
        <v>110.2</v>
      </c>
      <c r="H35" s="229">
        <f>'Простыня Сорт'!ER37</f>
        <v>110.2</v>
      </c>
      <c r="I35" s="229">
        <f>'Простыня Сорт'!ES37</f>
        <v>170.2</v>
      </c>
      <c r="J35" s="229">
        <f>'Простыня Сорт'!ET37</f>
        <v>536.20000000000005</v>
      </c>
      <c r="K35" s="229">
        <f>'Простыня Сорт'!EU37</f>
        <v>536.20000000000005</v>
      </c>
      <c r="L35" s="229">
        <f>'Простыня Сорт'!EV37</f>
        <v>538.20000000000005</v>
      </c>
      <c r="M35" s="229">
        <f>'Простыня Сорт'!EW37</f>
        <v>538.20000000000005</v>
      </c>
      <c r="N35" s="229">
        <f>'Простыня Сорт'!EX37</f>
        <v>565.6</v>
      </c>
      <c r="O35" s="229">
        <f>'Простыня Сорт'!EY37</f>
        <v>565.6</v>
      </c>
      <c r="P35" s="229">
        <f>'Простыня Сорт'!EZ37</f>
        <v>565.6</v>
      </c>
      <c r="Q35" s="229">
        <f>'Простыня Сорт'!FA37</f>
        <v>590.6</v>
      </c>
      <c r="R35" s="229">
        <f>'Простыня Сорт'!FB37</f>
        <v>590.6</v>
      </c>
      <c r="S35" s="229">
        <f>'Простыня Сорт'!FC37</f>
        <v>639.6</v>
      </c>
      <c r="T35" s="229">
        <f>'Простыня Сорт'!FD37</f>
        <v>639.6</v>
      </c>
      <c r="U35" s="229"/>
    </row>
    <row r="36" spans="1:21" x14ac:dyDescent="0.2">
      <c r="A36" s="229">
        <f>'Простыня Сорт'!EK38</f>
        <v>60</v>
      </c>
      <c r="B36" s="229">
        <f>'Простыня Сорт'!EL38</f>
        <v>0</v>
      </c>
      <c r="C36" s="229">
        <f>'Простыня Сорт'!EM38</f>
        <v>0</v>
      </c>
      <c r="D36" s="229">
        <f>'Простыня Сорт'!EN38</f>
        <v>351.1</v>
      </c>
      <c r="E36" s="229">
        <f>'Простыня Сорт'!EO38</f>
        <v>351.1</v>
      </c>
      <c r="F36" s="229">
        <f>'Простыня Сорт'!EP38</f>
        <v>351.1</v>
      </c>
      <c r="G36" s="229">
        <f>'Простыня Сорт'!EQ38</f>
        <v>352.1</v>
      </c>
      <c r="H36" s="229">
        <f>'Простыня Сорт'!ER38</f>
        <v>352.1</v>
      </c>
      <c r="I36" s="229">
        <f>'Простыня Сорт'!ES38</f>
        <v>352.1</v>
      </c>
      <c r="J36" s="229">
        <f>'Простыня Сорт'!ET38</f>
        <v>399.1</v>
      </c>
      <c r="K36" s="229">
        <f>'Простыня Сорт'!EU38</f>
        <v>399.1</v>
      </c>
      <c r="L36" s="229">
        <f>'Простыня Сорт'!EV38</f>
        <v>400.1</v>
      </c>
      <c r="M36" s="229">
        <f>'Простыня Сорт'!EW38</f>
        <v>400.1</v>
      </c>
      <c r="N36" s="229">
        <f>'Простыня Сорт'!EX38</f>
        <v>429.4</v>
      </c>
      <c r="O36" s="229">
        <f>'Простыня Сорт'!EY38</f>
        <v>429.4</v>
      </c>
      <c r="P36" s="229">
        <f>'Простыня Сорт'!EZ38</f>
        <v>549.4</v>
      </c>
      <c r="Q36" s="229">
        <f>'Простыня Сорт'!FA38</f>
        <v>571.4</v>
      </c>
      <c r="R36" s="229">
        <f>'Простыня Сорт'!FB38</f>
        <v>631.4</v>
      </c>
      <c r="S36" s="229">
        <f>'Простыня Сорт'!FC38</f>
        <v>686.4</v>
      </c>
      <c r="T36" s="229">
        <f>'Простыня Сорт'!FD38</f>
        <v>686.4</v>
      </c>
      <c r="U36" s="229"/>
    </row>
    <row r="37" spans="1:21" x14ac:dyDescent="0.2">
      <c r="A37" s="229">
        <f>'Простыня Сорт'!EK39</f>
        <v>40</v>
      </c>
      <c r="B37" s="229">
        <f>'Простыня Сорт'!EL39</f>
        <v>0</v>
      </c>
      <c r="C37" s="229">
        <f>'Простыня Сорт'!EM39</f>
        <v>0</v>
      </c>
      <c r="D37" s="229">
        <f>'Простыня Сорт'!EN39</f>
        <v>347.8</v>
      </c>
      <c r="E37" s="229">
        <f>'Простыня Сорт'!EO39</f>
        <v>347.8</v>
      </c>
      <c r="F37" s="229">
        <f>'Простыня Сорт'!EP39</f>
        <v>347.8</v>
      </c>
      <c r="G37" s="229">
        <f>'Простыня Сорт'!EQ39</f>
        <v>356.8</v>
      </c>
      <c r="H37" s="229">
        <f>'Простыня Сорт'!ER39</f>
        <v>356.8</v>
      </c>
      <c r="I37" s="229">
        <f>'Простыня Сорт'!ES39</f>
        <v>416.8</v>
      </c>
      <c r="J37" s="229">
        <f>'Простыня Сорт'!ET39</f>
        <v>421.8</v>
      </c>
      <c r="K37" s="229">
        <f>'Простыня Сорт'!EU39</f>
        <v>421.8</v>
      </c>
      <c r="L37" s="229">
        <f>'Простыня Сорт'!EV39</f>
        <v>547.79999999999995</v>
      </c>
      <c r="M37" s="229">
        <f>'Простыня Сорт'!EW39</f>
        <v>547.79999999999995</v>
      </c>
      <c r="N37" s="229">
        <f>'Простыня Сорт'!EX39</f>
        <v>576.1</v>
      </c>
      <c r="O37" s="229">
        <f>'Простыня Сорт'!EY39</f>
        <v>576.1</v>
      </c>
      <c r="P37" s="229">
        <f>'Простыня Сорт'!EZ39</f>
        <v>576.1</v>
      </c>
      <c r="Q37" s="229">
        <f>'Простыня Сорт'!FA39</f>
        <v>659.1</v>
      </c>
      <c r="R37" s="229">
        <f>'Простыня Сорт'!FB39</f>
        <v>659.1</v>
      </c>
      <c r="S37" s="229">
        <f>'Простыня Сорт'!FC39</f>
        <v>710.9</v>
      </c>
      <c r="T37" s="229">
        <f>'Простыня Сорт'!FD39</f>
        <v>710.9</v>
      </c>
      <c r="U37" s="229"/>
    </row>
    <row r="38" spans="1:21" x14ac:dyDescent="0.2">
      <c r="A38" s="229">
        <f>'Простыня Сорт'!EK40</f>
        <v>24</v>
      </c>
      <c r="B38" s="229">
        <f>'Простыня Сорт'!EL40</f>
        <v>0</v>
      </c>
      <c r="C38" s="229">
        <f>'Простыня Сорт'!EM40</f>
        <v>0</v>
      </c>
      <c r="D38" s="229">
        <f>'Простыня Сорт'!EN40</f>
        <v>43.8</v>
      </c>
      <c r="E38" s="229">
        <f>'Простыня Сорт'!EO40</f>
        <v>43.8</v>
      </c>
      <c r="F38" s="229">
        <f>'Простыня Сорт'!EP40</f>
        <v>43.8</v>
      </c>
      <c r="G38" s="229">
        <f>'Простыня Сорт'!EQ40</f>
        <v>49.8</v>
      </c>
      <c r="H38" s="229">
        <f>'Простыня Сорт'!ER40</f>
        <v>49.8</v>
      </c>
      <c r="I38" s="229">
        <f>'Простыня Сорт'!ES40</f>
        <v>49.8</v>
      </c>
      <c r="J38" s="229">
        <f>'Простыня Сорт'!ET40</f>
        <v>443.8</v>
      </c>
      <c r="K38" s="229">
        <f>'Простыня Сорт'!EU40</f>
        <v>443.8</v>
      </c>
      <c r="L38" s="229">
        <f>'Простыня Сорт'!EV40</f>
        <v>521.79999999999995</v>
      </c>
      <c r="M38" s="229">
        <f>'Простыня Сорт'!EW40</f>
        <v>521.79999999999995</v>
      </c>
      <c r="N38" s="229">
        <f>'Простыня Сорт'!EX40</f>
        <v>553.1</v>
      </c>
      <c r="O38" s="229">
        <f>'Простыня Сорт'!EY40</f>
        <v>553.1</v>
      </c>
      <c r="P38" s="229">
        <f>'Простыня Сорт'!EZ40</f>
        <v>553.1</v>
      </c>
      <c r="Q38" s="229">
        <f>'Простыня Сорт'!FA40</f>
        <v>675.1</v>
      </c>
      <c r="R38" s="229">
        <f>'Простыня Сорт'!FB40</f>
        <v>675.1</v>
      </c>
      <c r="S38" s="229">
        <f>'Простыня Сорт'!FC40</f>
        <v>760.1</v>
      </c>
      <c r="T38" s="229">
        <f>'Простыня Сорт'!FD40</f>
        <v>760.1</v>
      </c>
      <c r="U38" s="229"/>
    </row>
    <row r="39" spans="1:21" x14ac:dyDescent="0.2">
      <c r="A39" s="229">
        <f>'Простыня Сорт'!EK41</f>
        <v>23</v>
      </c>
      <c r="B39" s="229">
        <f>'Простыня Сорт'!EL41</f>
        <v>0</v>
      </c>
      <c r="C39" s="229">
        <f>'Простыня Сорт'!EM41</f>
        <v>0</v>
      </c>
      <c r="D39" s="229">
        <f>'Простыня Сорт'!EN41</f>
        <v>349.2</v>
      </c>
      <c r="E39" s="229">
        <f>'Простыня Сорт'!EO41</f>
        <v>349.2</v>
      </c>
      <c r="F39" s="229">
        <f>'Простыня Сорт'!EP41</f>
        <v>349.2</v>
      </c>
      <c r="G39" s="229">
        <f>'Простыня Сорт'!EQ41</f>
        <v>393.2</v>
      </c>
      <c r="H39" s="229">
        <f>'Простыня Сорт'!ER41</f>
        <v>393.2</v>
      </c>
      <c r="I39" s="229">
        <f>'Простыня Сорт'!ES41</f>
        <v>393.2</v>
      </c>
      <c r="J39" s="229">
        <f>'Простыня Сорт'!ET41</f>
        <v>471.2</v>
      </c>
      <c r="K39" s="229">
        <f>'Простыня Сорт'!EU41</f>
        <v>531.20000000000005</v>
      </c>
      <c r="L39" s="229">
        <f>'Простыня Сорт'!EV41</f>
        <v>586.20000000000005</v>
      </c>
      <c r="M39" s="229">
        <f>'Простыня Сорт'!EW41</f>
        <v>586.20000000000005</v>
      </c>
      <c r="N39" s="229">
        <f>'Простыня Сорт'!EX41</f>
        <v>615.29999999999995</v>
      </c>
      <c r="O39" s="229">
        <f>'Простыня Сорт'!EY41</f>
        <v>615.29999999999995</v>
      </c>
      <c r="P39" s="229">
        <f>'Простыня Сорт'!EZ41</f>
        <v>615.29999999999995</v>
      </c>
      <c r="Q39" s="229">
        <f>'Простыня Сорт'!FA41</f>
        <v>692.3</v>
      </c>
      <c r="R39" s="229">
        <f>'Простыня Сорт'!FB41</f>
        <v>752.3</v>
      </c>
      <c r="S39" s="229">
        <f>'Простыня Сорт'!FC41</f>
        <v>818</v>
      </c>
      <c r="T39" s="229">
        <f>'Простыня Сорт'!FD41</f>
        <v>818</v>
      </c>
      <c r="U39" s="229"/>
    </row>
    <row r="40" spans="1:21" x14ac:dyDescent="0.2">
      <c r="A40" s="229">
        <f>'Простыня Сорт'!EK42</f>
        <v>55</v>
      </c>
      <c r="B40" s="229">
        <f>'Простыня Сорт'!EL42</f>
        <v>60</v>
      </c>
      <c r="C40" s="229">
        <f>'Простыня Сорт'!EM42</f>
        <v>120</v>
      </c>
      <c r="D40" s="229">
        <f>'Простыня Сорт'!EN42</f>
        <v>166.8</v>
      </c>
      <c r="E40" s="229">
        <f>'Простыня Сорт'!EO42</f>
        <v>166.8</v>
      </c>
      <c r="F40" s="229">
        <f>'Простыня Сорт'!EP42</f>
        <v>166.8</v>
      </c>
      <c r="G40" s="229">
        <f>'Простыня Сорт'!EQ42</f>
        <v>222.8</v>
      </c>
      <c r="H40" s="229">
        <f>'Простыня Сорт'!ER42</f>
        <v>222.8</v>
      </c>
      <c r="I40" s="229">
        <f>'Простыня Сорт'!ES42</f>
        <v>222.8</v>
      </c>
      <c r="J40" s="229">
        <f>'Простыня Сорт'!ET42</f>
        <v>252.8</v>
      </c>
      <c r="K40" s="229">
        <f>'Простыня Сорт'!EU42</f>
        <v>252.8</v>
      </c>
      <c r="L40" s="229">
        <f>'Простыня Сорт'!EV42</f>
        <v>300.8</v>
      </c>
      <c r="M40" s="229">
        <f>'Простыня Сорт'!EW42</f>
        <v>300.8</v>
      </c>
      <c r="N40" s="229">
        <f>'Простыня Сорт'!EX42</f>
        <v>334.6</v>
      </c>
      <c r="O40" s="229">
        <f>'Простыня Сорт'!EY42</f>
        <v>634.6</v>
      </c>
      <c r="P40" s="229">
        <f>'Простыня Сорт'!EZ42</f>
        <v>694.6</v>
      </c>
      <c r="Q40" s="229">
        <f>'Простыня Сорт'!FA42</f>
        <v>779.6</v>
      </c>
      <c r="R40" s="229">
        <f>'Простыня Сорт'!FB42</f>
        <v>779.6</v>
      </c>
      <c r="S40" s="229">
        <f>'Простыня Сорт'!FC42</f>
        <v>835.1</v>
      </c>
      <c r="T40" s="229">
        <f>'Простыня Сорт'!FD42</f>
        <v>835.1</v>
      </c>
      <c r="U40" s="229"/>
    </row>
    <row r="41" spans="1:21" x14ac:dyDescent="0.2">
      <c r="A41" s="229">
        <f>'Простыня Сорт'!EK43</f>
        <v>31</v>
      </c>
      <c r="B41" s="229">
        <f>'Простыня Сорт'!EL43</f>
        <v>0</v>
      </c>
      <c r="C41" s="229">
        <f>'Простыня Сорт'!EM43</f>
        <v>0</v>
      </c>
      <c r="D41" s="229">
        <f>'Простыня Сорт'!EN43</f>
        <v>46.8</v>
      </c>
      <c r="E41" s="229">
        <f>'Простыня Сорт'!EO43</f>
        <v>46.8</v>
      </c>
      <c r="F41" s="229">
        <f>'Простыня Сорт'!EP43</f>
        <v>46.8</v>
      </c>
      <c r="G41" s="229">
        <f>'Простыня Сорт'!EQ43</f>
        <v>65.8</v>
      </c>
      <c r="H41" s="229">
        <f>'Простыня Сорт'!ER43</f>
        <v>65.8</v>
      </c>
      <c r="I41" s="229">
        <f>'Простыня Сорт'!ES43</f>
        <v>245.8</v>
      </c>
      <c r="J41" s="229">
        <f>'Простыня Сорт'!ET43</f>
        <v>285.8</v>
      </c>
      <c r="K41" s="229">
        <f>'Простыня Сорт'!EU43</f>
        <v>585.79999999999995</v>
      </c>
      <c r="L41" s="229">
        <f>'Простыня Сорт'!EV43</f>
        <v>614.79999999999995</v>
      </c>
      <c r="M41" s="229">
        <f>'Простыня Сорт'!EW43</f>
        <v>614.79999999999995</v>
      </c>
      <c r="N41" s="229">
        <f>'Простыня Сорт'!EX43</f>
        <v>673.6</v>
      </c>
      <c r="O41" s="229">
        <f>'Простыня Сорт'!EY43</f>
        <v>673.6</v>
      </c>
      <c r="P41" s="229">
        <f>'Простыня Сорт'!EZ43</f>
        <v>793.6</v>
      </c>
      <c r="Q41" s="229">
        <f>'Простыня Сорт'!FA43</f>
        <v>842.6</v>
      </c>
      <c r="R41" s="229">
        <f>'Простыня Сорт'!FB43</f>
        <v>842.6</v>
      </c>
      <c r="S41" s="229">
        <f>'Простыня Сорт'!FC43</f>
        <v>892.4</v>
      </c>
      <c r="T41" s="229">
        <f>'Простыня Сорт'!FD43</f>
        <v>892.4</v>
      </c>
      <c r="U41" s="229"/>
    </row>
    <row r="42" spans="1:21" x14ac:dyDescent="0.2">
      <c r="A42" s="229">
        <f>'Простыня Сорт'!EK44</f>
        <v>11</v>
      </c>
      <c r="B42" s="229">
        <f>'Простыня Сорт'!EL44</f>
        <v>0</v>
      </c>
      <c r="C42" s="229">
        <f>'Простыня Сорт'!EM44</f>
        <v>0</v>
      </c>
      <c r="D42" s="229">
        <f>'Простыня Сорт'!EN44</f>
        <v>343.6</v>
      </c>
      <c r="E42" s="229">
        <f>'Простыня Сорт'!EO44</f>
        <v>343.6</v>
      </c>
      <c r="F42" s="229">
        <f>'Простыня Сорт'!EP44</f>
        <v>343.6</v>
      </c>
      <c r="G42" s="229">
        <f>'Простыня Сорт'!EQ44</f>
        <v>354.6</v>
      </c>
      <c r="H42" s="229">
        <f>'Простыня Сорт'!ER44</f>
        <v>354.6</v>
      </c>
      <c r="I42" s="229">
        <f>'Простыня Сорт'!ES44</f>
        <v>354.6</v>
      </c>
      <c r="J42" s="229">
        <f>'Простыня Сорт'!ET44</f>
        <v>368.6</v>
      </c>
      <c r="K42" s="229">
        <f>'Простыня Сорт'!EU44</f>
        <v>548.6</v>
      </c>
      <c r="L42" s="229">
        <f>'Простыня Сорт'!EV44</f>
        <v>559.6</v>
      </c>
      <c r="M42" s="229">
        <f>'Простыня Сорт'!EW44</f>
        <v>559.6</v>
      </c>
      <c r="N42" s="229">
        <f>'Простыня Сорт'!EX44</f>
        <v>597.29999999999995</v>
      </c>
      <c r="O42" s="229">
        <f>'Простыня Сорт'!EY44</f>
        <v>597.29999999999995</v>
      </c>
      <c r="P42" s="229">
        <f>'Простыня Сорт'!EZ44</f>
        <v>837.3</v>
      </c>
      <c r="Q42" s="229">
        <f>'Простыня Сорт'!FA44</f>
        <v>844.3</v>
      </c>
      <c r="R42" s="229">
        <f>'Простыня Сорт'!FB44</f>
        <v>844.3</v>
      </c>
      <c r="S42" s="229">
        <f>'Простыня Сорт'!FC44</f>
        <v>893</v>
      </c>
      <c r="T42" s="229">
        <f>'Простыня Сорт'!FD44</f>
        <v>893</v>
      </c>
      <c r="U42" s="229"/>
    </row>
    <row r="43" spans="1:21" x14ac:dyDescent="0.2">
      <c r="A43" s="229">
        <f>'Простыня Сорт'!EK45</f>
        <v>49</v>
      </c>
      <c r="B43" s="229">
        <f>'Простыня Сорт'!EL45</f>
        <v>0</v>
      </c>
      <c r="C43" s="229">
        <f>'Простыня Сорт'!EM45</f>
        <v>0</v>
      </c>
      <c r="D43" s="229">
        <f>'Простыня Сорт'!EN45</f>
        <v>47.9</v>
      </c>
      <c r="E43" s="229">
        <f>'Простыня Сорт'!EO45</f>
        <v>47.9</v>
      </c>
      <c r="F43" s="229">
        <f>'Простыня Сорт'!EP45</f>
        <v>107.9</v>
      </c>
      <c r="G43" s="229">
        <f>'Простыня Сорт'!EQ45</f>
        <v>159.9</v>
      </c>
      <c r="H43" s="229">
        <f>'Простыня Сорт'!ER45</f>
        <v>159.9</v>
      </c>
      <c r="I43" s="229">
        <f>'Простыня Сорт'!ES45</f>
        <v>159.9</v>
      </c>
      <c r="J43" s="229">
        <f>'Простыня Сорт'!ET45</f>
        <v>160.9</v>
      </c>
      <c r="K43" s="229">
        <f>'Простыня Сорт'!EU45</f>
        <v>280.89999999999998</v>
      </c>
      <c r="L43" s="229">
        <f>'Простыня Сорт'!EV45</f>
        <v>323.89999999999998</v>
      </c>
      <c r="M43" s="229">
        <f>'Простыня Сорт'!EW45</f>
        <v>323.89999999999998</v>
      </c>
      <c r="N43" s="229">
        <f>'Простыня Сорт'!EX45</f>
        <v>356.5</v>
      </c>
      <c r="O43" s="229">
        <f>'Простыня Сорт'!EY45</f>
        <v>356.5</v>
      </c>
      <c r="P43" s="229">
        <f>'Простыня Сорт'!EZ45</f>
        <v>536.5</v>
      </c>
      <c r="Q43" s="229">
        <f>'Простыня Сорт'!FA45</f>
        <v>712.5</v>
      </c>
      <c r="R43" s="229">
        <f>'Простыня Сорт'!FB45</f>
        <v>712.5</v>
      </c>
      <c r="S43" s="229">
        <f>'Простыня Сорт'!FC45</f>
        <v>784.4</v>
      </c>
      <c r="T43" s="229">
        <f>'Простыня Сорт'!FD45</f>
        <v>964.4</v>
      </c>
      <c r="U43" s="229"/>
    </row>
    <row r="44" spans="1:21" x14ac:dyDescent="0.2">
      <c r="A44" s="229">
        <f>'Простыня Сорт'!EK46</f>
        <v>56</v>
      </c>
      <c r="B44" s="229">
        <f>'Простыня Сорт'!EL46</f>
        <v>0</v>
      </c>
      <c r="C44" s="229">
        <f>'Простыня Сорт'!EM46</f>
        <v>0</v>
      </c>
      <c r="D44" s="229">
        <f>'Простыня Сорт'!EN46</f>
        <v>46.2</v>
      </c>
      <c r="E44" s="229">
        <f>'Простыня Сорт'!EO46</f>
        <v>46.2</v>
      </c>
      <c r="F44" s="229">
        <f>'Простыня Сорт'!EP46</f>
        <v>106.2</v>
      </c>
      <c r="G44" s="229">
        <f>'Простыня Сорт'!EQ46</f>
        <v>125.2</v>
      </c>
      <c r="H44" s="229">
        <f>'Простыня Сорт'!ER46</f>
        <v>125.2</v>
      </c>
      <c r="I44" s="229">
        <f>'Простыня Сорт'!ES46</f>
        <v>125.2</v>
      </c>
      <c r="J44" s="229">
        <f>'Простыня Сорт'!ET46</f>
        <v>129.19999999999999</v>
      </c>
      <c r="K44" s="229">
        <f>'Простыня Сорт'!EU46</f>
        <v>129.19999999999999</v>
      </c>
      <c r="L44" s="229">
        <f>'Простыня Сорт'!EV46</f>
        <v>162.19999999999999</v>
      </c>
      <c r="M44" s="229">
        <f>'Простыня Сорт'!EW46</f>
        <v>162.19999999999999</v>
      </c>
      <c r="N44" s="229">
        <f>'Простыня Сорт'!EX46</f>
        <v>192.9</v>
      </c>
      <c r="O44" s="229">
        <f>'Простыня Сорт'!EY46</f>
        <v>192.9</v>
      </c>
      <c r="P44" s="229">
        <f>'Простыня Сорт'!EZ46</f>
        <v>612.9</v>
      </c>
      <c r="Q44" s="229">
        <f>'Простыня Сорт'!FA46</f>
        <v>739.9</v>
      </c>
      <c r="R44" s="229">
        <f>'Простыня Сорт'!FB46</f>
        <v>739.9</v>
      </c>
      <c r="S44" s="229">
        <f>'Простыня Сорт'!FC46</f>
        <v>798.8</v>
      </c>
      <c r="T44" s="229">
        <f>'Простыня Сорт'!FD46</f>
        <v>1098.8</v>
      </c>
      <c r="U44" s="229"/>
    </row>
    <row r="45" spans="1:21" x14ac:dyDescent="0.2">
      <c r="A45" s="229">
        <f>'Простыня Сорт'!EK47</f>
        <v>50</v>
      </c>
      <c r="B45" s="229">
        <f>'Простыня Сорт'!EL47</f>
        <v>0</v>
      </c>
      <c r="C45" s="229">
        <f>'Простыня Сорт'!EM47</f>
        <v>0</v>
      </c>
      <c r="D45" s="229">
        <f>'Простыня Сорт'!EN47</f>
        <v>376.5</v>
      </c>
      <c r="E45" s="229">
        <f>'Простыня Сорт'!EO47</f>
        <v>376.5</v>
      </c>
      <c r="F45" s="229">
        <f>'Простыня Сорт'!EP47</f>
        <v>616.5</v>
      </c>
      <c r="G45" s="229">
        <f>'Простыня Сорт'!EQ47</f>
        <v>698.5</v>
      </c>
      <c r="H45" s="229">
        <f>'Простыня Сорт'!ER47</f>
        <v>698.5</v>
      </c>
      <c r="I45" s="229">
        <f>'Простыня Сорт'!ES47</f>
        <v>818.5</v>
      </c>
      <c r="J45" s="229">
        <f>'Простыня Сорт'!ET47</f>
        <v>1091.5</v>
      </c>
      <c r="K45" s="229">
        <f>'Простыня Сорт'!EU47</f>
        <v>1211.5</v>
      </c>
      <c r="L45" s="229">
        <f>'Простыня Сорт'!EV47</f>
        <v>1269.5</v>
      </c>
      <c r="M45" s="229">
        <f>'Простыня Сорт'!EW47</f>
        <v>1269.5</v>
      </c>
      <c r="N45" s="229">
        <f>'Простыня Сорт'!EX47</f>
        <v>1298.9000000000001</v>
      </c>
      <c r="O45" s="229">
        <f>'Простыня Сорт'!EY47</f>
        <v>1298.9000000000001</v>
      </c>
      <c r="P45" s="229">
        <f>'Простыня Сорт'!EZ47</f>
        <v>1298.9000000000001</v>
      </c>
      <c r="Q45" s="229">
        <f>'Простыня Сорт'!FA47</f>
        <v>1427.9</v>
      </c>
      <c r="R45" s="229">
        <f>'Простыня Сорт'!FB47</f>
        <v>1427.9</v>
      </c>
      <c r="S45" s="229">
        <f>'Простыня Сорт'!FC47</f>
        <v>1478.4</v>
      </c>
      <c r="T45" s="229">
        <f>'Простыня Сорт'!FD47</f>
        <v>1478.4</v>
      </c>
      <c r="U45" s="229"/>
    </row>
    <row r="46" spans="1:21" x14ac:dyDescent="0.2">
      <c r="A46" s="229">
        <f>'Простыня Сорт'!EK48</f>
        <v>51</v>
      </c>
      <c r="B46" s="229">
        <f>'Простыня Сорт'!EL48</f>
        <v>0</v>
      </c>
      <c r="C46" s="229">
        <f>'Простыня Сорт'!EM48</f>
        <v>60</v>
      </c>
      <c r="D46" s="229">
        <f>'Простыня Сорт'!EN48</f>
        <v>415</v>
      </c>
      <c r="E46" s="229">
        <f>'Простыня Сорт'!EO48</f>
        <v>415</v>
      </c>
      <c r="F46" s="229">
        <f>'Простыня Сорт'!EP48</f>
        <v>535</v>
      </c>
      <c r="G46" s="229">
        <f>'Простыня Сорт'!EQ48</f>
        <v>731</v>
      </c>
      <c r="H46" s="229">
        <f>'Простыня Сорт'!ER48</f>
        <v>731</v>
      </c>
      <c r="I46" s="229">
        <f>'Простыня Сорт'!ES48</f>
        <v>791</v>
      </c>
      <c r="J46" s="229">
        <f>'Простыня Сорт'!ET48</f>
        <v>907</v>
      </c>
      <c r="K46" s="229">
        <f>'Простыня Сорт'!EU48</f>
        <v>967</v>
      </c>
      <c r="L46" s="229">
        <f>'Простыня Сорт'!EV48</f>
        <v>1269</v>
      </c>
      <c r="M46" s="229">
        <f>'Простыня Сорт'!EW48</f>
        <v>1269</v>
      </c>
      <c r="N46" s="229">
        <f>'Простыня Сорт'!EX48</f>
        <v>1299.2</v>
      </c>
      <c r="O46" s="229">
        <f>'Простыня Сорт'!EY48</f>
        <v>1299.2</v>
      </c>
      <c r="P46" s="229">
        <f>'Простыня Сорт'!EZ48</f>
        <v>1359.2</v>
      </c>
      <c r="Q46" s="229">
        <f>'Простыня Сорт'!FA48</f>
        <v>1483.2</v>
      </c>
      <c r="R46" s="229">
        <f>'Простыня Сорт'!FB48</f>
        <v>1483.2</v>
      </c>
      <c r="S46" s="229">
        <f>'Простыня Сорт'!FC48</f>
        <v>1542.4</v>
      </c>
      <c r="T46" s="229">
        <f>'Простыня Сорт'!FD48</f>
        <v>1722.4</v>
      </c>
      <c r="U46" s="229"/>
    </row>
    <row r="47" spans="1:21" x14ac:dyDescent="0.2">
      <c r="A47" s="229">
        <f>'Простыня Сорт'!EK49</f>
        <v>37</v>
      </c>
      <c r="B47" s="229">
        <f>'Простыня Сорт'!EL49</f>
        <v>0</v>
      </c>
      <c r="C47" s="229">
        <f>'Простыня Сорт'!EM49</f>
        <v>0</v>
      </c>
      <c r="D47" s="229">
        <f>'Простыня Сорт'!EN49</f>
        <v>364.6</v>
      </c>
      <c r="E47" s="229">
        <f>'Простыня Сорт'!EO49</f>
        <v>364.6</v>
      </c>
      <c r="F47" s="229">
        <f>'Простыня Сорт'!EP49</f>
        <v>364.6</v>
      </c>
      <c r="G47" s="229">
        <f>'Простыня Сорт'!EQ49</f>
        <v>376.6</v>
      </c>
      <c r="H47" s="229">
        <f>'Простыня Сорт'!ER49</f>
        <v>376.6</v>
      </c>
      <c r="I47" s="229">
        <f>'Простыня Сорт'!ES49</f>
        <v>676.6</v>
      </c>
      <c r="J47" s="229">
        <f>'Простыня Сорт'!ET49</f>
        <v>710.6</v>
      </c>
      <c r="K47" s="229">
        <f>'Простыня Сорт'!EU49</f>
        <v>1010.6</v>
      </c>
      <c r="L47" s="229">
        <f>'Простыня Сорт'!EV49</f>
        <v>1143.5999999999999</v>
      </c>
      <c r="M47" s="229">
        <f>'Простыня Сорт'!EW49</f>
        <v>1143.5999999999999</v>
      </c>
      <c r="N47" s="229">
        <f>'Простыня Сорт'!EX49</f>
        <v>1177.4000000000001</v>
      </c>
      <c r="O47" s="229">
        <f>'Простыня Сорт'!EY49</f>
        <v>1777.4</v>
      </c>
      <c r="P47" s="229">
        <f>'Простыня Сорт'!EZ49</f>
        <v>1957.4</v>
      </c>
      <c r="Q47" s="229">
        <f>'Простыня Сорт'!FA49</f>
        <v>2039.4</v>
      </c>
      <c r="R47" s="229">
        <f>'Простыня Сорт'!FB49</f>
        <v>2039.4</v>
      </c>
      <c r="S47" s="229">
        <f>'Простыня Сорт'!FC49</f>
        <v>2093.6999999999998</v>
      </c>
      <c r="T47" s="229">
        <f>'Простыня Сорт'!FD49</f>
        <v>2093.6999999999998</v>
      </c>
      <c r="U47" s="229"/>
    </row>
    <row r="48" spans="1:21" x14ac:dyDescent="0.2">
      <c r="A48" s="229">
        <f>'Простыня Сорт'!EK50</f>
        <v>38</v>
      </c>
      <c r="B48" s="229">
        <f>'Простыня Сорт'!EL50</f>
        <v>0</v>
      </c>
      <c r="C48" s="229">
        <f>'Простыня Сорт'!EM50</f>
        <v>0</v>
      </c>
      <c r="D48" s="229">
        <f>'Простыня Сорт'!EN50</f>
        <v>71.3</v>
      </c>
      <c r="E48" s="229">
        <f>'Простыня Сорт'!EO50</f>
        <v>71.3</v>
      </c>
      <c r="F48" s="229">
        <f>'Простыня Сорт'!EP50</f>
        <v>71.3</v>
      </c>
      <c r="G48" s="229">
        <f>'Простыня Сорт'!EQ50</f>
        <v>76.3</v>
      </c>
      <c r="H48" s="229">
        <f>'Простыня Сорт'!ER50</f>
        <v>76.3</v>
      </c>
      <c r="I48" s="229">
        <f>'Простыня Сорт'!ES50</f>
        <v>76.3</v>
      </c>
      <c r="J48" s="229">
        <f>'Простыня Сорт'!ET50</f>
        <v>83.3</v>
      </c>
      <c r="K48" s="229">
        <f>'Простыня Сорт'!EU50</f>
        <v>83.3</v>
      </c>
      <c r="L48" s="229">
        <f>'Простыня Сорт'!EV50</f>
        <v>132.30000000000001</v>
      </c>
      <c r="M48" s="229">
        <f>'Простыня Сорт'!EW50</f>
        <v>132.30000000000001</v>
      </c>
      <c r="N48" s="229">
        <f>'Простыня Сорт'!EX50</f>
        <v>188.5</v>
      </c>
      <c r="O48" s="229">
        <f>'Простыня Сорт'!EY50</f>
        <v>188.5</v>
      </c>
      <c r="P48" s="229">
        <f>'Простыня Сорт'!EZ50</f>
        <v>188.5</v>
      </c>
      <c r="Q48" s="229">
        <f>'Простыня Сорт'!FA50</f>
        <v>211.5</v>
      </c>
      <c r="R48" s="229">
        <f>'Простыня Сорт'!FB50</f>
        <v>2071.5</v>
      </c>
      <c r="S48" s="229">
        <f>'Простыня Сорт'!FC50</f>
        <v>2132.5</v>
      </c>
      <c r="T48" s="229">
        <f>'Простыня Сорт'!FD50</f>
        <v>2132.5</v>
      </c>
      <c r="U48" s="229"/>
    </row>
    <row r="49" spans="1:21" x14ac:dyDescent="0.2">
      <c r="A49" s="229">
        <f>'Простыня Сорт'!EK51</f>
        <v>77</v>
      </c>
      <c r="B49" s="229">
        <f>'Простыня Сорт'!EL51</f>
        <v>0</v>
      </c>
      <c r="C49" s="229">
        <f>'Простыня Сорт'!EM51</f>
        <v>0</v>
      </c>
      <c r="D49" s="229">
        <f>'Простыня Сорт'!EN51</f>
        <v>350</v>
      </c>
      <c r="E49" s="229">
        <f>'Простыня Сорт'!EO51</f>
        <v>350</v>
      </c>
      <c r="F49" s="229">
        <f>'Простыня Сорт'!EP51</f>
        <v>410</v>
      </c>
      <c r="G49" s="229">
        <f>'Простыня Сорт'!EQ51</f>
        <v>466</v>
      </c>
      <c r="H49" s="229">
        <f>'Простыня Сорт'!ER51</f>
        <v>466</v>
      </c>
      <c r="I49" s="229">
        <f>'Простыня Сорт'!ES51</f>
        <v>466</v>
      </c>
      <c r="J49" s="229">
        <f>'Простыня Сорт'!ET51</f>
        <v>497</v>
      </c>
      <c r="K49" s="229">
        <f>'Простыня Сорт'!EU51</f>
        <v>497</v>
      </c>
      <c r="L49" s="229">
        <f>'Простыня Сорт'!EV51</f>
        <v>564</v>
      </c>
      <c r="M49" s="229">
        <f>'Простыня Сорт'!EW51</f>
        <v>564</v>
      </c>
      <c r="N49" s="229">
        <f>'Простыня Сорт'!EX51</f>
        <v>594.20000000000005</v>
      </c>
      <c r="O49" s="229">
        <f>'Простыня Сорт'!EY51</f>
        <v>594.20000000000005</v>
      </c>
      <c r="P49" s="229">
        <f>'Простыня Сорт'!EZ51</f>
        <v>2034.2</v>
      </c>
      <c r="Q49" s="229">
        <f>'Простыня Сорт'!FA51</f>
        <v>2109.1999999999998</v>
      </c>
      <c r="R49" s="229">
        <f>'Простыня Сорт'!FB51</f>
        <v>2109.1999999999998</v>
      </c>
      <c r="S49" s="229">
        <f>'Простыня Сорт'!FC51</f>
        <v>2173.9</v>
      </c>
      <c r="T49" s="229">
        <f>'Простыня Сорт'!FD51</f>
        <v>2473.9</v>
      </c>
      <c r="U49" s="229"/>
    </row>
    <row r="50" spans="1:21" x14ac:dyDescent="0.2">
      <c r="A50" s="229">
        <f>'Простыня Сорт'!EK52</f>
        <v>54</v>
      </c>
      <c r="B50" s="229">
        <f>'Простыня Сорт'!EL52</f>
        <v>0</v>
      </c>
      <c r="C50" s="229">
        <f>'Простыня Сорт'!EM52</f>
        <v>0</v>
      </c>
      <c r="D50" s="229">
        <f>'Простыня Сорт'!EN52</f>
        <v>49.6</v>
      </c>
      <c r="E50" s="229">
        <f>'Простыня Сорт'!EO52</f>
        <v>49.6</v>
      </c>
      <c r="F50" s="229">
        <f>'Простыня Сорт'!EP52</f>
        <v>49.6</v>
      </c>
      <c r="G50" s="229">
        <f>'Простыня Сорт'!EQ52</f>
        <v>91.6</v>
      </c>
      <c r="H50" s="229">
        <f>'Простыня Сорт'!ER52</f>
        <v>91.6</v>
      </c>
      <c r="I50" s="229">
        <f>'Простыня Сорт'!ES52</f>
        <v>91.6</v>
      </c>
      <c r="J50" s="229">
        <f>'Простыня Сорт'!ET52</f>
        <v>126.6</v>
      </c>
      <c r="K50" s="229">
        <f>'Простыня Сорт'!EU52</f>
        <v>126.6</v>
      </c>
      <c r="L50" s="229">
        <f>'Простыня Сорт'!EV52</f>
        <v>212.6</v>
      </c>
      <c r="M50" s="229">
        <f>'Простыня Сорт'!EW52</f>
        <v>212.6</v>
      </c>
      <c r="N50" s="229">
        <f>'Простыня Сорт'!EX52</f>
        <v>241.6</v>
      </c>
      <c r="O50" s="229">
        <f>'Простыня Сорт'!EY52</f>
        <v>2041.6</v>
      </c>
      <c r="P50" s="229">
        <f>'Простыня Сорт'!EZ52</f>
        <v>2761.6</v>
      </c>
      <c r="Q50" s="229">
        <f>'Простыня Сорт'!FA52</f>
        <v>2853.6</v>
      </c>
      <c r="R50" s="229">
        <f>'Простыня Сорт'!FB52</f>
        <v>2853.6</v>
      </c>
      <c r="S50" s="229">
        <f>'Простыня Сорт'!FC52</f>
        <v>2927.6</v>
      </c>
      <c r="T50" s="229">
        <f>'Простыня Сорт'!FD52</f>
        <v>2927.6</v>
      </c>
      <c r="U50" s="229"/>
    </row>
    <row r="51" spans="1:21" x14ac:dyDescent="0.2">
      <c r="A51" s="229">
        <f>'Простыня Сорт'!EK53</f>
        <v>53</v>
      </c>
      <c r="B51" s="229">
        <f>'Простыня Сорт'!EL53</f>
        <v>0</v>
      </c>
      <c r="C51" s="229">
        <f>'Простыня Сорт'!EM53</f>
        <v>0</v>
      </c>
      <c r="D51" s="229">
        <f>'Простыня Сорт'!EN53</f>
        <v>42.6</v>
      </c>
      <c r="E51" s="229">
        <f>'Простыня Сорт'!EO53</f>
        <v>42.6</v>
      </c>
      <c r="F51" s="229">
        <f>'Простыня Сорт'!EP53</f>
        <v>102.6</v>
      </c>
      <c r="G51" s="229">
        <f>'Простыня Сорт'!EQ53</f>
        <v>158.6</v>
      </c>
      <c r="H51" s="229">
        <f>'Простыня Сорт'!ER53</f>
        <v>158.6</v>
      </c>
      <c r="I51" s="229">
        <f>'Простыня Сорт'!ES53</f>
        <v>218.6</v>
      </c>
      <c r="J51" s="229">
        <f>'Простыня Сорт'!ET53</f>
        <v>239.6</v>
      </c>
      <c r="K51" s="229">
        <f>'Простыня Сорт'!EU53</f>
        <v>299.60000000000002</v>
      </c>
      <c r="L51" s="229">
        <f>'Простыня Сорт'!EV53</f>
        <v>328.6</v>
      </c>
      <c r="M51" s="229">
        <f>'Простыня Сорт'!EW53</f>
        <v>328.6</v>
      </c>
      <c r="N51" s="229">
        <f>'Простыня Сорт'!EX53</f>
        <v>358.1</v>
      </c>
      <c r="O51" s="229">
        <f>'Простыня Сорт'!EY53</f>
        <v>2458.1</v>
      </c>
      <c r="P51" s="229">
        <f>'Простыня Сорт'!EZ53</f>
        <v>3658.1</v>
      </c>
      <c r="Q51" s="229">
        <f>'Простыня Сорт'!FA53</f>
        <v>3711.1</v>
      </c>
      <c r="R51" s="229">
        <f>'Простыня Сорт'!FB53</f>
        <v>3771.1</v>
      </c>
      <c r="S51" s="229">
        <f>'Простыня Сорт'!FC53</f>
        <v>3839.5</v>
      </c>
      <c r="T51" s="229">
        <f>'Простыня Сорт'!FD53</f>
        <v>4199.5</v>
      </c>
      <c r="U51" s="229"/>
    </row>
    <row r="52" spans="1:21" x14ac:dyDescent="0.2">
      <c r="A52" s="229">
        <f>'Простыня Сорт'!EK54</f>
        <v>26</v>
      </c>
      <c r="B52" s="229">
        <f>'Простыня Сорт'!EL54</f>
        <v>0</v>
      </c>
      <c r="C52" s="229">
        <f>'Простыня Сорт'!EM54</f>
        <v>0</v>
      </c>
      <c r="D52" s="229">
        <f>'Простыня Сорт'!EN54</f>
        <v>352.6</v>
      </c>
      <c r="E52" s="229">
        <f>'Простыня Сорт'!EO54</f>
        <v>352.6</v>
      </c>
      <c r="F52" s="229">
        <f>'Простыня Сорт'!EP54</f>
        <v>352.6</v>
      </c>
      <c r="G52" s="229">
        <f>'Простыня Сорт'!EQ54</f>
        <v>365.6</v>
      </c>
      <c r="H52" s="229">
        <f>'Простыня Сорт'!ER54</f>
        <v>365.6</v>
      </c>
      <c r="I52" s="229">
        <f>'Простыня Сорт'!ES54</f>
        <v>365.6</v>
      </c>
      <c r="J52" s="229">
        <f>'Простыня Сорт'!ET54</f>
        <v>469.6</v>
      </c>
      <c r="K52" s="229">
        <f>'Простыня Сорт'!EU54</f>
        <v>469.6</v>
      </c>
      <c r="L52" s="229">
        <f>'Простыня Сорт'!EV54</f>
        <v>535.6</v>
      </c>
      <c r="M52" s="229">
        <f>'Простыня Сорт'!EW54</f>
        <v>535.6</v>
      </c>
      <c r="N52" s="229">
        <f>'Простыня Сорт'!EX54</f>
        <v>596.9</v>
      </c>
      <c r="O52" s="229">
        <f>'Простыня Сорт'!EY54</f>
        <v>2996.9</v>
      </c>
      <c r="P52" s="229">
        <f>'Простыня Сорт'!EZ54</f>
        <v>4736.8999999999996</v>
      </c>
      <c r="Q52" s="229">
        <f>'Простыня Сорт'!FA54</f>
        <v>4863.8999999999996</v>
      </c>
      <c r="R52" s="229">
        <f>'Простыня Сорт'!FB54</f>
        <v>4863.8999999999996</v>
      </c>
      <c r="S52" s="229">
        <f>'Простыня Сорт'!FC54</f>
        <v>4925.8999999999996</v>
      </c>
      <c r="T52" s="229">
        <f>'Простыня Сорт'!FD54</f>
        <v>4925.8999999999996</v>
      </c>
      <c r="U52" s="229"/>
    </row>
    <row r="53" spans="1:21" x14ac:dyDescent="0.2">
      <c r="A53" s="229">
        <f>'Простыня Сорт'!EK55</f>
        <v>27</v>
      </c>
      <c r="B53" s="229">
        <f>'Простыня Сорт'!EL55</f>
        <v>0</v>
      </c>
      <c r="C53" s="229">
        <f>'Простыня Сорт'!EM55</f>
        <v>0</v>
      </c>
      <c r="D53" s="229">
        <f>'Простыня Сорт'!EN55</f>
        <v>77.599999999999994</v>
      </c>
      <c r="E53" s="229">
        <f>'Простыня Сорт'!EO55</f>
        <v>77.599999999999994</v>
      </c>
      <c r="F53" s="229">
        <f>'Простыня Сорт'!EP55</f>
        <v>77.599999999999994</v>
      </c>
      <c r="G53" s="229">
        <f>'Простыня Сорт'!EQ55</f>
        <v>216.6</v>
      </c>
      <c r="H53" s="229">
        <f>'Простыня Сорт'!ER55</f>
        <v>216.6</v>
      </c>
      <c r="I53" s="229">
        <f>'Простыня Сорт'!ES55</f>
        <v>216.6</v>
      </c>
      <c r="J53" s="229">
        <f>'Простыня Сорт'!ET55</f>
        <v>272.60000000000002</v>
      </c>
      <c r="K53" s="229">
        <f>'Простыня Сорт'!EU55</f>
        <v>272.60000000000002</v>
      </c>
      <c r="L53" s="229">
        <f>'Простыня Сорт'!EV55</f>
        <v>287.60000000000002</v>
      </c>
      <c r="M53" s="229">
        <f>'Простыня Сорт'!EW55</f>
        <v>287.60000000000002</v>
      </c>
      <c r="N53" s="229">
        <f>'Простыня Сорт'!EX55</f>
        <v>613.20000000000005</v>
      </c>
      <c r="O53" s="229">
        <f>'Простыня Сорт'!EY55</f>
        <v>4213.2</v>
      </c>
      <c r="P53" s="229">
        <f>'Простыня Сорт'!EZ55</f>
        <v>5593.2</v>
      </c>
      <c r="Q53" s="229">
        <f>'Простыня Сорт'!FA55</f>
        <v>5683.2</v>
      </c>
      <c r="R53" s="229">
        <f>'Простыня Сорт'!FB55</f>
        <v>5683.2</v>
      </c>
      <c r="S53" s="229">
        <f>'Простыня Сорт'!FC55</f>
        <v>5740.8</v>
      </c>
      <c r="T53" s="229">
        <f>'Простыня Сорт'!FD55</f>
        <v>5740.8</v>
      </c>
      <c r="U53" s="229"/>
    </row>
    <row r="54" spans="1:21" x14ac:dyDescent="0.2">
      <c r="A54" s="229">
        <f>'Простыня Сорт'!EK56</f>
        <v>19</v>
      </c>
      <c r="B54" s="229">
        <f>'Простыня Сорт'!EL56</f>
        <v>0</v>
      </c>
      <c r="C54" s="229">
        <f>'Простыня Сорт'!EM56</f>
        <v>0</v>
      </c>
      <c r="D54" s="229">
        <f>'Простыня Сорт'!EN56</f>
        <v>50.7</v>
      </c>
      <c r="E54" s="229">
        <f>'Простыня Сорт'!EO56</f>
        <v>50.7</v>
      </c>
      <c r="F54" s="229">
        <f>'Простыня Сорт'!EP56</f>
        <v>50.7</v>
      </c>
      <c r="G54" s="229">
        <f>'Простыня Сорт'!EQ56</f>
        <v>54.7</v>
      </c>
      <c r="H54" s="229">
        <f>'Простыня Сорт'!ER56</f>
        <v>54.7</v>
      </c>
      <c r="I54" s="229">
        <f>'Простыня Сорт'!ES56</f>
        <v>54.7</v>
      </c>
      <c r="J54" s="229">
        <f>'Простыня Сорт'!ET56</f>
        <v>118.7</v>
      </c>
      <c r="K54" s="229">
        <f>'Простыня Сорт'!EU56</f>
        <v>118.7</v>
      </c>
      <c r="L54" s="229">
        <f>'Простыня Сорт'!EV56</f>
        <v>206.7</v>
      </c>
      <c r="M54" s="229">
        <f>'Простыня Сорт'!EW56</f>
        <v>206.7</v>
      </c>
      <c r="N54" s="229">
        <f>'Простыня Сорт'!EX56</f>
        <v>238.2</v>
      </c>
      <c r="O54" s="229">
        <f>'Простыня Сорт'!EY56</f>
        <v>238.2</v>
      </c>
      <c r="P54" s="229">
        <f>'Простыня Сорт'!EZ56</f>
        <v>838.2</v>
      </c>
      <c r="Q54" s="229">
        <f>'Простыня Сорт'!FA56</f>
        <v>4844.2</v>
      </c>
      <c r="R54" s="229">
        <f>'Простыня Сорт'!FB56</f>
        <v>4844.2</v>
      </c>
      <c r="S54" s="229">
        <f>'Простыня Сорт'!FC56</f>
        <v>4916.3</v>
      </c>
      <c r="T54" s="229">
        <f>'Простыня Сорт'!FD56</f>
        <v>7376.3</v>
      </c>
      <c r="U54" s="229"/>
    </row>
    <row r="55" spans="1:21" x14ac:dyDescent="0.2">
      <c r="A55" s="229">
        <f>'Простыня Сорт'!EK57</f>
        <v>36</v>
      </c>
      <c r="B55" s="229">
        <f>'Простыня Сорт'!EL57</f>
        <v>0</v>
      </c>
      <c r="C55" s="229">
        <f>'Простыня Сорт'!EM57</f>
        <v>0</v>
      </c>
      <c r="D55" s="229">
        <f>'Простыня Сорт'!EN57</f>
        <v>363.5</v>
      </c>
      <c r="E55" s="229">
        <f>'Простыня Сорт'!EO57</f>
        <v>363.5</v>
      </c>
      <c r="F55" s="229">
        <f>'Простыня Сорт'!EP57</f>
        <v>363.5</v>
      </c>
      <c r="G55" s="229">
        <f>'Простыня Сорт'!EQ57</f>
        <v>406.5</v>
      </c>
      <c r="H55" s="229">
        <f>'Простыня Сорт'!ER57</f>
        <v>406.5</v>
      </c>
      <c r="I55" s="229">
        <f>'Простыня Сорт'!ES57</f>
        <v>406.5</v>
      </c>
      <c r="J55" s="229">
        <f>'Простыня Сорт'!ET57</f>
        <v>508.5</v>
      </c>
      <c r="K55" s="229">
        <f>'Простыня Сорт'!EU57</f>
        <v>508.5</v>
      </c>
      <c r="L55" s="229">
        <f>'Простыня Сорт'!EV57</f>
        <v>579.5</v>
      </c>
      <c r="M55" s="229">
        <f>'Простыня Сорт'!EW57</f>
        <v>579.5</v>
      </c>
      <c r="N55" s="229">
        <f>'Простыня Сорт'!EX57</f>
        <v>612.6</v>
      </c>
      <c r="O55" s="229">
        <f>'Простыня Сорт'!EY57</f>
        <v>7812.6</v>
      </c>
      <c r="P55" s="229">
        <f>'Простыня Сорт'!EZ57</f>
        <v>7812.6</v>
      </c>
      <c r="Q55" s="229">
        <f>'Простыня Сорт'!FA57</f>
        <v>7886.6</v>
      </c>
      <c r="R55" s="229">
        <f>'Простыня Сорт'!FB57</f>
        <v>7886.6</v>
      </c>
      <c r="S55" s="229">
        <f>'Простыня Сорт'!FC57</f>
        <v>7965.8</v>
      </c>
      <c r="T55" s="229">
        <f>'Простыня Сорт'!FD57</f>
        <v>7965.8</v>
      </c>
      <c r="U55" s="229"/>
    </row>
    <row r="56" spans="1:21" x14ac:dyDescent="0.2">
      <c r="A56" s="229">
        <f>'Простыня Сорт'!EK58</f>
        <v>8</v>
      </c>
      <c r="B56" s="229">
        <f>'Простыня Сорт'!EL58</f>
        <v>0</v>
      </c>
      <c r="C56" s="229">
        <f>'Простыня Сорт'!EM58</f>
        <v>0</v>
      </c>
      <c r="D56" s="229" t="e">
        <f>'Простыня Сорт'!EN58</f>
        <v>#VALUE!</v>
      </c>
      <c r="E56" s="229" t="e">
        <f>'Простыня Сорт'!EO58</f>
        <v>#VALUE!</v>
      </c>
      <c r="F56" s="229" t="e">
        <f>'Простыня Сорт'!EP58</f>
        <v>#VALUE!</v>
      </c>
      <c r="G56" s="229" t="e">
        <f>'Простыня Сорт'!EQ58</f>
        <v>#VALUE!</v>
      </c>
      <c r="H56" s="229" t="e">
        <f>'Простыня Сорт'!ER58</f>
        <v>#VALUE!</v>
      </c>
      <c r="I56" s="229" t="e">
        <f>'Простыня Сорт'!ES58</f>
        <v>#VALUE!</v>
      </c>
      <c r="J56" s="229" t="e">
        <f>'Простыня Сорт'!ET58</f>
        <v>#VALUE!</v>
      </c>
      <c r="K56" s="229" t="e">
        <f>'Простыня Сорт'!EU58</f>
        <v>#VALUE!</v>
      </c>
      <c r="L56" s="229" t="e">
        <f>'Простыня Сорт'!EV58</f>
        <v>#VALUE!</v>
      </c>
      <c r="M56" s="229" t="e">
        <f>'Простыня Сорт'!EW58</f>
        <v>#VALUE!</v>
      </c>
      <c r="N56" s="229" t="e">
        <f>'Простыня Сорт'!EX58</f>
        <v>#VALUE!</v>
      </c>
      <c r="O56" s="229" t="e">
        <f>'Простыня Сорт'!EY58</f>
        <v>#VALUE!</v>
      </c>
      <c r="P56" s="229" t="e">
        <f>'Простыня Сорт'!EZ58</f>
        <v>#VALUE!</v>
      </c>
      <c r="Q56" s="229" t="e">
        <f>'Простыня Сорт'!FA58</f>
        <v>#VALUE!</v>
      </c>
      <c r="R56" s="229" t="e">
        <f>'Простыня Сорт'!FB58</f>
        <v>#VALUE!</v>
      </c>
      <c r="S56" s="229" t="e">
        <f>'Простыня Сорт'!FC58</f>
        <v>#VALUE!</v>
      </c>
      <c r="T56" s="229" t="e">
        <f>'Простыня Сорт'!FD58</f>
        <v>#VALUE!</v>
      </c>
      <c r="U56" s="229"/>
    </row>
    <row r="57" spans="1:21" x14ac:dyDescent="0.2">
      <c r="A57" s="229">
        <f>'Простыня Сорт'!EK59</f>
        <v>22</v>
      </c>
      <c r="B57" s="229">
        <f>'Простыня Сорт'!EL59</f>
        <v>0</v>
      </c>
      <c r="C57" s="229">
        <f>'Простыня Сорт'!EM59</f>
        <v>0</v>
      </c>
      <c r="D57" s="229" t="e">
        <f>'Простыня Сорт'!EN59</f>
        <v>#VALUE!</v>
      </c>
      <c r="E57" s="229" t="e">
        <f>'Простыня Сорт'!EO59</f>
        <v>#VALUE!</v>
      </c>
      <c r="F57" s="229" t="e">
        <f>'Простыня Сорт'!EP59</f>
        <v>#VALUE!</v>
      </c>
      <c r="G57" s="229" t="e">
        <f>'Простыня Сорт'!EQ59</f>
        <v>#VALUE!</v>
      </c>
      <c r="H57" s="229" t="e">
        <f>'Простыня Сорт'!ER59</f>
        <v>#VALUE!</v>
      </c>
      <c r="I57" s="229" t="e">
        <f>'Простыня Сорт'!ES59</f>
        <v>#VALUE!</v>
      </c>
      <c r="J57" s="229" t="e">
        <f>'Простыня Сорт'!ET59</f>
        <v>#VALUE!</v>
      </c>
      <c r="K57" s="229" t="e">
        <f>'Простыня Сорт'!EU59</f>
        <v>#VALUE!</v>
      </c>
      <c r="L57" s="229" t="e">
        <f>'Простыня Сорт'!EV59</f>
        <v>#VALUE!</v>
      </c>
      <c r="M57" s="229" t="e">
        <f>'Простыня Сорт'!EW59</f>
        <v>#VALUE!</v>
      </c>
      <c r="N57" s="229" t="e">
        <f>'Простыня Сорт'!EX59</f>
        <v>#VALUE!</v>
      </c>
      <c r="O57" s="229" t="e">
        <f>'Простыня Сорт'!EY59</f>
        <v>#VALUE!</v>
      </c>
      <c r="P57" s="229" t="e">
        <f>'Простыня Сорт'!EZ59</f>
        <v>#VALUE!</v>
      </c>
      <c r="Q57" s="229" t="e">
        <f>'Простыня Сорт'!FA59</f>
        <v>#VALUE!</v>
      </c>
      <c r="R57" s="229" t="e">
        <f>'Простыня Сорт'!FB59</f>
        <v>#VALUE!</v>
      </c>
      <c r="S57" s="229" t="e">
        <f>'Простыня Сорт'!FC59</f>
        <v>#VALUE!</v>
      </c>
      <c r="T57" s="229" t="e">
        <f>'Простыня Сорт'!FD59</f>
        <v>#VALUE!</v>
      </c>
      <c r="U57" s="229"/>
    </row>
    <row r="58" spans="1:21" x14ac:dyDescent="0.2">
      <c r="A58" s="229">
        <f>'Простыня Сорт'!EK60</f>
        <v>30</v>
      </c>
      <c r="B58" s="229">
        <f>'Простыня Сорт'!EL60</f>
        <v>0</v>
      </c>
      <c r="C58" s="229">
        <f>'Простыня Сорт'!EM60</f>
        <v>0</v>
      </c>
      <c r="D58" s="229">
        <f>'Простыня Сорт'!EN60</f>
        <v>46.9</v>
      </c>
      <c r="E58" s="229">
        <f>'Простыня Сорт'!EO60</f>
        <v>46.9</v>
      </c>
      <c r="F58" s="229">
        <f>'Простыня Сорт'!EP60</f>
        <v>46.9</v>
      </c>
      <c r="G58" s="229">
        <f>'Простыня Сорт'!EQ60</f>
        <v>681.9</v>
      </c>
      <c r="H58" s="229">
        <f>'Простыня Сорт'!ER60</f>
        <v>681.9</v>
      </c>
      <c r="I58" s="229">
        <f>'Простыня Сорт'!ES60</f>
        <v>921.9</v>
      </c>
      <c r="J58" s="229">
        <f>'Простыня Сорт'!ET60</f>
        <v>1263.9000000000001</v>
      </c>
      <c r="K58" s="229">
        <f>'Простыня Сорт'!EU60</f>
        <v>1263.9000000000001</v>
      </c>
      <c r="L58" s="229">
        <f>'Простыня Сорт'!EV60</f>
        <v>1317.9</v>
      </c>
      <c r="M58" s="229">
        <f>'Простыня Сорт'!EW60</f>
        <v>1317.9</v>
      </c>
      <c r="N58" s="229">
        <f>'Простыня Сорт'!EX60</f>
        <v>1354.7</v>
      </c>
      <c r="O58" s="229">
        <f>'Простыня Сорт'!EY60</f>
        <v>1354.7</v>
      </c>
      <c r="P58" s="229">
        <f>'Простыня Сорт'!EZ60</f>
        <v>1354.7</v>
      </c>
      <c r="Q58" s="229" t="e">
        <f>'Простыня Сорт'!FA60</f>
        <v>#VALUE!</v>
      </c>
      <c r="R58" s="229" t="e">
        <f>'Простыня Сорт'!FB60</f>
        <v>#VALUE!</v>
      </c>
      <c r="S58" s="229" t="e">
        <f>'Простыня Сорт'!FC60</f>
        <v>#VALUE!</v>
      </c>
      <c r="T58" s="229" t="e">
        <f>'Простыня Сорт'!FD60</f>
        <v>#VALUE!</v>
      </c>
      <c r="U58" s="229"/>
    </row>
    <row r="59" spans="1:21" x14ac:dyDescent="0.2">
      <c r="A59" s="229">
        <f>'Простыня Сорт'!EK61</f>
        <v>34</v>
      </c>
      <c r="B59" s="229">
        <f>'Простыня Сорт'!EL61</f>
        <v>0</v>
      </c>
      <c r="C59" s="229">
        <f>'Простыня Сорт'!EM61</f>
        <v>0</v>
      </c>
      <c r="D59" s="229">
        <f>'Простыня Сорт'!EN61</f>
        <v>350.4</v>
      </c>
      <c r="E59" s="229">
        <f>'Простыня Сорт'!EO61</f>
        <v>350.4</v>
      </c>
      <c r="F59" s="229">
        <f>'Простыня Сорт'!EP61</f>
        <v>350.4</v>
      </c>
      <c r="G59" s="229">
        <f>'Простыня Сорт'!EQ61</f>
        <v>361.4</v>
      </c>
      <c r="H59" s="229">
        <f>'Простыня Сорт'!ER61</f>
        <v>361.4</v>
      </c>
      <c r="I59" s="229">
        <f>'Простыня Сорт'!ES61</f>
        <v>361.4</v>
      </c>
      <c r="J59" s="229">
        <f>'Простыня Сорт'!ET61</f>
        <v>372.4</v>
      </c>
      <c r="K59" s="229">
        <f>'Простыня Сорт'!EU61</f>
        <v>372.4</v>
      </c>
      <c r="L59" s="229">
        <f>'Простыня Сорт'!EV61</f>
        <v>385.4</v>
      </c>
      <c r="M59" s="229">
        <f>'Простыня Сорт'!EW61</f>
        <v>385.4</v>
      </c>
      <c r="N59" s="229">
        <f>'Простыня Сорт'!EX61</f>
        <v>419.9</v>
      </c>
      <c r="O59" s="229">
        <f>'Простыня Сорт'!EY61</f>
        <v>419.9</v>
      </c>
      <c r="P59" s="229">
        <f>'Простыня Сорт'!EZ61</f>
        <v>1439.9</v>
      </c>
      <c r="Q59" s="229" t="e">
        <f>'Простыня Сорт'!FA61</f>
        <v>#VALUE!</v>
      </c>
      <c r="R59" s="229" t="e">
        <f>'Простыня Сорт'!FB61</f>
        <v>#VALUE!</v>
      </c>
      <c r="S59" s="229" t="e">
        <f>'Простыня Сорт'!FC61</f>
        <v>#VALUE!</v>
      </c>
      <c r="T59" s="229" t="e">
        <f>'Простыня Сорт'!FD61</f>
        <v>#VALUE!</v>
      </c>
      <c r="U59" s="229"/>
    </row>
    <row r="60" spans="1:21" x14ac:dyDescent="0.2">
      <c r="A60" s="229">
        <f>'Простыня Сорт'!EK62</f>
        <v>44</v>
      </c>
      <c r="B60" s="229">
        <f>'Простыня Сорт'!EL62</f>
        <v>0</v>
      </c>
      <c r="C60" s="229">
        <f>'Простыня Сорт'!EM62</f>
        <v>0</v>
      </c>
      <c r="D60" s="229">
        <f>'Простыня Сорт'!EN62</f>
        <v>41.8</v>
      </c>
      <c r="E60" s="229">
        <f>'Простыня Сорт'!EO62</f>
        <v>41.8</v>
      </c>
      <c r="F60" s="229">
        <f>'Простыня Сорт'!EP62</f>
        <v>41.8</v>
      </c>
      <c r="G60" s="229">
        <f>'Простыня Сорт'!EQ62</f>
        <v>54.8</v>
      </c>
      <c r="H60" s="229">
        <f>'Простыня Сорт'!ER62</f>
        <v>54.8</v>
      </c>
      <c r="I60" s="229">
        <f>'Простыня Сорт'!ES62</f>
        <v>54.8</v>
      </c>
      <c r="J60" s="229">
        <f>'Простыня Сорт'!ET62</f>
        <v>124.8</v>
      </c>
      <c r="K60" s="229">
        <f>'Простыня Сорт'!EU62</f>
        <v>124.8</v>
      </c>
      <c r="L60" s="229">
        <f>'Простыня Сорт'!EV62</f>
        <v>208.8</v>
      </c>
      <c r="M60" s="229">
        <f>'Простыня Сорт'!EW62</f>
        <v>208.8</v>
      </c>
      <c r="N60" s="229">
        <f>'Простыня Сорт'!EX62</f>
        <v>235.7</v>
      </c>
      <c r="O60" s="229">
        <f>'Простыня Сорт'!EY62</f>
        <v>235.7</v>
      </c>
      <c r="P60" s="229">
        <f>'Простыня Сорт'!EZ62</f>
        <v>715.7</v>
      </c>
      <c r="Q60" s="229" t="e">
        <f>'Простыня Сорт'!FA62</f>
        <v>#VALUE!</v>
      </c>
      <c r="R60" s="229" t="e">
        <f>'Простыня Сорт'!FB62</f>
        <v>#VALUE!</v>
      </c>
      <c r="S60" s="229" t="e">
        <f>'Простыня Сорт'!FC62</f>
        <v>#VALUE!</v>
      </c>
      <c r="T60" s="229" t="e">
        <f>'Простыня Сорт'!FD62</f>
        <v>#VALUE!</v>
      </c>
      <c r="U60" s="229"/>
    </row>
    <row r="61" spans="1:21" x14ac:dyDescent="0.2">
      <c r="A61" s="229">
        <f>'Простыня Сорт'!EK63</f>
        <v>59</v>
      </c>
      <c r="B61" s="229">
        <f>'Простыня Сорт'!EL63</f>
        <v>0</v>
      </c>
      <c r="C61" s="229">
        <f>'Простыня Сорт'!EM63</f>
        <v>0</v>
      </c>
      <c r="D61" s="229">
        <f>'Простыня Сорт'!EN63</f>
        <v>77.5</v>
      </c>
      <c r="E61" s="229">
        <f>'Простыня Сорт'!EO63</f>
        <v>77.5</v>
      </c>
      <c r="F61" s="229">
        <f>'Простыня Сорт'!EP63</f>
        <v>77.5</v>
      </c>
      <c r="G61" s="229">
        <f>'Простыня Сорт'!EQ63</f>
        <v>135.5</v>
      </c>
      <c r="H61" s="229">
        <f>'Простыня Сорт'!ER63</f>
        <v>135.5</v>
      </c>
      <c r="I61" s="229">
        <f>'Простыня Сорт'!ES63</f>
        <v>195.5</v>
      </c>
      <c r="J61" s="229">
        <f>'Простыня Сорт'!ET63</f>
        <v>317.5</v>
      </c>
      <c r="K61" s="229">
        <f>'Простыня Сорт'!EU63</f>
        <v>317.5</v>
      </c>
      <c r="L61" s="229">
        <f>'Простыня Сорт'!EV63</f>
        <v>589.5</v>
      </c>
      <c r="M61" s="229">
        <f>'Простыня Сорт'!EW63</f>
        <v>589.5</v>
      </c>
      <c r="N61" s="229">
        <f>'Простыня Сорт'!EX63</f>
        <v>618.9</v>
      </c>
      <c r="O61" s="229">
        <f>'Простыня Сорт'!EY63</f>
        <v>618.9</v>
      </c>
      <c r="P61" s="229">
        <f>'Простыня Сорт'!EZ63</f>
        <v>618.9</v>
      </c>
      <c r="Q61" s="229">
        <f>'Простыня Сорт'!FA63</f>
        <v>1012.9</v>
      </c>
      <c r="R61" s="229">
        <f>'Простыня Сорт'!FB63</f>
        <v>1012.9</v>
      </c>
      <c r="S61" s="229" t="e">
        <f>'Простыня Сорт'!FC63</f>
        <v>#REF!</v>
      </c>
      <c r="T61" s="229" t="e">
        <f>'Простыня Сорт'!FD63</f>
        <v>#REF!</v>
      </c>
      <c r="U61" s="229"/>
    </row>
    <row r="62" spans="1:21" x14ac:dyDescent="0.2">
      <c r="A62" s="229"/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</row>
    <row r="63" spans="1:21" x14ac:dyDescent="0.2">
      <c r="A63" s="229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</row>
    <row r="64" spans="1:21" x14ac:dyDescent="0.2">
      <c r="A64" s="229"/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</row>
    <row r="65" spans="1:21" x14ac:dyDescent="0.2">
      <c r="A65" s="229"/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</row>
    <row r="66" spans="1:21" x14ac:dyDescent="0.2">
      <c r="A66" s="229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</row>
  </sheetData>
  <phoneticPr fontId="9" type="noConversion"/>
  <pageMargins left="0.39370078740157483" right="0.23622047244094491" top="0.35433070866141736" bottom="0.31496062992125984" header="0.23622047244094491" footer="0.31496062992125984"/>
  <pageSetup paperSize="9" fitToHeight="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FD73"/>
  <sheetViews>
    <sheetView topLeftCell="B1" workbookViewId="0">
      <selection activeCell="A5" sqref="A5:IV63"/>
    </sheetView>
  </sheetViews>
  <sheetFormatPr defaultRowHeight="12.75" x14ac:dyDescent="0.2"/>
  <cols>
    <col min="1" max="1" width="6.7109375" style="22" hidden="1" customWidth="1"/>
    <col min="2" max="2" width="3" style="17" customWidth="1"/>
    <col min="3" max="3" width="3.7109375" style="3" bestFit="1" customWidth="1"/>
    <col min="4" max="4" width="27.140625" style="22" customWidth="1"/>
    <col min="5" max="5" width="23.85546875" style="22" customWidth="1"/>
    <col min="6" max="6" width="15.42578125" style="22" customWidth="1"/>
    <col min="7" max="8" width="5.5703125" style="22" bestFit="1" customWidth="1"/>
    <col min="9" max="9" width="4.28515625" style="22" customWidth="1"/>
    <col min="10" max="10" width="6.85546875" style="22" customWidth="1"/>
    <col min="11" max="12" width="5.5703125" style="22" bestFit="1" customWidth="1"/>
    <col min="13" max="13" width="2.140625" style="19" bestFit="1" customWidth="1"/>
    <col min="14" max="14" width="5" style="20" bestFit="1" customWidth="1"/>
    <col min="15" max="15" width="5.85546875" style="22" customWidth="1"/>
    <col min="16" max="16" width="3.42578125" style="22" customWidth="1"/>
    <col min="17" max="17" width="6.5703125" style="22" customWidth="1"/>
    <col min="18" max="19" width="8" style="22" customWidth="1"/>
    <col min="20" max="21" width="8" style="17" customWidth="1"/>
    <col min="22" max="22" width="6.42578125" style="22" bestFit="1" customWidth="1"/>
    <col min="23" max="23" width="5.85546875" style="22" customWidth="1"/>
    <col min="24" max="24" width="3.42578125" style="22" customWidth="1"/>
    <col min="25" max="25" width="6.5703125" style="22" customWidth="1"/>
    <col min="26" max="26" width="8.140625" style="22" customWidth="1"/>
    <col min="27" max="27" width="3.42578125" style="22" customWidth="1"/>
    <col min="28" max="28" width="4.85546875" style="22" customWidth="1"/>
    <col min="29" max="29" width="8.140625" style="22" customWidth="1"/>
    <col min="30" max="30" width="6.42578125" style="22" customWidth="1"/>
    <col min="31" max="31" width="8.140625" style="22" customWidth="1"/>
    <col min="32" max="32" width="8.85546875" style="22" hidden="1" customWidth="1"/>
    <col min="33" max="33" width="8.140625" style="22" hidden="1" customWidth="1"/>
    <col min="34" max="34" width="2.42578125" style="22" customWidth="1"/>
    <col min="35" max="35" width="6" style="17" customWidth="1"/>
    <col min="36" max="36" width="5.85546875" style="22" customWidth="1"/>
    <col min="37" max="37" width="3.42578125" style="22" customWidth="1"/>
    <col min="38" max="38" width="6.5703125" style="22" customWidth="1"/>
    <col min="39" max="39" width="5.85546875" style="22" customWidth="1"/>
    <col min="40" max="40" width="3.42578125" style="22" customWidth="1"/>
    <col min="41" max="41" width="6.5703125" style="22" customWidth="1"/>
    <col min="42" max="42" width="8.140625" style="22" customWidth="1"/>
    <col min="43" max="43" width="6.42578125" style="22" customWidth="1"/>
    <col min="44" max="44" width="8.140625" style="22" customWidth="1"/>
    <col min="45" max="45" width="8.85546875" style="22" hidden="1" customWidth="1"/>
    <col min="46" max="46" width="8.140625" style="22" hidden="1" customWidth="1"/>
    <col min="47" max="47" width="2.42578125" style="22" customWidth="1"/>
    <col min="48" max="48" width="6" style="17" customWidth="1"/>
    <col min="49" max="49" width="5.85546875" style="22" customWidth="1"/>
    <col min="50" max="50" width="3.42578125" style="22" customWidth="1"/>
    <col min="51" max="51" width="6.5703125" style="22" customWidth="1"/>
    <col min="52" max="52" width="8.140625" style="22" customWidth="1"/>
    <col min="53" max="53" width="6.42578125" style="22" customWidth="1"/>
    <col min="54" max="54" width="8.140625" style="22" customWidth="1"/>
    <col min="55" max="55" width="8.85546875" style="22" hidden="1" customWidth="1"/>
    <col min="56" max="56" width="8.140625" style="22" hidden="1" customWidth="1"/>
    <col min="57" max="57" width="2.42578125" style="22" customWidth="1"/>
    <col min="58" max="58" width="6" style="17" customWidth="1"/>
    <col min="59" max="59" width="5.85546875" style="22" customWidth="1"/>
    <col min="60" max="60" width="3.42578125" style="22" customWidth="1"/>
    <col min="61" max="61" width="6.5703125" style="22" customWidth="1"/>
    <col min="62" max="63" width="8" style="22" customWidth="1"/>
    <col min="64" max="65" width="8" style="17" customWidth="1"/>
    <col min="66" max="66" width="6.42578125" style="22" bestFit="1" customWidth="1"/>
    <col min="67" max="67" width="16.28515625" style="20" customWidth="1"/>
    <col min="68" max="68" width="7.7109375" style="20" customWidth="1"/>
    <col min="69" max="69" width="12.7109375" style="20" customWidth="1"/>
    <col min="70" max="70" width="7.7109375" style="20" customWidth="1"/>
    <col min="71" max="71" width="8.140625" style="22" customWidth="1"/>
    <col min="72" max="72" width="3.42578125" style="22" customWidth="1"/>
    <col min="73" max="73" width="4.85546875" style="22" customWidth="1"/>
    <col min="74" max="74" width="8.140625" style="22" customWidth="1"/>
    <col min="75" max="75" width="6.42578125" style="22" customWidth="1"/>
    <col min="76" max="76" width="8.140625" style="22" customWidth="1"/>
    <col min="77" max="77" width="8.85546875" style="22" hidden="1" customWidth="1"/>
    <col min="78" max="78" width="8.140625" style="22" hidden="1" customWidth="1"/>
    <col min="79" max="79" width="2.42578125" style="22" customWidth="1"/>
    <col min="80" max="80" width="6" style="17" customWidth="1"/>
    <col min="81" max="81" width="5.7109375" style="22" bestFit="1" customWidth="1"/>
    <col min="82" max="82" width="2" style="22" customWidth="1"/>
    <col min="83" max="83" width="5" style="22" bestFit="1" customWidth="1"/>
    <col min="84" max="84" width="6.42578125" style="22" customWidth="1"/>
    <col min="85" max="85" width="5.7109375" style="22" bestFit="1" customWidth="1"/>
    <col min="86" max="86" width="2" style="22" customWidth="1"/>
    <col min="87" max="87" width="5" style="22" bestFit="1" customWidth="1"/>
    <col min="88" max="88" width="6.42578125" style="22" customWidth="1"/>
    <col min="89" max="90" width="8" style="22" customWidth="1"/>
    <col min="91" max="92" width="8" style="17" customWidth="1"/>
    <col min="93" max="93" width="6.42578125" style="22" bestFit="1" customWidth="1"/>
    <col min="94" max="94" width="5.7109375" style="22" customWidth="1"/>
    <col min="95" max="95" width="8.140625" style="22" hidden="1" customWidth="1"/>
    <col min="96" max="96" width="2.28515625" style="22" customWidth="1"/>
    <col min="97" max="97" width="5.5703125" style="22" customWidth="1"/>
    <col min="98" max="98" width="1.85546875" style="13" customWidth="1"/>
    <col min="99" max="99" width="12.28515625" style="17" customWidth="1"/>
    <col min="100" max="100" width="10.28515625" style="17" customWidth="1"/>
    <col min="101" max="101" width="10.28515625" style="17" hidden="1" customWidth="1"/>
    <col min="102" max="102" width="11.85546875" style="17" customWidth="1"/>
    <col min="103" max="103" width="1.85546875" style="13" customWidth="1"/>
    <col min="104" max="106" width="12.28515625" style="22" customWidth="1"/>
    <col min="107" max="107" width="32.5703125" style="22" customWidth="1"/>
    <col min="108" max="108" width="11.28515625" style="22" bestFit="1" customWidth="1"/>
    <col min="109" max="109" width="11.28515625" style="22" customWidth="1"/>
    <col min="110" max="110" width="11.28515625" style="22" bestFit="1" customWidth="1"/>
    <col min="111" max="16384" width="9.140625" style="22"/>
  </cols>
  <sheetData>
    <row r="1" spans="1:160" s="4" customFormat="1" ht="47.25" customHeight="1" x14ac:dyDescent="0.25">
      <c r="B1" s="3"/>
      <c r="D1" s="5" t="s">
        <v>18</v>
      </c>
      <c r="E1" s="6"/>
      <c r="F1" s="6"/>
      <c r="G1" s="6"/>
      <c r="H1" s="6"/>
      <c r="I1" s="6"/>
      <c r="J1" s="6"/>
      <c r="K1" s="383"/>
      <c r="L1" s="383"/>
      <c r="M1" s="383"/>
      <c r="N1" s="383"/>
      <c r="T1" s="3"/>
      <c r="U1" s="3"/>
      <c r="V1" s="7"/>
      <c r="Z1" s="79"/>
      <c r="AC1" s="48"/>
      <c r="AD1" s="7"/>
      <c r="AE1" s="27"/>
      <c r="AF1" s="27"/>
      <c r="AG1" s="27"/>
      <c r="AH1" s="27"/>
      <c r="AI1" s="3"/>
      <c r="AP1" s="48"/>
      <c r="AQ1" s="7"/>
      <c r="AR1" s="27"/>
      <c r="AS1" s="27"/>
      <c r="AT1" s="27"/>
      <c r="AU1" s="27"/>
      <c r="AV1" s="3"/>
      <c r="AZ1" s="48"/>
      <c r="BA1" s="7"/>
      <c r="BB1" s="27"/>
      <c r="BC1" s="27"/>
      <c r="BD1" s="27"/>
      <c r="BE1" s="27"/>
      <c r="BF1" s="3"/>
      <c r="BL1" s="3"/>
      <c r="BM1" s="3"/>
      <c r="BN1" s="7"/>
      <c r="BO1" s="76"/>
      <c r="BP1" s="76"/>
      <c r="BQ1" s="76"/>
      <c r="BR1" s="76"/>
      <c r="BS1" s="79"/>
      <c r="BV1" s="48"/>
      <c r="BW1" s="7"/>
      <c r="BX1" s="27"/>
      <c r="BY1" s="27"/>
      <c r="BZ1" s="27"/>
      <c r="CA1" s="27"/>
      <c r="CB1" s="3"/>
      <c r="CF1" s="7"/>
      <c r="CJ1" s="7"/>
      <c r="CM1" s="3"/>
      <c r="CN1" s="3"/>
      <c r="CO1" s="7"/>
      <c r="CT1" s="10"/>
      <c r="CY1" s="10"/>
    </row>
    <row r="2" spans="1:160" ht="42" customHeight="1" thickBot="1" x14ac:dyDescent="0.25">
      <c r="D2" s="379" t="s">
        <v>86</v>
      </c>
      <c r="E2" s="379"/>
      <c r="F2" s="10"/>
      <c r="G2" s="10"/>
      <c r="H2" s="10"/>
      <c r="I2" s="10"/>
      <c r="J2" s="10"/>
      <c r="K2" s="384"/>
      <c r="L2" s="384"/>
      <c r="M2" s="384"/>
      <c r="N2" s="384"/>
      <c r="R2" s="66"/>
      <c r="S2" s="18"/>
      <c r="T2" s="21"/>
      <c r="U2" s="21"/>
      <c r="AC2" s="18"/>
      <c r="AE2" s="28"/>
      <c r="AF2" s="28"/>
      <c r="AG2" s="28"/>
      <c r="AH2" s="28"/>
      <c r="AI2" s="21"/>
      <c r="AP2" s="18"/>
      <c r="AR2" s="28"/>
      <c r="AS2" s="28"/>
      <c r="AT2" s="28"/>
      <c r="AU2" s="28"/>
      <c r="AV2" s="21"/>
      <c r="AZ2" s="18"/>
      <c r="BB2" s="28"/>
      <c r="BC2" s="28"/>
      <c r="BD2" s="28"/>
      <c r="BE2" s="28"/>
      <c r="BF2" s="21"/>
      <c r="BJ2" s="66"/>
      <c r="BK2" s="18"/>
      <c r="BL2" s="21"/>
      <c r="BM2" s="21"/>
      <c r="BO2" s="78"/>
      <c r="BP2" s="78"/>
      <c r="BQ2" s="78"/>
      <c r="BR2" s="78"/>
      <c r="BV2" s="18"/>
      <c r="BX2" s="28"/>
      <c r="BY2" s="28"/>
      <c r="BZ2" s="28"/>
      <c r="CA2" s="28"/>
      <c r="CB2" s="21"/>
      <c r="CK2" s="66"/>
      <c r="CL2" s="18"/>
      <c r="CM2" s="21"/>
      <c r="CN2" s="21"/>
    </row>
    <row r="3" spans="1:160" s="23" customFormat="1" ht="39" customHeight="1" thickBot="1" x14ac:dyDescent="0.25">
      <c r="A3" s="130"/>
      <c r="B3" s="14" t="s">
        <v>0</v>
      </c>
      <c r="C3" s="14" t="s">
        <v>1</v>
      </c>
      <c r="D3" s="373" t="s">
        <v>2</v>
      </c>
      <c r="E3" s="374"/>
      <c r="F3" s="370"/>
      <c r="G3" s="385" t="s">
        <v>32</v>
      </c>
      <c r="H3" s="385"/>
      <c r="I3" s="385"/>
      <c r="J3" s="385"/>
      <c r="K3" s="380" t="s">
        <v>15</v>
      </c>
      <c r="L3" s="381"/>
      <c r="M3" s="381"/>
      <c r="N3" s="382"/>
      <c r="O3" s="16" t="s">
        <v>6</v>
      </c>
      <c r="P3" s="363">
        <v>4.1666666666666664E-2</v>
      </c>
      <c r="Q3" s="364"/>
      <c r="R3" s="361" t="s">
        <v>61</v>
      </c>
      <c r="S3" s="362"/>
      <c r="T3" s="362" t="s">
        <v>62</v>
      </c>
      <c r="U3" s="362"/>
      <c r="V3" s="377"/>
      <c r="W3" s="16" t="s">
        <v>7</v>
      </c>
      <c r="X3" s="363">
        <v>2.0833333333333332E-2</v>
      </c>
      <c r="Y3" s="364"/>
      <c r="Z3" s="16" t="s">
        <v>8</v>
      </c>
      <c r="AA3" s="363">
        <v>3.4722222222222224E-2</v>
      </c>
      <c r="AB3" s="364"/>
      <c r="AC3" s="361" t="s">
        <v>77</v>
      </c>
      <c r="AD3" s="367"/>
      <c r="AE3" s="62" t="s">
        <v>72</v>
      </c>
      <c r="AF3" s="24"/>
      <c r="AG3" s="24"/>
      <c r="AH3" s="365">
        <v>3.8541666666666668E-3</v>
      </c>
      <c r="AI3" s="366"/>
      <c r="AJ3" s="16" t="s">
        <v>42</v>
      </c>
      <c r="AK3" s="363">
        <v>2.0833333333333332E-2</v>
      </c>
      <c r="AL3" s="364"/>
      <c r="AM3" s="16" t="s">
        <v>66</v>
      </c>
      <c r="AN3" s="363">
        <v>1.0416666666666666E-2</v>
      </c>
      <c r="AO3" s="364"/>
      <c r="AP3" s="361" t="s">
        <v>78</v>
      </c>
      <c r="AQ3" s="367"/>
      <c r="AR3" s="62" t="s">
        <v>69</v>
      </c>
      <c r="AS3" s="24"/>
      <c r="AT3" s="24"/>
      <c r="AU3" s="365">
        <v>6.7592592592592591E-3</v>
      </c>
      <c r="AV3" s="366"/>
      <c r="AW3" s="16" t="s">
        <v>67</v>
      </c>
      <c r="AX3" s="363">
        <v>2.7777777777777776E-2</v>
      </c>
      <c r="AY3" s="364"/>
      <c r="AZ3" s="361" t="s">
        <v>79</v>
      </c>
      <c r="BA3" s="367"/>
      <c r="BB3" s="62" t="s">
        <v>65</v>
      </c>
      <c r="BC3" s="24"/>
      <c r="BD3" s="24"/>
      <c r="BE3" s="365">
        <v>5.0000000000000001E-3</v>
      </c>
      <c r="BF3" s="366"/>
      <c r="BG3" s="16" t="s">
        <v>68</v>
      </c>
      <c r="BH3" s="363">
        <v>4.5138888888888888E-2</v>
      </c>
      <c r="BI3" s="364"/>
      <c r="BJ3" s="361" t="s">
        <v>80</v>
      </c>
      <c r="BK3" s="362"/>
      <c r="BL3" s="362" t="s">
        <v>62</v>
      </c>
      <c r="BM3" s="362"/>
      <c r="BN3" s="377"/>
      <c r="BO3" s="378" t="s">
        <v>81</v>
      </c>
      <c r="BP3" s="374"/>
      <c r="BQ3" s="378" t="s">
        <v>82</v>
      </c>
      <c r="BR3" s="370"/>
      <c r="BS3" s="16" t="s">
        <v>83</v>
      </c>
      <c r="BT3" s="363">
        <v>7.6388888888888895E-2</v>
      </c>
      <c r="BU3" s="364"/>
      <c r="BV3" s="361" t="s">
        <v>84</v>
      </c>
      <c r="BW3" s="367"/>
      <c r="BX3" s="62" t="s">
        <v>75</v>
      </c>
      <c r="BY3" s="24"/>
      <c r="BZ3" s="24"/>
      <c r="CA3" s="365">
        <v>2.4537037037037036E-3</v>
      </c>
      <c r="CB3" s="366"/>
      <c r="CC3" s="16" t="s">
        <v>73</v>
      </c>
      <c r="CD3" s="386">
        <v>4.1666666666666666E-3</v>
      </c>
      <c r="CE3" s="387"/>
      <c r="CF3" s="388"/>
      <c r="CG3" s="16" t="s">
        <v>74</v>
      </c>
      <c r="CH3" s="386">
        <v>1.1805555555555555E-2</v>
      </c>
      <c r="CI3" s="387"/>
      <c r="CJ3" s="388"/>
      <c r="CK3" s="361" t="s">
        <v>85</v>
      </c>
      <c r="CL3" s="362"/>
      <c r="CM3" s="362" t="s">
        <v>62</v>
      </c>
      <c r="CN3" s="362"/>
      <c r="CO3" s="377"/>
      <c r="CP3" s="16" t="s">
        <v>218</v>
      </c>
      <c r="CQ3" s="24" t="s">
        <v>76</v>
      </c>
      <c r="CR3" s="375">
        <v>6.25E-2</v>
      </c>
      <c r="CS3" s="376"/>
      <c r="CT3" s="11"/>
      <c r="CU3" s="51" t="s">
        <v>12</v>
      </c>
      <c r="CV3" s="9" t="s">
        <v>13</v>
      </c>
      <c r="CW3" s="9" t="s">
        <v>20</v>
      </c>
      <c r="CX3" s="51" t="s">
        <v>14</v>
      </c>
      <c r="CY3" s="99"/>
      <c r="CZ3" s="371" t="s">
        <v>16</v>
      </c>
      <c r="DA3" s="371" t="s">
        <v>87</v>
      </c>
      <c r="DB3" s="371" t="s">
        <v>179</v>
      </c>
      <c r="DC3" s="371" t="s">
        <v>71</v>
      </c>
      <c r="DD3" s="368" t="s">
        <v>17</v>
      </c>
      <c r="DE3" s="369"/>
      <c r="DF3" s="370"/>
      <c r="DQ3" s="23" t="s">
        <v>219</v>
      </c>
      <c r="EN3" s="23" t="s">
        <v>220</v>
      </c>
    </row>
    <row r="4" spans="1:160" s="13" customFormat="1" ht="13.5" thickBot="1" x14ac:dyDescent="0.25">
      <c r="A4" s="128"/>
      <c r="B4" s="8"/>
      <c r="C4" s="15"/>
      <c r="D4" s="8" t="s">
        <v>3</v>
      </c>
      <c r="E4" s="8" t="s">
        <v>4</v>
      </c>
      <c r="F4" s="8" t="s">
        <v>27</v>
      </c>
      <c r="G4" s="59" t="s">
        <v>9</v>
      </c>
      <c r="H4" s="29" t="s">
        <v>10</v>
      </c>
      <c r="I4" s="359" t="s">
        <v>11</v>
      </c>
      <c r="J4" s="360"/>
      <c r="K4" s="8" t="s">
        <v>9</v>
      </c>
      <c r="L4" s="29" t="s">
        <v>10</v>
      </c>
      <c r="M4" s="359" t="s">
        <v>11</v>
      </c>
      <c r="N4" s="360"/>
      <c r="O4" s="29" t="s">
        <v>10</v>
      </c>
      <c r="P4" s="359" t="s">
        <v>11</v>
      </c>
      <c r="Q4" s="360"/>
      <c r="R4" s="8" t="s">
        <v>63</v>
      </c>
      <c r="S4" s="29" t="s">
        <v>10</v>
      </c>
      <c r="T4" s="67" t="s">
        <v>64</v>
      </c>
      <c r="U4" s="68" t="s">
        <v>11</v>
      </c>
      <c r="V4" s="69" t="s">
        <v>19</v>
      </c>
      <c r="W4" s="29" t="s">
        <v>10</v>
      </c>
      <c r="X4" s="359" t="s">
        <v>11</v>
      </c>
      <c r="Y4" s="360"/>
      <c r="Z4" s="29" t="s">
        <v>10</v>
      </c>
      <c r="AA4" s="359" t="s">
        <v>11</v>
      </c>
      <c r="AB4" s="360"/>
      <c r="AC4" s="29" t="s">
        <v>10</v>
      </c>
      <c r="AD4" s="60" t="s">
        <v>19</v>
      </c>
      <c r="AE4" s="33" t="s">
        <v>23</v>
      </c>
      <c r="AF4" s="54"/>
      <c r="AG4" s="33"/>
      <c r="AH4" s="30" t="s">
        <v>11</v>
      </c>
      <c r="AI4" s="31"/>
      <c r="AJ4" s="29" t="s">
        <v>10</v>
      </c>
      <c r="AK4" s="359" t="s">
        <v>11</v>
      </c>
      <c r="AL4" s="360"/>
      <c r="AM4" s="29" t="s">
        <v>10</v>
      </c>
      <c r="AN4" s="359" t="s">
        <v>11</v>
      </c>
      <c r="AO4" s="360"/>
      <c r="AP4" s="29" t="s">
        <v>10</v>
      </c>
      <c r="AQ4" s="60" t="s">
        <v>19</v>
      </c>
      <c r="AR4" s="33" t="s">
        <v>23</v>
      </c>
      <c r="AS4" s="54"/>
      <c r="AT4" s="33"/>
      <c r="AU4" s="30" t="s">
        <v>11</v>
      </c>
      <c r="AV4" s="31"/>
      <c r="AW4" s="29" t="s">
        <v>10</v>
      </c>
      <c r="AX4" s="359" t="s">
        <v>11</v>
      </c>
      <c r="AY4" s="360"/>
      <c r="AZ4" s="29" t="s">
        <v>10</v>
      </c>
      <c r="BA4" s="60" t="s">
        <v>19</v>
      </c>
      <c r="BB4" s="33" t="s">
        <v>23</v>
      </c>
      <c r="BC4" s="54"/>
      <c r="BD4" s="33"/>
      <c r="BE4" s="30" t="s">
        <v>11</v>
      </c>
      <c r="BF4" s="31"/>
      <c r="BG4" s="29" t="s">
        <v>10</v>
      </c>
      <c r="BH4" s="359" t="s">
        <v>11</v>
      </c>
      <c r="BI4" s="360"/>
      <c r="BJ4" s="8" t="s">
        <v>63</v>
      </c>
      <c r="BK4" s="29" t="s">
        <v>10</v>
      </c>
      <c r="BL4" s="67" t="s">
        <v>64</v>
      </c>
      <c r="BM4" s="68" t="s">
        <v>11</v>
      </c>
      <c r="BN4" s="69" t="s">
        <v>19</v>
      </c>
      <c r="BO4" s="119"/>
      <c r="BP4" s="84" t="s">
        <v>11</v>
      </c>
      <c r="BQ4" s="116"/>
      <c r="BR4" s="116" t="s">
        <v>11</v>
      </c>
      <c r="BS4" s="29" t="s">
        <v>10</v>
      </c>
      <c r="BT4" s="359" t="s">
        <v>11</v>
      </c>
      <c r="BU4" s="360"/>
      <c r="BV4" s="29" t="s">
        <v>10</v>
      </c>
      <c r="BW4" s="60" t="s">
        <v>19</v>
      </c>
      <c r="BX4" s="33" t="s">
        <v>23</v>
      </c>
      <c r="BY4" s="54"/>
      <c r="BZ4" s="33"/>
      <c r="CA4" s="30" t="s">
        <v>11</v>
      </c>
      <c r="CB4" s="31"/>
      <c r="CC4" s="29" t="s">
        <v>10</v>
      </c>
      <c r="CD4" s="359" t="s">
        <v>11</v>
      </c>
      <c r="CE4" s="360"/>
      <c r="CF4" s="32" t="s">
        <v>19</v>
      </c>
      <c r="CG4" s="29" t="s">
        <v>10</v>
      </c>
      <c r="CH4" s="359" t="s">
        <v>11</v>
      </c>
      <c r="CI4" s="360"/>
      <c r="CJ4" s="32" t="s">
        <v>19</v>
      </c>
      <c r="CK4" s="8" t="s">
        <v>63</v>
      </c>
      <c r="CL4" s="29" t="s">
        <v>10</v>
      </c>
      <c r="CM4" s="67" t="s">
        <v>64</v>
      </c>
      <c r="CN4" s="68" t="s">
        <v>11</v>
      </c>
      <c r="CO4" s="69" t="s">
        <v>19</v>
      </c>
      <c r="CP4" s="89" t="s">
        <v>10</v>
      </c>
      <c r="CQ4" s="90"/>
      <c r="CR4" s="389" t="s">
        <v>11</v>
      </c>
      <c r="CS4" s="390"/>
      <c r="CT4" s="12"/>
      <c r="CU4" s="8" t="s">
        <v>5</v>
      </c>
      <c r="CV4" s="8" t="s">
        <v>5</v>
      </c>
      <c r="CW4" s="8" t="s">
        <v>5</v>
      </c>
      <c r="CX4" s="8" t="s">
        <v>5</v>
      </c>
      <c r="CY4" s="100"/>
      <c r="CZ4" s="372"/>
      <c r="DA4" s="372"/>
      <c r="DB4" s="372"/>
      <c r="DC4" s="372"/>
      <c r="DD4" s="15" t="s">
        <v>43</v>
      </c>
      <c r="DE4" s="15" t="s">
        <v>192</v>
      </c>
      <c r="DF4" s="15" t="s">
        <v>193</v>
      </c>
      <c r="DI4" s="13" t="s">
        <v>194</v>
      </c>
      <c r="DJ4" s="13" t="s">
        <v>195</v>
      </c>
      <c r="DL4" s="13" t="s">
        <v>196</v>
      </c>
      <c r="DM4" s="13" t="s">
        <v>197</v>
      </c>
      <c r="DQ4" s="13" t="s">
        <v>15</v>
      </c>
      <c r="DR4" s="13" t="s">
        <v>6</v>
      </c>
      <c r="DS4" s="13" t="s">
        <v>209</v>
      </c>
      <c r="DT4" s="13" t="s">
        <v>7</v>
      </c>
      <c r="DU4" s="13" t="s">
        <v>8</v>
      </c>
      <c r="DV4" s="13" t="s">
        <v>210</v>
      </c>
      <c r="DW4" s="13" t="s">
        <v>42</v>
      </c>
      <c r="DX4" s="13" t="s">
        <v>66</v>
      </c>
      <c r="DY4" s="13" t="s">
        <v>211</v>
      </c>
      <c r="DZ4" s="13" t="s">
        <v>67</v>
      </c>
      <c r="EA4" s="13" t="s">
        <v>212</v>
      </c>
      <c r="EB4" s="13" t="s">
        <v>68</v>
      </c>
      <c r="EC4" s="13" t="s">
        <v>213</v>
      </c>
      <c r="ED4" s="13" t="s">
        <v>214</v>
      </c>
      <c r="EE4" s="13" t="s">
        <v>83</v>
      </c>
      <c r="EF4" s="13" t="s">
        <v>215</v>
      </c>
      <c r="EG4" s="13" t="s">
        <v>216</v>
      </c>
      <c r="EH4" s="13" t="s">
        <v>217</v>
      </c>
      <c r="EI4" s="13" t="s">
        <v>218</v>
      </c>
      <c r="EL4" s="13" t="s">
        <v>15</v>
      </c>
      <c r="EM4" s="13" t="s">
        <v>6</v>
      </c>
      <c r="EN4" s="13" t="s">
        <v>209</v>
      </c>
      <c r="EO4" s="13" t="s">
        <v>7</v>
      </c>
      <c r="EP4" s="13" t="s">
        <v>8</v>
      </c>
      <c r="EQ4" s="13" t="s">
        <v>210</v>
      </c>
      <c r="ER4" s="13" t="s">
        <v>42</v>
      </c>
      <c r="ES4" s="13" t="s">
        <v>66</v>
      </c>
      <c r="ET4" s="13" t="s">
        <v>211</v>
      </c>
      <c r="EU4" s="13" t="s">
        <v>67</v>
      </c>
      <c r="EV4" s="13" t="s">
        <v>212</v>
      </c>
      <c r="EW4" s="13" t="s">
        <v>68</v>
      </c>
      <c r="EX4" s="13" t="s">
        <v>213</v>
      </c>
      <c r="EY4" s="13" t="s">
        <v>214</v>
      </c>
      <c r="EZ4" s="13" t="s">
        <v>83</v>
      </c>
      <c r="FA4" s="13" t="s">
        <v>215</v>
      </c>
      <c r="FB4" s="13" t="s">
        <v>216</v>
      </c>
      <c r="FC4" s="13" t="s">
        <v>217</v>
      </c>
      <c r="FD4" s="13" t="s">
        <v>218</v>
      </c>
    </row>
    <row r="5" spans="1:160" s="41" customFormat="1" ht="13.5" thickBot="1" x14ac:dyDescent="0.25">
      <c r="A5" s="131"/>
      <c r="B5" s="34">
        <v>1</v>
      </c>
      <c r="C5" s="10">
        <v>1</v>
      </c>
      <c r="D5" s="37" t="s">
        <v>89</v>
      </c>
      <c r="E5" s="37" t="s">
        <v>30</v>
      </c>
      <c r="F5" s="37"/>
      <c r="G5" s="43">
        <v>0.29236111111111113</v>
      </c>
      <c r="H5" s="47">
        <v>0.29236111111111113</v>
      </c>
      <c r="I5" s="58" t="s">
        <v>44</v>
      </c>
      <c r="J5" s="52">
        <v>0</v>
      </c>
      <c r="K5" s="43">
        <v>0.3756944444444445</v>
      </c>
      <c r="L5" s="47">
        <v>0.3756944444444445</v>
      </c>
      <c r="M5" s="42" t="s">
        <v>44</v>
      </c>
      <c r="N5" s="38">
        <v>0</v>
      </c>
      <c r="O5" s="73">
        <v>0.41736111111111113</v>
      </c>
      <c r="P5" s="42" t="s">
        <v>44</v>
      </c>
      <c r="Q5" s="38">
        <v>0</v>
      </c>
      <c r="R5" s="43">
        <v>0.41805555555555557</v>
      </c>
      <c r="S5" s="47">
        <v>0.41875000000000001</v>
      </c>
      <c r="T5" s="70">
        <v>31.6</v>
      </c>
      <c r="U5" s="71">
        <v>31.6</v>
      </c>
      <c r="V5" s="72"/>
      <c r="W5" s="115">
        <v>0.43819444444444444</v>
      </c>
      <c r="X5" s="42" t="s">
        <v>44</v>
      </c>
      <c r="Y5" s="38">
        <v>0</v>
      </c>
      <c r="Z5" s="49">
        <v>0.47291666666666665</v>
      </c>
      <c r="AA5" s="42" t="s">
        <v>44</v>
      </c>
      <c r="AB5" s="38">
        <v>0</v>
      </c>
      <c r="AC5" s="53">
        <v>0.47500000000000003</v>
      </c>
      <c r="AD5" s="61"/>
      <c r="AE5" s="55">
        <v>0.47886574074074079</v>
      </c>
      <c r="AF5" s="35">
        <v>3.8657407407407529E-3</v>
      </c>
      <c r="AG5" s="35">
        <v>1.1574074074086147E-5</v>
      </c>
      <c r="AH5" s="44" t="s">
        <v>223</v>
      </c>
      <c r="AI5" s="45">
        <v>1</v>
      </c>
      <c r="AJ5" s="115">
        <v>0.49583333333333335</v>
      </c>
      <c r="AK5" s="42" t="s">
        <v>44</v>
      </c>
      <c r="AL5" s="38">
        <v>0</v>
      </c>
      <c r="AM5" s="73">
        <v>0.50624999999999998</v>
      </c>
      <c r="AN5" s="42" t="s">
        <v>44</v>
      </c>
      <c r="AO5" s="38">
        <v>0</v>
      </c>
      <c r="AP5" s="53">
        <v>0.5083333333333333</v>
      </c>
      <c r="AQ5" s="61"/>
      <c r="AR5" s="55">
        <v>0.51511574074074074</v>
      </c>
      <c r="AS5" s="35">
        <v>6.7824074074074314E-3</v>
      </c>
      <c r="AT5" s="35">
        <v>2.3148148148172294E-5</v>
      </c>
      <c r="AU5" s="44" t="s">
        <v>223</v>
      </c>
      <c r="AV5" s="45">
        <v>2</v>
      </c>
      <c r="AW5" s="49">
        <v>0.53611111111111109</v>
      </c>
      <c r="AX5" s="42" t="s">
        <v>44</v>
      </c>
      <c r="AY5" s="38">
        <v>0</v>
      </c>
      <c r="AZ5" s="49">
        <v>0.53819444444444442</v>
      </c>
      <c r="BA5" s="61"/>
      <c r="BB5" s="55">
        <v>0.54317129629629635</v>
      </c>
      <c r="BC5" s="35">
        <v>4.9768518518519267E-3</v>
      </c>
      <c r="BD5" s="35">
        <v>2.3148148148073415E-5</v>
      </c>
      <c r="BE5" s="44" t="s">
        <v>45</v>
      </c>
      <c r="BF5" s="45">
        <v>2</v>
      </c>
      <c r="BG5" s="308">
        <v>0.58333333333333326</v>
      </c>
      <c r="BH5" s="42" t="s">
        <v>44</v>
      </c>
      <c r="BI5" s="38">
        <v>0</v>
      </c>
      <c r="BJ5" s="43">
        <v>0.58333333333333337</v>
      </c>
      <c r="BK5" s="47">
        <v>0.58333333333333337</v>
      </c>
      <c r="BL5" s="70">
        <v>22.6</v>
      </c>
      <c r="BM5" s="71">
        <v>22.6</v>
      </c>
      <c r="BN5" s="72">
        <v>20</v>
      </c>
      <c r="BO5" s="118" t="s">
        <v>226</v>
      </c>
      <c r="BP5" s="120"/>
      <c r="BQ5" s="122" t="s">
        <v>225</v>
      </c>
      <c r="BR5" s="123"/>
      <c r="BS5" s="49">
        <v>0.65972222222222221</v>
      </c>
      <c r="BT5" s="42" t="s">
        <v>44</v>
      </c>
      <c r="BU5" s="38">
        <v>0</v>
      </c>
      <c r="BV5" s="49">
        <v>0.66180555555555554</v>
      </c>
      <c r="BW5" s="61"/>
      <c r="BX5" s="55">
        <v>0.66427083333333337</v>
      </c>
      <c r="BY5" s="35">
        <v>2.4652777777778301E-3</v>
      </c>
      <c r="BZ5" s="35">
        <v>1.1574074074126479E-5</v>
      </c>
      <c r="CA5" s="44" t="s">
        <v>223</v>
      </c>
      <c r="CB5" s="45">
        <v>1</v>
      </c>
      <c r="CC5" s="85">
        <v>0.66527777777777775</v>
      </c>
      <c r="CD5" s="86"/>
      <c r="CE5" s="87">
        <v>60</v>
      </c>
      <c r="CF5" s="88"/>
      <c r="CG5" s="85">
        <v>0.67291666666666661</v>
      </c>
      <c r="CH5" s="86"/>
      <c r="CI5" s="87">
        <v>60</v>
      </c>
      <c r="CJ5" s="88"/>
      <c r="CK5" s="43">
        <v>0.71111111111111114</v>
      </c>
      <c r="CL5" s="47">
        <v>0.71250000000000002</v>
      </c>
      <c r="CM5" s="70">
        <v>41.7</v>
      </c>
      <c r="CN5" s="71">
        <v>41.7</v>
      </c>
      <c r="CO5" s="72"/>
      <c r="CP5" s="91">
        <v>0.71458333333333324</v>
      </c>
      <c r="CQ5" s="95">
        <v>5.5555555555555552E-2</v>
      </c>
      <c r="CR5" s="42" t="s">
        <v>44</v>
      </c>
      <c r="CS5" s="38">
        <v>0</v>
      </c>
      <c r="CT5" s="64"/>
      <c r="CU5" s="39">
        <v>121.9</v>
      </c>
      <c r="CV5" s="46">
        <v>120</v>
      </c>
      <c r="CW5" s="40"/>
      <c r="CX5" s="63">
        <v>241.9</v>
      </c>
      <c r="CY5" s="43"/>
      <c r="CZ5" s="101" t="s">
        <v>189</v>
      </c>
      <c r="DA5" s="129" t="s">
        <v>176</v>
      </c>
      <c r="DB5" s="129">
        <v>295</v>
      </c>
      <c r="DC5" s="104" t="s">
        <v>180</v>
      </c>
      <c r="DD5" s="96"/>
      <c r="DE5" s="97"/>
      <c r="DF5" s="98"/>
      <c r="DI5" s="41">
        <v>1.1499999999999999</v>
      </c>
      <c r="DJ5" s="41" t="s">
        <v>196</v>
      </c>
      <c r="DK5" s="153">
        <v>130.285</v>
      </c>
      <c r="DL5" s="41">
        <v>130.285</v>
      </c>
      <c r="DM5" s="41">
        <v>9999</v>
      </c>
      <c r="DP5" s="41">
        <v>1</v>
      </c>
      <c r="DQ5" s="227">
        <v>0</v>
      </c>
      <c r="DR5" s="227">
        <v>0</v>
      </c>
      <c r="DS5" s="228">
        <v>31.6</v>
      </c>
      <c r="DT5" s="227">
        <v>0</v>
      </c>
      <c r="DU5" s="227">
        <v>0</v>
      </c>
      <c r="DV5" s="227">
        <v>1</v>
      </c>
      <c r="DW5" s="227">
        <v>0</v>
      </c>
      <c r="DX5" s="227">
        <v>0</v>
      </c>
      <c r="DY5" s="227">
        <v>2</v>
      </c>
      <c r="DZ5" s="227">
        <v>0</v>
      </c>
      <c r="EA5" s="227">
        <v>2</v>
      </c>
      <c r="EB5" s="227">
        <v>0</v>
      </c>
      <c r="EC5" s="228">
        <v>42.6</v>
      </c>
      <c r="ED5" s="227">
        <v>0</v>
      </c>
      <c r="EE5" s="227">
        <v>0</v>
      </c>
      <c r="EF5" s="227">
        <v>1</v>
      </c>
      <c r="EG5" s="227">
        <v>120</v>
      </c>
      <c r="EH5" s="228">
        <v>41.7</v>
      </c>
      <c r="EI5" s="227">
        <v>0</v>
      </c>
      <c r="EK5" s="41">
        <v>1</v>
      </c>
      <c r="EL5" s="227">
        <v>0</v>
      </c>
      <c r="EM5" s="227">
        <v>0</v>
      </c>
      <c r="EN5" s="227">
        <v>31.6</v>
      </c>
      <c r="EO5" s="227">
        <v>31.6</v>
      </c>
      <c r="EP5" s="227">
        <v>31.6</v>
      </c>
      <c r="EQ5" s="227">
        <v>32.6</v>
      </c>
      <c r="ER5" s="227">
        <v>32.6</v>
      </c>
      <c r="ES5" s="227">
        <v>32.6</v>
      </c>
      <c r="ET5" s="227">
        <v>34.6</v>
      </c>
      <c r="EU5" s="227">
        <v>34.6</v>
      </c>
      <c r="EV5" s="227">
        <v>36.6</v>
      </c>
      <c r="EW5" s="227">
        <v>36.6</v>
      </c>
      <c r="EX5" s="227">
        <v>79.2</v>
      </c>
      <c r="EY5" s="227">
        <v>79.2</v>
      </c>
      <c r="EZ5" s="227">
        <v>79.2</v>
      </c>
      <c r="FA5" s="227">
        <v>80.2</v>
      </c>
      <c r="FB5" s="227">
        <v>200.2</v>
      </c>
      <c r="FC5" s="227">
        <v>241.9</v>
      </c>
      <c r="FD5" s="227">
        <v>241.9</v>
      </c>
    </row>
    <row r="6" spans="1:160" s="41" customFormat="1" ht="13.5" collapsed="1" thickBot="1" x14ac:dyDescent="0.25">
      <c r="A6" s="131"/>
      <c r="B6" s="34">
        <v>2</v>
      </c>
      <c r="C6" s="10">
        <v>2</v>
      </c>
      <c r="D6" s="37" t="s">
        <v>90</v>
      </c>
      <c r="E6" s="37" t="s">
        <v>91</v>
      </c>
      <c r="F6" s="37"/>
      <c r="G6" s="43">
        <v>0.29305555555555557</v>
      </c>
      <c r="H6" s="47">
        <v>0.29305555555555557</v>
      </c>
      <c r="I6" s="58" t="s">
        <v>44</v>
      </c>
      <c r="J6" s="52">
        <v>0</v>
      </c>
      <c r="K6" s="43">
        <v>0.37638888888888888</v>
      </c>
      <c r="L6" s="47">
        <v>0.37638888888888888</v>
      </c>
      <c r="M6" s="42" t="s">
        <v>44</v>
      </c>
      <c r="N6" s="38">
        <v>0</v>
      </c>
      <c r="O6" s="73">
        <v>0.41805555555555557</v>
      </c>
      <c r="P6" s="42" t="s">
        <v>44</v>
      </c>
      <c r="Q6" s="38">
        <v>0</v>
      </c>
      <c r="R6" s="43">
        <v>0.41944444444444445</v>
      </c>
      <c r="S6" s="47">
        <v>0.41944444444444445</v>
      </c>
      <c r="T6" s="70">
        <v>34.4</v>
      </c>
      <c r="U6" s="71">
        <v>34.4</v>
      </c>
      <c r="V6" s="72"/>
      <c r="W6" s="115">
        <v>0.43888888888888888</v>
      </c>
      <c r="X6" s="42" t="s">
        <v>44</v>
      </c>
      <c r="Y6" s="38">
        <v>0</v>
      </c>
      <c r="Z6" s="49">
        <v>0.47361111111111115</v>
      </c>
      <c r="AA6" s="42" t="s">
        <v>44</v>
      </c>
      <c r="AB6" s="38">
        <v>0</v>
      </c>
      <c r="AC6" s="53">
        <v>0.47569444444444442</v>
      </c>
      <c r="AD6" s="61"/>
      <c r="AE6" s="55">
        <v>0.47950231481481481</v>
      </c>
      <c r="AF6" s="35">
        <v>3.807870370370392E-3</v>
      </c>
      <c r="AG6" s="35">
        <v>4.6296296296274766E-5</v>
      </c>
      <c r="AH6" s="44" t="s">
        <v>45</v>
      </c>
      <c r="AI6" s="45">
        <v>4</v>
      </c>
      <c r="AJ6" s="115">
        <v>0.49652777777777773</v>
      </c>
      <c r="AK6" s="42" t="s">
        <v>44</v>
      </c>
      <c r="AL6" s="38">
        <v>0</v>
      </c>
      <c r="AM6" s="73">
        <v>0.50694444444444442</v>
      </c>
      <c r="AN6" s="42" t="s">
        <v>44</v>
      </c>
      <c r="AO6" s="38">
        <v>0</v>
      </c>
      <c r="AP6" s="53">
        <v>0.50902777777777775</v>
      </c>
      <c r="AQ6" s="61"/>
      <c r="AR6" s="55">
        <v>0.51576388888888891</v>
      </c>
      <c r="AS6" s="35">
        <v>6.7361111111111649E-3</v>
      </c>
      <c r="AT6" s="35">
        <v>2.3148148148094232E-5</v>
      </c>
      <c r="AU6" s="44" t="s">
        <v>45</v>
      </c>
      <c r="AV6" s="45">
        <v>2</v>
      </c>
      <c r="AW6" s="49">
        <v>0.53680555555555554</v>
      </c>
      <c r="AX6" s="42" t="s">
        <v>44</v>
      </c>
      <c r="AY6" s="38">
        <v>0</v>
      </c>
      <c r="AZ6" s="49">
        <v>0.53888888888888886</v>
      </c>
      <c r="BA6" s="61"/>
      <c r="BB6" s="55">
        <v>0.54357638888888882</v>
      </c>
      <c r="BC6" s="35">
        <v>4.6874999999999556E-3</v>
      </c>
      <c r="BD6" s="35">
        <v>3.1250000000004451E-4</v>
      </c>
      <c r="BE6" s="44" t="s">
        <v>45</v>
      </c>
      <c r="BF6" s="45">
        <v>27</v>
      </c>
      <c r="BG6" s="308">
        <v>0.5840277777777777</v>
      </c>
      <c r="BH6" s="42" t="s">
        <v>44</v>
      </c>
      <c r="BI6" s="38">
        <v>0</v>
      </c>
      <c r="BJ6" s="43">
        <v>0.58402777777777781</v>
      </c>
      <c r="BK6" s="47">
        <v>0.58472222222222225</v>
      </c>
      <c r="BL6" s="70">
        <v>25.6</v>
      </c>
      <c r="BM6" s="71">
        <v>25.6</v>
      </c>
      <c r="BN6" s="72"/>
      <c r="BO6" s="117" t="s">
        <v>226</v>
      </c>
      <c r="BP6" s="121"/>
      <c r="BQ6" s="124" t="s">
        <v>225</v>
      </c>
      <c r="BR6" s="125"/>
      <c r="BS6" s="49">
        <v>0.66041666666666665</v>
      </c>
      <c r="BT6" s="42" t="s">
        <v>44</v>
      </c>
      <c r="BU6" s="38">
        <v>0</v>
      </c>
      <c r="BV6" s="49">
        <v>0.66249999999999998</v>
      </c>
      <c r="BW6" s="61"/>
      <c r="BX6" s="55">
        <v>0.66495370370370377</v>
      </c>
      <c r="BY6" s="35">
        <v>2.4537037037037912E-3</v>
      </c>
      <c r="BZ6" s="35">
        <v>8.7603535536828758E-17</v>
      </c>
      <c r="CA6" s="44" t="s">
        <v>44</v>
      </c>
      <c r="CB6" s="45">
        <v>0</v>
      </c>
      <c r="CC6" s="85">
        <v>0.66597222222222219</v>
      </c>
      <c r="CD6" s="86"/>
      <c r="CE6" s="87">
        <v>60</v>
      </c>
      <c r="CF6" s="88"/>
      <c r="CG6" s="85">
        <v>0.67499999999999993</v>
      </c>
      <c r="CH6" s="86"/>
      <c r="CI6" s="87">
        <v>0</v>
      </c>
      <c r="CJ6" s="88"/>
      <c r="CK6" s="43">
        <v>0.70972222222222225</v>
      </c>
      <c r="CL6" s="47">
        <v>0.70972222222222225</v>
      </c>
      <c r="CM6" s="70">
        <v>46.2</v>
      </c>
      <c r="CN6" s="71">
        <v>46.2</v>
      </c>
      <c r="CO6" s="72">
        <v>220</v>
      </c>
      <c r="CP6" s="91">
        <v>0.71111111111111114</v>
      </c>
      <c r="CQ6" s="95">
        <v>5.5555555555555552E-2</v>
      </c>
      <c r="CR6" s="42" t="s">
        <v>44</v>
      </c>
      <c r="CS6" s="38">
        <v>0</v>
      </c>
      <c r="CT6" s="64"/>
      <c r="CU6" s="39">
        <v>359.2</v>
      </c>
      <c r="CV6" s="46">
        <v>60</v>
      </c>
      <c r="CW6" s="40"/>
      <c r="CX6" s="63">
        <v>419.2</v>
      </c>
      <c r="CY6" s="43"/>
      <c r="CZ6" s="101" t="s">
        <v>190</v>
      </c>
      <c r="DA6" s="129" t="s">
        <v>176</v>
      </c>
      <c r="DB6" s="129">
        <v>150</v>
      </c>
      <c r="DC6" s="104" t="s">
        <v>181</v>
      </c>
      <c r="DD6" s="77"/>
      <c r="DE6" s="56"/>
      <c r="DF6" s="36"/>
      <c r="DI6" s="41">
        <v>1.1499999999999999</v>
      </c>
      <c r="DJ6" s="41" t="s">
        <v>196</v>
      </c>
      <c r="DK6" s="153">
        <v>342.13</v>
      </c>
      <c r="DL6" s="41">
        <v>342.13</v>
      </c>
      <c r="DM6" s="41">
        <v>9999</v>
      </c>
      <c r="DP6" s="41">
        <v>2</v>
      </c>
      <c r="DQ6" s="227">
        <v>0</v>
      </c>
      <c r="DR6" s="227">
        <v>0</v>
      </c>
      <c r="DS6" s="228">
        <v>34.4</v>
      </c>
      <c r="DT6" s="227">
        <v>0</v>
      </c>
      <c r="DU6" s="227">
        <v>0</v>
      </c>
      <c r="DV6" s="227">
        <v>4</v>
      </c>
      <c r="DW6" s="227">
        <v>0</v>
      </c>
      <c r="DX6" s="227">
        <v>0</v>
      </c>
      <c r="DY6" s="227">
        <v>2</v>
      </c>
      <c r="DZ6" s="227">
        <v>0</v>
      </c>
      <c r="EA6" s="227">
        <v>27</v>
      </c>
      <c r="EB6" s="227">
        <v>0</v>
      </c>
      <c r="EC6" s="228">
        <v>25.6</v>
      </c>
      <c r="ED6" s="227">
        <v>0</v>
      </c>
      <c r="EE6" s="227">
        <v>0</v>
      </c>
      <c r="EF6" s="227">
        <v>0</v>
      </c>
      <c r="EG6" s="227">
        <v>60</v>
      </c>
      <c r="EH6" s="228">
        <v>266.2</v>
      </c>
      <c r="EI6" s="227">
        <v>0</v>
      </c>
      <c r="EK6" s="41">
        <v>2</v>
      </c>
      <c r="EL6" s="227">
        <v>0</v>
      </c>
      <c r="EM6" s="227">
        <v>0</v>
      </c>
      <c r="EN6" s="227">
        <v>34.4</v>
      </c>
      <c r="EO6" s="227">
        <v>34.4</v>
      </c>
      <c r="EP6" s="227">
        <v>34.4</v>
      </c>
      <c r="EQ6" s="227">
        <v>38.4</v>
      </c>
      <c r="ER6" s="227">
        <v>38.4</v>
      </c>
      <c r="ES6" s="227">
        <v>38.4</v>
      </c>
      <c r="ET6" s="227">
        <v>40.4</v>
      </c>
      <c r="EU6" s="227">
        <v>40.4</v>
      </c>
      <c r="EV6" s="227">
        <v>67.400000000000006</v>
      </c>
      <c r="EW6" s="227">
        <v>67.400000000000006</v>
      </c>
      <c r="EX6" s="227">
        <v>93</v>
      </c>
      <c r="EY6" s="227">
        <v>93</v>
      </c>
      <c r="EZ6" s="227">
        <v>93</v>
      </c>
      <c r="FA6" s="227">
        <v>93</v>
      </c>
      <c r="FB6" s="227">
        <v>153</v>
      </c>
      <c r="FC6" s="227">
        <v>419.2</v>
      </c>
      <c r="FD6" s="227">
        <v>419.2</v>
      </c>
    </row>
    <row r="7" spans="1:160" ht="13.5" thickBot="1" x14ac:dyDescent="0.25">
      <c r="A7" s="132"/>
      <c r="B7" s="34">
        <v>14</v>
      </c>
      <c r="C7" s="10">
        <v>14</v>
      </c>
      <c r="D7" s="37" t="s">
        <v>105</v>
      </c>
      <c r="E7" s="37" t="s">
        <v>222</v>
      </c>
      <c r="F7" s="37"/>
      <c r="G7" s="43">
        <v>0.30138888888888898</v>
      </c>
      <c r="H7" s="47">
        <v>0.2951388888888889</v>
      </c>
      <c r="I7" s="58" t="s">
        <v>44</v>
      </c>
      <c r="J7" s="52">
        <v>0</v>
      </c>
      <c r="K7" s="43">
        <v>0.38472222222222202</v>
      </c>
      <c r="L7" s="47">
        <v>0.38472222222221802</v>
      </c>
      <c r="M7" s="42" t="s">
        <v>44</v>
      </c>
      <c r="N7" s="38">
        <v>0</v>
      </c>
      <c r="O7" s="73">
        <v>0.42638888888888887</v>
      </c>
      <c r="P7" s="42" t="s">
        <v>44</v>
      </c>
      <c r="Q7" s="38">
        <v>0</v>
      </c>
      <c r="R7" s="43">
        <v>0.42986111111111108</v>
      </c>
      <c r="S7" s="47">
        <v>0.42986111111111108</v>
      </c>
      <c r="T7" s="70">
        <v>35.5</v>
      </c>
      <c r="U7" s="71">
        <v>35.5</v>
      </c>
      <c r="V7" s="72"/>
      <c r="W7" s="115">
        <v>0.44722222222222219</v>
      </c>
      <c r="X7" s="42" t="s">
        <v>44</v>
      </c>
      <c r="Y7" s="38">
        <v>0</v>
      </c>
      <c r="Z7" s="49">
        <v>0.48194444444444445</v>
      </c>
      <c r="AA7" s="42" t="s">
        <v>44</v>
      </c>
      <c r="AB7" s="38">
        <v>0</v>
      </c>
      <c r="AC7" s="53">
        <v>0.48402777777777778</v>
      </c>
      <c r="AD7" s="61"/>
      <c r="AE7" s="55">
        <v>0.48782407407407408</v>
      </c>
      <c r="AF7" s="35">
        <v>3.7962962962962976E-3</v>
      </c>
      <c r="AG7" s="35">
        <v>5.7870370370369153E-5</v>
      </c>
      <c r="AH7" s="44" t="s">
        <v>45</v>
      </c>
      <c r="AI7" s="45">
        <v>5</v>
      </c>
      <c r="AJ7" s="115">
        <v>0.50486111111111109</v>
      </c>
      <c r="AK7" s="42" t="s">
        <v>44</v>
      </c>
      <c r="AL7" s="38">
        <v>0</v>
      </c>
      <c r="AM7" s="73">
        <v>0.51527777777777783</v>
      </c>
      <c r="AN7" s="42" t="s">
        <v>44</v>
      </c>
      <c r="AO7" s="38">
        <v>0</v>
      </c>
      <c r="AP7" s="53">
        <v>0.51736111111111105</v>
      </c>
      <c r="AQ7" s="61"/>
      <c r="AR7" s="55">
        <v>0.52410879629629636</v>
      </c>
      <c r="AS7" s="35">
        <v>6.7476851851853148E-3</v>
      </c>
      <c r="AT7" s="35">
        <v>1.1574074073944333E-5</v>
      </c>
      <c r="AU7" s="44" t="s">
        <v>45</v>
      </c>
      <c r="AV7" s="45">
        <v>1</v>
      </c>
      <c r="AW7" s="49">
        <v>0.54513888888888895</v>
      </c>
      <c r="AX7" s="42" t="s">
        <v>44</v>
      </c>
      <c r="AY7" s="38">
        <v>0</v>
      </c>
      <c r="AZ7" s="49">
        <v>0.54722222222222205</v>
      </c>
      <c r="BA7" s="61"/>
      <c r="BB7" s="55">
        <v>0.55229166666666674</v>
      </c>
      <c r="BC7" s="35">
        <v>5.0694444444446818E-3</v>
      </c>
      <c r="BD7" s="35">
        <v>6.9444444444681681E-5</v>
      </c>
      <c r="BE7" s="44" t="s">
        <v>223</v>
      </c>
      <c r="BF7" s="45">
        <v>6</v>
      </c>
      <c r="BG7" s="308">
        <v>0.59236111111111089</v>
      </c>
      <c r="BH7" s="42" t="s">
        <v>44</v>
      </c>
      <c r="BI7" s="38">
        <v>0</v>
      </c>
      <c r="BJ7" s="43">
        <v>0.59305555555555556</v>
      </c>
      <c r="BK7" s="47">
        <v>0.59375</v>
      </c>
      <c r="BL7" s="70">
        <v>25.2</v>
      </c>
      <c r="BM7" s="71">
        <v>25.2</v>
      </c>
      <c r="BN7" s="72"/>
      <c r="BO7" s="117" t="s">
        <v>226</v>
      </c>
      <c r="BP7" s="121"/>
      <c r="BQ7" s="124" t="s">
        <v>225</v>
      </c>
      <c r="BR7" s="125"/>
      <c r="BS7" s="49">
        <v>0.66875000000000007</v>
      </c>
      <c r="BT7" s="42" t="s">
        <v>44</v>
      </c>
      <c r="BU7" s="38">
        <v>0</v>
      </c>
      <c r="BV7" s="49">
        <v>0.67152777777777795</v>
      </c>
      <c r="BW7" s="61"/>
      <c r="BX7" s="55">
        <v>0.67393518518518514</v>
      </c>
      <c r="BY7" s="35">
        <v>2.4074074074071916E-3</v>
      </c>
      <c r="BZ7" s="35">
        <v>4.6296296296511989E-5</v>
      </c>
      <c r="CA7" s="44" t="s">
        <v>45</v>
      </c>
      <c r="CB7" s="45">
        <v>4</v>
      </c>
      <c r="CC7" s="85">
        <v>0.67708333333333337</v>
      </c>
      <c r="CD7" s="86"/>
      <c r="CE7" s="87">
        <v>0</v>
      </c>
      <c r="CF7" s="88"/>
      <c r="CG7" s="85">
        <v>0.68402777777777779</v>
      </c>
      <c r="CH7" s="86"/>
      <c r="CI7" s="87">
        <v>0</v>
      </c>
      <c r="CJ7" s="88"/>
      <c r="CK7" s="43">
        <v>0.72361111111111109</v>
      </c>
      <c r="CL7" s="47">
        <v>0.72361111111111109</v>
      </c>
      <c r="CM7" s="70">
        <v>46.6</v>
      </c>
      <c r="CN7" s="71">
        <v>46.6</v>
      </c>
      <c r="CO7" s="72"/>
      <c r="CP7" s="91">
        <v>0.72499999999999998</v>
      </c>
      <c r="CQ7" s="95">
        <v>5.5555555555555601E-2</v>
      </c>
      <c r="CR7" s="42" t="s">
        <v>44</v>
      </c>
      <c r="CS7" s="38">
        <v>0</v>
      </c>
      <c r="CT7" s="65"/>
      <c r="CU7" s="39">
        <v>123.3</v>
      </c>
      <c r="CV7" s="46">
        <v>0</v>
      </c>
      <c r="CW7" s="40"/>
      <c r="CX7" s="63">
        <v>123.3</v>
      </c>
      <c r="CY7" s="128"/>
      <c r="CZ7" s="101" t="s">
        <v>189</v>
      </c>
      <c r="DA7" s="129" t="s">
        <v>176</v>
      </c>
      <c r="DB7" s="129">
        <v>265</v>
      </c>
      <c r="DC7" s="104" t="s">
        <v>183</v>
      </c>
      <c r="DD7" s="77"/>
      <c r="DE7" s="56"/>
      <c r="DF7" s="36"/>
      <c r="DI7" s="41">
        <v>1.1499999999999999</v>
      </c>
      <c r="DJ7" s="17" t="s">
        <v>196</v>
      </c>
      <c r="DK7" s="153">
        <v>123.395</v>
      </c>
      <c r="DL7" s="41">
        <v>123.395</v>
      </c>
      <c r="DM7" s="41">
        <v>9999</v>
      </c>
      <c r="DP7" s="41">
        <v>14</v>
      </c>
      <c r="DQ7" s="227">
        <v>0</v>
      </c>
      <c r="DR7" s="227">
        <v>0</v>
      </c>
      <c r="DS7" s="228">
        <v>35.5</v>
      </c>
      <c r="DT7" s="227">
        <v>0</v>
      </c>
      <c r="DU7" s="227">
        <v>0</v>
      </c>
      <c r="DV7" s="227">
        <v>5</v>
      </c>
      <c r="DW7" s="227">
        <v>0</v>
      </c>
      <c r="DX7" s="227">
        <v>0</v>
      </c>
      <c r="DY7" s="227">
        <v>1</v>
      </c>
      <c r="DZ7" s="227">
        <v>0</v>
      </c>
      <c r="EA7" s="227">
        <v>6</v>
      </c>
      <c r="EB7" s="227">
        <v>0</v>
      </c>
      <c r="EC7" s="228">
        <v>25.2</v>
      </c>
      <c r="ED7" s="227">
        <v>0</v>
      </c>
      <c r="EE7" s="227">
        <v>0</v>
      </c>
      <c r="EF7" s="227">
        <v>4</v>
      </c>
      <c r="EG7" s="227">
        <v>0</v>
      </c>
      <c r="EH7" s="228">
        <v>46.6</v>
      </c>
      <c r="EI7" s="227">
        <v>0</v>
      </c>
      <c r="EK7" s="41">
        <v>14</v>
      </c>
      <c r="EL7" s="227">
        <v>0</v>
      </c>
      <c r="EM7" s="227">
        <v>0</v>
      </c>
      <c r="EN7" s="227">
        <v>35.5</v>
      </c>
      <c r="EO7" s="227">
        <v>35.5</v>
      </c>
      <c r="EP7" s="227">
        <v>35.5</v>
      </c>
      <c r="EQ7" s="227">
        <v>40.5</v>
      </c>
      <c r="ER7" s="227">
        <v>40.5</v>
      </c>
      <c r="ES7" s="227">
        <v>40.5</v>
      </c>
      <c r="ET7" s="227">
        <v>41.5</v>
      </c>
      <c r="EU7" s="227">
        <v>41.5</v>
      </c>
      <c r="EV7" s="227">
        <v>47.5</v>
      </c>
      <c r="EW7" s="227">
        <v>47.5</v>
      </c>
      <c r="EX7" s="227">
        <v>72.7</v>
      </c>
      <c r="EY7" s="227">
        <v>72.7</v>
      </c>
      <c r="EZ7" s="227">
        <v>72.7</v>
      </c>
      <c r="FA7" s="227">
        <v>76.7</v>
      </c>
      <c r="FB7" s="227">
        <v>76.7</v>
      </c>
      <c r="FC7" s="227">
        <v>123.3</v>
      </c>
      <c r="FD7" s="227">
        <v>123.3</v>
      </c>
    </row>
    <row r="8" spans="1:160" s="41" customFormat="1" ht="13.5" thickBot="1" x14ac:dyDescent="0.25">
      <c r="A8" s="131"/>
      <c r="B8" s="34">
        <v>6</v>
      </c>
      <c r="C8" s="10">
        <v>6</v>
      </c>
      <c r="D8" s="37" t="s">
        <v>29</v>
      </c>
      <c r="E8" s="37" t="s">
        <v>54</v>
      </c>
      <c r="F8" s="37"/>
      <c r="G8" s="43">
        <v>0.295833333333333</v>
      </c>
      <c r="H8" s="47">
        <v>0.29583333333333334</v>
      </c>
      <c r="I8" s="58" t="s">
        <v>44</v>
      </c>
      <c r="J8" s="52">
        <v>0</v>
      </c>
      <c r="K8" s="43">
        <v>0.37916666666666599</v>
      </c>
      <c r="L8" s="47">
        <v>0.37916666666666599</v>
      </c>
      <c r="M8" s="42" t="s">
        <v>44</v>
      </c>
      <c r="N8" s="38">
        <v>0</v>
      </c>
      <c r="O8" s="73">
        <v>0.42083333333333334</v>
      </c>
      <c r="P8" s="42" t="s">
        <v>44</v>
      </c>
      <c r="Q8" s="38">
        <v>0</v>
      </c>
      <c r="R8" s="43">
        <v>0.4236111111111111</v>
      </c>
      <c r="S8" s="47">
        <v>0.4236111111111111</v>
      </c>
      <c r="T8" s="70">
        <v>35.799999999999997</v>
      </c>
      <c r="U8" s="71">
        <v>35.799999999999997</v>
      </c>
      <c r="V8" s="72"/>
      <c r="W8" s="115">
        <v>0.44166666666666665</v>
      </c>
      <c r="X8" s="42" t="s">
        <v>44</v>
      </c>
      <c r="Y8" s="38">
        <v>0</v>
      </c>
      <c r="Z8" s="49">
        <v>0.47638888888888892</v>
      </c>
      <c r="AA8" s="42" t="s">
        <v>44</v>
      </c>
      <c r="AB8" s="38">
        <v>0</v>
      </c>
      <c r="AC8" s="53">
        <v>0.47847222222222219</v>
      </c>
      <c r="AD8" s="61"/>
      <c r="AE8" s="55">
        <v>0.48260416666666667</v>
      </c>
      <c r="AF8" s="35">
        <v>4.1319444444444797E-3</v>
      </c>
      <c r="AG8" s="35">
        <v>2.7777777777781296E-4</v>
      </c>
      <c r="AH8" s="44" t="s">
        <v>223</v>
      </c>
      <c r="AI8" s="45">
        <v>24</v>
      </c>
      <c r="AJ8" s="115">
        <v>0.4993055555555555</v>
      </c>
      <c r="AK8" s="42" t="s">
        <v>44</v>
      </c>
      <c r="AL8" s="38">
        <v>0</v>
      </c>
      <c r="AM8" s="73">
        <v>0.50972222222222219</v>
      </c>
      <c r="AN8" s="42" t="s">
        <v>44</v>
      </c>
      <c r="AO8" s="38">
        <v>0</v>
      </c>
      <c r="AP8" s="53">
        <v>0.51180555555555551</v>
      </c>
      <c r="AQ8" s="61"/>
      <c r="AR8" s="55">
        <v>0.5184375</v>
      </c>
      <c r="AS8" s="35">
        <v>6.6319444444444819E-3</v>
      </c>
      <c r="AT8" s="35">
        <v>1.2731481481477718E-4</v>
      </c>
      <c r="AU8" s="44" t="s">
        <v>45</v>
      </c>
      <c r="AV8" s="45">
        <v>11</v>
      </c>
      <c r="AW8" s="49">
        <v>0.5395833333333333</v>
      </c>
      <c r="AX8" s="42" t="s">
        <v>44</v>
      </c>
      <c r="AY8" s="38">
        <v>0</v>
      </c>
      <c r="AZ8" s="49">
        <v>0.54166666666666696</v>
      </c>
      <c r="BA8" s="61"/>
      <c r="BB8" s="55">
        <v>0.54634259259259255</v>
      </c>
      <c r="BC8" s="35">
        <v>4.6759259259255836E-3</v>
      </c>
      <c r="BD8" s="35">
        <v>3.2407407407441646E-4</v>
      </c>
      <c r="BE8" s="44" t="s">
        <v>45</v>
      </c>
      <c r="BF8" s="45">
        <v>28</v>
      </c>
      <c r="BG8" s="308">
        <v>0.5868055555555558</v>
      </c>
      <c r="BH8" s="42" t="s">
        <v>44</v>
      </c>
      <c r="BI8" s="38">
        <v>0</v>
      </c>
      <c r="BJ8" s="43">
        <v>0.58750000000000002</v>
      </c>
      <c r="BK8" s="47">
        <v>0.58819444444444446</v>
      </c>
      <c r="BL8" s="70">
        <v>27.2</v>
      </c>
      <c r="BM8" s="71">
        <v>27.2</v>
      </c>
      <c r="BN8" s="72"/>
      <c r="BO8" s="117" t="s">
        <v>226</v>
      </c>
      <c r="BP8" s="121"/>
      <c r="BQ8" s="124" t="s">
        <v>225</v>
      </c>
      <c r="BR8" s="125"/>
      <c r="BS8" s="49">
        <v>0.66319444444444442</v>
      </c>
      <c r="BT8" s="42" t="s">
        <v>44</v>
      </c>
      <c r="BU8" s="38">
        <v>0</v>
      </c>
      <c r="BV8" s="49">
        <v>0.66527777777777797</v>
      </c>
      <c r="BW8" s="61"/>
      <c r="BX8" s="55">
        <v>0.66781250000000003</v>
      </c>
      <c r="BY8" s="35">
        <v>2.5347222222220633E-3</v>
      </c>
      <c r="BZ8" s="35">
        <v>8.1018518518359735E-5</v>
      </c>
      <c r="CA8" s="44" t="s">
        <v>223</v>
      </c>
      <c r="CB8" s="45">
        <v>7</v>
      </c>
      <c r="CC8" s="85">
        <v>0.66875000000000007</v>
      </c>
      <c r="CD8" s="86"/>
      <c r="CE8" s="87">
        <v>60</v>
      </c>
      <c r="CF8" s="88"/>
      <c r="CG8" s="85">
        <v>0.6777777777777777</v>
      </c>
      <c r="CH8" s="86"/>
      <c r="CI8" s="87">
        <v>0</v>
      </c>
      <c r="CJ8" s="88"/>
      <c r="CK8" s="43">
        <v>0.72152777777777777</v>
      </c>
      <c r="CL8" s="47">
        <v>0.72152777777777777</v>
      </c>
      <c r="CM8" s="70">
        <v>49.2</v>
      </c>
      <c r="CN8" s="71">
        <v>49.2</v>
      </c>
      <c r="CO8" s="72"/>
      <c r="CP8" s="91">
        <v>0.72499999999999998</v>
      </c>
      <c r="CQ8" s="95">
        <v>5.5555555555555601E-2</v>
      </c>
      <c r="CR8" s="42" t="s">
        <v>44</v>
      </c>
      <c r="CS8" s="38">
        <v>0</v>
      </c>
      <c r="CT8" s="64"/>
      <c r="CU8" s="39">
        <v>182.2</v>
      </c>
      <c r="CV8" s="46">
        <v>60</v>
      </c>
      <c r="CW8" s="40"/>
      <c r="CX8" s="63">
        <v>242.2</v>
      </c>
      <c r="CY8" s="43"/>
      <c r="CZ8" s="101" t="s">
        <v>190</v>
      </c>
      <c r="DA8" s="129" t="s">
        <v>177</v>
      </c>
      <c r="DB8" s="129">
        <v>75</v>
      </c>
      <c r="DC8" s="104" t="s">
        <v>181</v>
      </c>
      <c r="DD8" s="77"/>
      <c r="DE8" s="56"/>
      <c r="DF8" s="36"/>
      <c r="DI8" s="41">
        <v>1.06</v>
      </c>
      <c r="DJ8" s="41" t="s">
        <v>196</v>
      </c>
      <c r="DK8" s="153">
        <v>118.932</v>
      </c>
      <c r="DL8" s="41">
        <v>118.932</v>
      </c>
      <c r="DM8" s="41">
        <v>9999</v>
      </c>
      <c r="DP8" s="41">
        <v>6</v>
      </c>
      <c r="DQ8" s="227">
        <v>0</v>
      </c>
      <c r="DR8" s="227">
        <v>0</v>
      </c>
      <c r="DS8" s="228">
        <v>35.799999999999997</v>
      </c>
      <c r="DT8" s="227">
        <v>0</v>
      </c>
      <c r="DU8" s="227">
        <v>0</v>
      </c>
      <c r="DV8" s="227">
        <v>24</v>
      </c>
      <c r="DW8" s="227">
        <v>0</v>
      </c>
      <c r="DX8" s="227">
        <v>0</v>
      </c>
      <c r="DY8" s="227">
        <v>11</v>
      </c>
      <c r="DZ8" s="227">
        <v>0</v>
      </c>
      <c r="EA8" s="227">
        <v>28</v>
      </c>
      <c r="EB8" s="227">
        <v>0</v>
      </c>
      <c r="EC8" s="228">
        <v>27.2</v>
      </c>
      <c r="ED8" s="227">
        <v>0</v>
      </c>
      <c r="EE8" s="227">
        <v>0</v>
      </c>
      <c r="EF8" s="227">
        <v>7</v>
      </c>
      <c r="EG8" s="227">
        <v>60</v>
      </c>
      <c r="EH8" s="228">
        <v>49.2</v>
      </c>
      <c r="EI8" s="227">
        <v>0</v>
      </c>
      <c r="EK8" s="41">
        <v>6</v>
      </c>
      <c r="EL8" s="227">
        <v>0</v>
      </c>
      <c r="EM8" s="227">
        <v>0</v>
      </c>
      <c r="EN8" s="227">
        <v>35.799999999999997</v>
      </c>
      <c r="EO8" s="227">
        <v>35.799999999999997</v>
      </c>
      <c r="EP8" s="227">
        <v>35.799999999999997</v>
      </c>
      <c r="EQ8" s="227">
        <v>59.8</v>
      </c>
      <c r="ER8" s="227">
        <v>59.8</v>
      </c>
      <c r="ES8" s="227">
        <v>59.8</v>
      </c>
      <c r="ET8" s="227">
        <v>70.8</v>
      </c>
      <c r="EU8" s="227">
        <v>70.8</v>
      </c>
      <c r="EV8" s="227">
        <v>98.8</v>
      </c>
      <c r="EW8" s="227">
        <v>98.8</v>
      </c>
      <c r="EX8" s="227">
        <v>126</v>
      </c>
      <c r="EY8" s="227">
        <v>126</v>
      </c>
      <c r="EZ8" s="227">
        <v>126</v>
      </c>
      <c r="FA8" s="227">
        <v>133</v>
      </c>
      <c r="FB8" s="227">
        <v>193</v>
      </c>
      <c r="FC8" s="227">
        <v>242.2</v>
      </c>
      <c r="FD8" s="227">
        <v>242.2</v>
      </c>
    </row>
    <row r="9" spans="1:160" s="41" customFormat="1" ht="13.5" thickBot="1" x14ac:dyDescent="0.25">
      <c r="A9" s="131"/>
      <c r="B9" s="34">
        <v>5</v>
      </c>
      <c r="C9" s="10">
        <v>5</v>
      </c>
      <c r="D9" s="37" t="s">
        <v>203</v>
      </c>
      <c r="E9" s="37" t="s">
        <v>31</v>
      </c>
      <c r="F9" s="37"/>
      <c r="G9" s="43">
        <v>0.29513888888888901</v>
      </c>
      <c r="H9" s="47">
        <v>0.2951388888888889</v>
      </c>
      <c r="I9" s="58" t="s">
        <v>44</v>
      </c>
      <c r="J9" s="52">
        <v>0</v>
      </c>
      <c r="K9" s="43">
        <v>0.37847222222222199</v>
      </c>
      <c r="L9" s="47">
        <v>0.37847222222222199</v>
      </c>
      <c r="M9" s="42" t="s">
        <v>44</v>
      </c>
      <c r="N9" s="38">
        <v>0</v>
      </c>
      <c r="O9" s="73">
        <v>0.4201388888888889</v>
      </c>
      <c r="P9" s="42" t="s">
        <v>44</v>
      </c>
      <c r="Q9" s="38">
        <v>0</v>
      </c>
      <c r="R9" s="43">
        <v>0.42222222222222222</v>
      </c>
      <c r="S9" s="47">
        <v>0.42222222222222222</v>
      </c>
      <c r="T9" s="70">
        <v>36.799999999999997</v>
      </c>
      <c r="U9" s="71">
        <v>36.799999999999997</v>
      </c>
      <c r="V9" s="72"/>
      <c r="W9" s="115">
        <v>0.44097222222222221</v>
      </c>
      <c r="X9" s="42" t="s">
        <v>44</v>
      </c>
      <c r="Y9" s="38">
        <v>0</v>
      </c>
      <c r="Z9" s="49">
        <v>0.47569444444444442</v>
      </c>
      <c r="AA9" s="42" t="s">
        <v>44</v>
      </c>
      <c r="AB9" s="38">
        <v>0</v>
      </c>
      <c r="AC9" s="53">
        <v>0.4777777777777778</v>
      </c>
      <c r="AD9" s="61"/>
      <c r="AE9" s="55">
        <v>0.48182870370370368</v>
      </c>
      <c r="AF9" s="35">
        <v>4.0509259259258745E-3</v>
      </c>
      <c r="AG9" s="35">
        <v>1.9675925925920776E-4</v>
      </c>
      <c r="AH9" s="44" t="s">
        <v>223</v>
      </c>
      <c r="AI9" s="45">
        <v>17</v>
      </c>
      <c r="AJ9" s="115">
        <v>0.49861111111111112</v>
      </c>
      <c r="AK9" s="42" t="s">
        <v>44</v>
      </c>
      <c r="AL9" s="38">
        <v>0</v>
      </c>
      <c r="AM9" s="73">
        <v>0.50902777777777775</v>
      </c>
      <c r="AN9" s="42" t="s">
        <v>44</v>
      </c>
      <c r="AO9" s="38">
        <v>0</v>
      </c>
      <c r="AP9" s="53">
        <v>0.51111111111111118</v>
      </c>
      <c r="AQ9" s="61"/>
      <c r="AR9" s="55">
        <v>0.51785879629629628</v>
      </c>
      <c r="AS9" s="35">
        <v>6.7476851851850927E-3</v>
      </c>
      <c r="AT9" s="35">
        <v>1.1574074074166378E-5</v>
      </c>
      <c r="AU9" s="44" t="s">
        <v>45</v>
      </c>
      <c r="AV9" s="45">
        <v>1</v>
      </c>
      <c r="AW9" s="49">
        <v>0.53888888888888886</v>
      </c>
      <c r="AX9" s="42" t="s">
        <v>44</v>
      </c>
      <c r="AY9" s="38">
        <v>0</v>
      </c>
      <c r="AZ9" s="49">
        <v>0.54097222222222197</v>
      </c>
      <c r="BA9" s="61"/>
      <c r="BB9" s="55">
        <v>0.54604166666666665</v>
      </c>
      <c r="BC9" s="35">
        <v>5.0694444444446818E-3</v>
      </c>
      <c r="BD9" s="35">
        <v>6.9444444444681681E-5</v>
      </c>
      <c r="BE9" s="44" t="s">
        <v>223</v>
      </c>
      <c r="BF9" s="45">
        <v>6</v>
      </c>
      <c r="BG9" s="308">
        <v>0.58611111111111081</v>
      </c>
      <c r="BH9" s="42" t="s">
        <v>44</v>
      </c>
      <c r="BI9" s="38">
        <v>0</v>
      </c>
      <c r="BJ9" s="43">
        <v>0.58611111111111114</v>
      </c>
      <c r="BK9" s="47">
        <v>0.58750000000000002</v>
      </c>
      <c r="BL9" s="70">
        <v>26.1</v>
      </c>
      <c r="BM9" s="71">
        <v>26.1</v>
      </c>
      <c r="BN9" s="72"/>
      <c r="BO9" s="117" t="s">
        <v>226</v>
      </c>
      <c r="BP9" s="121"/>
      <c r="BQ9" s="124" t="s">
        <v>225</v>
      </c>
      <c r="BR9" s="125"/>
      <c r="BS9" s="49">
        <v>0.66249999999999998</v>
      </c>
      <c r="BT9" s="42" t="s">
        <v>44</v>
      </c>
      <c r="BU9" s="38">
        <v>0</v>
      </c>
      <c r="BV9" s="49">
        <v>0.66458333333333297</v>
      </c>
      <c r="BW9" s="61"/>
      <c r="BX9" s="55">
        <v>0.66703703703703709</v>
      </c>
      <c r="BY9" s="35">
        <v>2.4537037037041243E-3</v>
      </c>
      <c r="BZ9" s="35">
        <v>4.2067044292437572E-16</v>
      </c>
      <c r="CA9" s="44" t="s">
        <v>44</v>
      </c>
      <c r="CB9" s="45">
        <v>0</v>
      </c>
      <c r="CC9" s="85">
        <v>0.66805555555555562</v>
      </c>
      <c r="CD9" s="86"/>
      <c r="CE9" s="87">
        <v>60</v>
      </c>
      <c r="CF9" s="88"/>
      <c r="CG9" s="85">
        <v>0.67638888888888893</v>
      </c>
      <c r="CH9" s="86"/>
      <c r="CI9" s="87">
        <v>0</v>
      </c>
      <c r="CJ9" s="88"/>
      <c r="CK9" s="43">
        <v>0.71944444444444444</v>
      </c>
      <c r="CL9" s="47">
        <v>0.71944444444444444</v>
      </c>
      <c r="CM9" s="70">
        <v>46.2</v>
      </c>
      <c r="CN9" s="71">
        <v>46.2</v>
      </c>
      <c r="CO9" s="72"/>
      <c r="CP9" s="91">
        <v>0.72152777777777777</v>
      </c>
      <c r="CQ9" s="95">
        <v>5.5555555555555601E-2</v>
      </c>
      <c r="CR9" s="42" t="s">
        <v>44</v>
      </c>
      <c r="CS9" s="38">
        <v>0</v>
      </c>
      <c r="CT9" s="64"/>
      <c r="CU9" s="39">
        <v>133.1</v>
      </c>
      <c r="CV9" s="46">
        <v>60</v>
      </c>
      <c r="CW9" s="40"/>
      <c r="CX9" s="63">
        <v>193.1</v>
      </c>
      <c r="CY9" s="43"/>
      <c r="CZ9" s="101" t="s">
        <v>191</v>
      </c>
      <c r="DA9" s="129" t="s">
        <v>176</v>
      </c>
      <c r="DB9" s="129">
        <v>230</v>
      </c>
      <c r="DC9" s="104" t="s">
        <v>182</v>
      </c>
      <c r="DD9" s="77"/>
      <c r="DE9" s="56"/>
      <c r="DF9" s="36"/>
      <c r="DI9" s="41">
        <v>1.1499999999999999</v>
      </c>
      <c r="DJ9" s="41" t="s">
        <v>196</v>
      </c>
      <c r="DK9" s="153">
        <v>125.465</v>
      </c>
      <c r="DL9" s="41">
        <v>125.465</v>
      </c>
      <c r="DM9" s="41">
        <v>9999</v>
      </c>
      <c r="DP9" s="41">
        <v>5</v>
      </c>
      <c r="DQ9" s="227">
        <v>0</v>
      </c>
      <c r="DR9" s="227">
        <v>0</v>
      </c>
      <c r="DS9" s="228">
        <v>36.799999999999997</v>
      </c>
      <c r="DT9" s="227">
        <v>0</v>
      </c>
      <c r="DU9" s="227">
        <v>0</v>
      </c>
      <c r="DV9" s="227">
        <v>17</v>
      </c>
      <c r="DW9" s="227">
        <v>0</v>
      </c>
      <c r="DX9" s="227">
        <v>0</v>
      </c>
      <c r="DY9" s="227">
        <v>1</v>
      </c>
      <c r="DZ9" s="227">
        <v>0</v>
      </c>
      <c r="EA9" s="227">
        <v>6</v>
      </c>
      <c r="EB9" s="227">
        <v>0</v>
      </c>
      <c r="EC9" s="228">
        <v>26.1</v>
      </c>
      <c r="ED9" s="227">
        <v>0</v>
      </c>
      <c r="EE9" s="227">
        <v>0</v>
      </c>
      <c r="EF9" s="227">
        <v>0</v>
      </c>
      <c r="EG9" s="227">
        <v>60</v>
      </c>
      <c r="EH9" s="228">
        <v>46.2</v>
      </c>
      <c r="EI9" s="227">
        <v>0</v>
      </c>
      <c r="EK9" s="41">
        <v>5</v>
      </c>
      <c r="EL9" s="227">
        <v>0</v>
      </c>
      <c r="EM9" s="227">
        <v>0</v>
      </c>
      <c r="EN9" s="227">
        <v>36.799999999999997</v>
      </c>
      <c r="EO9" s="227">
        <v>36.799999999999997</v>
      </c>
      <c r="EP9" s="227">
        <v>36.799999999999997</v>
      </c>
      <c r="EQ9" s="227">
        <v>53.8</v>
      </c>
      <c r="ER9" s="227">
        <v>53.8</v>
      </c>
      <c r="ES9" s="227">
        <v>53.8</v>
      </c>
      <c r="ET9" s="227">
        <v>54.8</v>
      </c>
      <c r="EU9" s="227">
        <v>54.8</v>
      </c>
      <c r="EV9" s="227">
        <v>60.8</v>
      </c>
      <c r="EW9" s="227">
        <v>60.8</v>
      </c>
      <c r="EX9" s="227">
        <v>86.9</v>
      </c>
      <c r="EY9" s="227">
        <v>86.9</v>
      </c>
      <c r="EZ9" s="227">
        <v>86.9</v>
      </c>
      <c r="FA9" s="227">
        <v>86.9</v>
      </c>
      <c r="FB9" s="227">
        <v>146.9</v>
      </c>
      <c r="FC9" s="227">
        <v>193.1</v>
      </c>
      <c r="FD9" s="227">
        <v>193.1</v>
      </c>
    </row>
    <row r="10" spans="1:160" s="41" customFormat="1" ht="13.5" thickBot="1" x14ac:dyDescent="0.25">
      <c r="A10" s="131"/>
      <c r="B10" s="34">
        <v>3</v>
      </c>
      <c r="C10" s="10">
        <v>3</v>
      </c>
      <c r="D10" s="37" t="s">
        <v>92</v>
      </c>
      <c r="E10" s="37" t="s">
        <v>93</v>
      </c>
      <c r="F10" s="37"/>
      <c r="G10" s="43">
        <v>0.29375000000000001</v>
      </c>
      <c r="H10" s="47">
        <v>0.29375000000000001</v>
      </c>
      <c r="I10" s="58" t="s">
        <v>44</v>
      </c>
      <c r="J10" s="52">
        <v>0</v>
      </c>
      <c r="K10" s="43">
        <v>0.37708333333333299</v>
      </c>
      <c r="L10" s="47">
        <v>0.37708333333333299</v>
      </c>
      <c r="M10" s="42" t="s">
        <v>44</v>
      </c>
      <c r="N10" s="38">
        <v>0</v>
      </c>
      <c r="O10" s="73">
        <v>0.41875000000000001</v>
      </c>
      <c r="P10" s="42" t="s">
        <v>44</v>
      </c>
      <c r="Q10" s="38">
        <v>0</v>
      </c>
      <c r="R10" s="43">
        <v>0.42083333333333334</v>
      </c>
      <c r="S10" s="47">
        <v>0.42083333333333334</v>
      </c>
      <c r="T10" s="70">
        <v>36.9</v>
      </c>
      <c r="U10" s="71">
        <v>36.9</v>
      </c>
      <c r="V10" s="72"/>
      <c r="W10" s="115">
        <v>0.43958333333333333</v>
      </c>
      <c r="X10" s="42" t="s">
        <v>44</v>
      </c>
      <c r="Y10" s="38">
        <v>0</v>
      </c>
      <c r="Z10" s="49">
        <v>0.47430555555555554</v>
      </c>
      <c r="AA10" s="42" t="s">
        <v>44</v>
      </c>
      <c r="AB10" s="38">
        <v>0</v>
      </c>
      <c r="AC10" s="53">
        <v>0.47638888888888892</v>
      </c>
      <c r="AD10" s="61"/>
      <c r="AE10" s="55">
        <v>0.48048611111111111</v>
      </c>
      <c r="AF10" s="35">
        <v>4.0972222222221966E-3</v>
      </c>
      <c r="AG10" s="35">
        <v>2.430555555555298E-4</v>
      </c>
      <c r="AH10" s="44" t="s">
        <v>223</v>
      </c>
      <c r="AI10" s="45">
        <v>21</v>
      </c>
      <c r="AJ10" s="115">
        <v>0.49722222222222223</v>
      </c>
      <c r="AK10" s="42" t="s">
        <v>44</v>
      </c>
      <c r="AL10" s="38">
        <v>0</v>
      </c>
      <c r="AM10" s="73">
        <v>0.50763888888888886</v>
      </c>
      <c r="AN10" s="42" t="s">
        <v>44</v>
      </c>
      <c r="AO10" s="38">
        <v>0</v>
      </c>
      <c r="AP10" s="53">
        <v>0.50972222222222219</v>
      </c>
      <c r="AQ10" s="61"/>
      <c r="AR10" s="55">
        <v>0.51706018518518515</v>
      </c>
      <c r="AS10" s="35">
        <v>7.3379629629629628E-3</v>
      </c>
      <c r="AT10" s="35">
        <v>5.7870370370370367E-4</v>
      </c>
      <c r="AU10" s="44" t="s">
        <v>223</v>
      </c>
      <c r="AV10" s="45">
        <v>50</v>
      </c>
      <c r="AW10" s="49">
        <v>0.53749999999999998</v>
      </c>
      <c r="AX10" s="42" t="s">
        <v>44</v>
      </c>
      <c r="AY10" s="38">
        <v>0</v>
      </c>
      <c r="AZ10" s="49">
        <v>0.53958333333333297</v>
      </c>
      <c r="BA10" s="61"/>
      <c r="BB10" s="55">
        <v>0.54468749999999999</v>
      </c>
      <c r="BC10" s="35">
        <v>5.1041666666670205E-3</v>
      </c>
      <c r="BD10" s="35">
        <v>1.0416666666702035E-4</v>
      </c>
      <c r="BE10" s="44" t="s">
        <v>223</v>
      </c>
      <c r="BF10" s="45">
        <v>9</v>
      </c>
      <c r="BG10" s="308">
        <v>0.58472222222222181</v>
      </c>
      <c r="BH10" s="42" t="s">
        <v>44</v>
      </c>
      <c r="BI10" s="38">
        <v>0</v>
      </c>
      <c r="BJ10" s="43">
        <v>0.58472222222222225</v>
      </c>
      <c r="BK10" s="47">
        <v>0.5854166666666667</v>
      </c>
      <c r="BL10" s="70">
        <v>27.2</v>
      </c>
      <c r="BM10" s="71">
        <v>27.2</v>
      </c>
      <c r="BN10" s="72"/>
      <c r="BO10" s="117" t="s">
        <v>226</v>
      </c>
      <c r="BP10" s="121"/>
      <c r="BQ10" s="124" t="s">
        <v>225</v>
      </c>
      <c r="BR10" s="125"/>
      <c r="BS10" s="49">
        <v>0.66111111111111109</v>
      </c>
      <c r="BT10" s="42" t="s">
        <v>44</v>
      </c>
      <c r="BU10" s="38">
        <v>0</v>
      </c>
      <c r="BV10" s="49">
        <v>0.66319444444444398</v>
      </c>
      <c r="BW10" s="61"/>
      <c r="BX10" s="55">
        <v>0.66568287037037044</v>
      </c>
      <c r="BY10" s="35">
        <v>2.4884259259264629E-3</v>
      </c>
      <c r="BZ10" s="35">
        <v>3.4722222222759343E-5</v>
      </c>
      <c r="CA10" s="44" t="s">
        <v>223</v>
      </c>
      <c r="CB10" s="45">
        <v>3</v>
      </c>
      <c r="CC10" s="85">
        <v>0.66736111111111107</v>
      </c>
      <c r="CD10" s="86"/>
      <c r="CE10" s="87">
        <v>0</v>
      </c>
      <c r="CF10" s="88"/>
      <c r="CG10" s="85">
        <v>0.67569444444444438</v>
      </c>
      <c r="CH10" s="86"/>
      <c r="CI10" s="87">
        <v>0</v>
      </c>
      <c r="CJ10" s="88"/>
      <c r="CK10" s="43">
        <v>0.71875</v>
      </c>
      <c r="CL10" s="47">
        <v>0.71875</v>
      </c>
      <c r="CM10" s="70">
        <v>49.8</v>
      </c>
      <c r="CN10" s="71">
        <v>49.8</v>
      </c>
      <c r="CO10" s="72"/>
      <c r="CP10" s="91">
        <v>0.72013888888888899</v>
      </c>
      <c r="CQ10" s="95">
        <v>5.5555555555555601E-2</v>
      </c>
      <c r="CR10" s="42" t="s">
        <v>44</v>
      </c>
      <c r="CS10" s="38">
        <v>0</v>
      </c>
      <c r="CT10" s="64"/>
      <c r="CU10" s="39">
        <v>196.9</v>
      </c>
      <c r="CV10" s="46">
        <v>0</v>
      </c>
      <c r="CW10" s="40"/>
      <c r="CX10" s="63">
        <v>196.9</v>
      </c>
      <c r="CY10" s="43"/>
      <c r="CZ10" s="101" t="s">
        <v>190</v>
      </c>
      <c r="DA10" s="129" t="s">
        <v>177</v>
      </c>
      <c r="DB10" s="129">
        <v>140</v>
      </c>
      <c r="DC10" s="104" t="s">
        <v>181</v>
      </c>
      <c r="DD10" s="77"/>
      <c r="DE10" s="56"/>
      <c r="DF10" s="36"/>
      <c r="DI10" s="41">
        <v>1.0900000000000001</v>
      </c>
      <c r="DJ10" s="41" t="s">
        <v>196</v>
      </c>
      <c r="DK10" s="153">
        <v>124.151</v>
      </c>
      <c r="DL10" s="41">
        <v>124.151</v>
      </c>
      <c r="DM10" s="41">
        <v>9999</v>
      </c>
      <c r="DP10" s="41">
        <v>3</v>
      </c>
      <c r="DQ10" s="227">
        <v>0</v>
      </c>
      <c r="DR10" s="227">
        <v>0</v>
      </c>
      <c r="DS10" s="228">
        <v>36.9</v>
      </c>
      <c r="DT10" s="227">
        <v>0</v>
      </c>
      <c r="DU10" s="227">
        <v>0</v>
      </c>
      <c r="DV10" s="227">
        <v>21</v>
      </c>
      <c r="DW10" s="227">
        <v>0</v>
      </c>
      <c r="DX10" s="227">
        <v>0</v>
      </c>
      <c r="DY10" s="227">
        <v>50</v>
      </c>
      <c r="DZ10" s="227">
        <v>0</v>
      </c>
      <c r="EA10" s="227">
        <v>9</v>
      </c>
      <c r="EB10" s="227">
        <v>0</v>
      </c>
      <c r="EC10" s="228">
        <v>27.2</v>
      </c>
      <c r="ED10" s="227">
        <v>0</v>
      </c>
      <c r="EE10" s="227">
        <v>0</v>
      </c>
      <c r="EF10" s="227">
        <v>3</v>
      </c>
      <c r="EG10" s="227">
        <v>0</v>
      </c>
      <c r="EH10" s="228">
        <v>49.8</v>
      </c>
      <c r="EI10" s="227">
        <v>0</v>
      </c>
      <c r="EK10" s="41">
        <v>3</v>
      </c>
      <c r="EL10" s="227">
        <v>0</v>
      </c>
      <c r="EM10" s="227">
        <v>0</v>
      </c>
      <c r="EN10" s="227">
        <v>36.9</v>
      </c>
      <c r="EO10" s="227">
        <v>36.9</v>
      </c>
      <c r="EP10" s="227">
        <v>36.9</v>
      </c>
      <c r="EQ10" s="227">
        <v>57.9</v>
      </c>
      <c r="ER10" s="227">
        <v>57.9</v>
      </c>
      <c r="ES10" s="227">
        <v>57.9</v>
      </c>
      <c r="ET10" s="227">
        <v>107.9</v>
      </c>
      <c r="EU10" s="227">
        <v>107.9</v>
      </c>
      <c r="EV10" s="227">
        <v>116.9</v>
      </c>
      <c r="EW10" s="227">
        <v>116.9</v>
      </c>
      <c r="EX10" s="227">
        <v>144.1</v>
      </c>
      <c r="EY10" s="227">
        <v>144.1</v>
      </c>
      <c r="EZ10" s="227">
        <v>144.1</v>
      </c>
      <c r="FA10" s="227">
        <v>147.1</v>
      </c>
      <c r="FB10" s="227">
        <v>147.1</v>
      </c>
      <c r="FC10" s="227">
        <v>196.9</v>
      </c>
      <c r="FD10" s="227">
        <v>196.9</v>
      </c>
    </row>
    <row r="11" spans="1:160" s="41" customFormat="1" ht="13.5" thickBot="1" x14ac:dyDescent="0.25">
      <c r="A11" s="132"/>
      <c r="B11" s="34">
        <v>7</v>
      </c>
      <c r="C11" s="10">
        <v>7</v>
      </c>
      <c r="D11" s="37" t="s">
        <v>34</v>
      </c>
      <c r="E11" s="37" t="s">
        <v>96</v>
      </c>
      <c r="F11" s="37"/>
      <c r="G11" s="43">
        <v>0.296527777777778</v>
      </c>
      <c r="H11" s="47">
        <v>0.29652777777777778</v>
      </c>
      <c r="I11" s="58" t="s">
        <v>44</v>
      </c>
      <c r="J11" s="52">
        <v>0</v>
      </c>
      <c r="K11" s="43">
        <v>0.37986111111111098</v>
      </c>
      <c r="L11" s="47">
        <v>0.37986111111110998</v>
      </c>
      <c r="M11" s="42" t="s">
        <v>44</v>
      </c>
      <c r="N11" s="38">
        <v>0</v>
      </c>
      <c r="O11" s="73">
        <v>0.42152777777777778</v>
      </c>
      <c r="P11" s="42" t="s">
        <v>44</v>
      </c>
      <c r="Q11" s="38">
        <v>0</v>
      </c>
      <c r="R11" s="43">
        <v>0.42430555555555555</v>
      </c>
      <c r="S11" s="47">
        <v>0.42430555555555555</v>
      </c>
      <c r="T11" s="70">
        <v>38</v>
      </c>
      <c r="U11" s="71">
        <v>38</v>
      </c>
      <c r="V11" s="72"/>
      <c r="W11" s="115">
        <v>0.44236111111111109</v>
      </c>
      <c r="X11" s="42" t="s">
        <v>44</v>
      </c>
      <c r="Y11" s="38">
        <v>0</v>
      </c>
      <c r="Z11" s="49">
        <v>0.4770833333333333</v>
      </c>
      <c r="AA11" s="42" t="s">
        <v>44</v>
      </c>
      <c r="AB11" s="38">
        <v>0</v>
      </c>
      <c r="AC11" s="53">
        <v>0.47916666666666669</v>
      </c>
      <c r="AD11" s="61"/>
      <c r="AE11" s="55">
        <v>0.48293981481481479</v>
      </c>
      <c r="AF11" s="35">
        <v>3.7731481481481088E-3</v>
      </c>
      <c r="AG11" s="35">
        <v>8.1018518518557927E-5</v>
      </c>
      <c r="AH11" s="44" t="s">
        <v>45</v>
      </c>
      <c r="AI11" s="45">
        <v>7</v>
      </c>
      <c r="AJ11" s="115">
        <v>0.5</v>
      </c>
      <c r="AK11" s="42" t="s">
        <v>44</v>
      </c>
      <c r="AL11" s="38">
        <v>0</v>
      </c>
      <c r="AM11" s="73">
        <v>0.51041666666666663</v>
      </c>
      <c r="AN11" s="42" t="s">
        <v>44</v>
      </c>
      <c r="AO11" s="38">
        <v>0</v>
      </c>
      <c r="AP11" s="53">
        <v>0.51250000000000007</v>
      </c>
      <c r="AQ11" s="61"/>
      <c r="AR11" s="55">
        <v>0.51922453703703708</v>
      </c>
      <c r="AS11" s="35">
        <v>6.724537037037015E-3</v>
      </c>
      <c r="AT11" s="35">
        <v>3.472222222224413E-5</v>
      </c>
      <c r="AU11" s="44" t="s">
        <v>45</v>
      </c>
      <c r="AV11" s="45">
        <v>3</v>
      </c>
      <c r="AW11" s="49">
        <v>0.54027777777777775</v>
      </c>
      <c r="AX11" s="42" t="s">
        <v>44</v>
      </c>
      <c r="AY11" s="38">
        <v>0</v>
      </c>
      <c r="AZ11" s="49">
        <v>0.54236111111111096</v>
      </c>
      <c r="BA11" s="61"/>
      <c r="BB11" s="55">
        <v>0.54699074074074072</v>
      </c>
      <c r="BC11" s="35">
        <v>4.6296296296297612E-3</v>
      </c>
      <c r="BD11" s="35">
        <v>3.7037037037023889E-4</v>
      </c>
      <c r="BE11" s="44" t="s">
        <v>45</v>
      </c>
      <c r="BF11" s="45">
        <v>32</v>
      </c>
      <c r="BG11" s="308">
        <v>0.58750000000000002</v>
      </c>
      <c r="BH11" s="42" t="s">
        <v>44</v>
      </c>
      <c r="BI11" s="38">
        <v>0</v>
      </c>
      <c r="BJ11" s="43">
        <v>0.58888888888888891</v>
      </c>
      <c r="BK11" s="47">
        <v>0.58888888888888891</v>
      </c>
      <c r="BL11" s="70">
        <v>26.9</v>
      </c>
      <c r="BM11" s="71">
        <v>26.9</v>
      </c>
      <c r="BN11" s="72"/>
      <c r="BO11" s="117" t="s">
        <v>226</v>
      </c>
      <c r="BP11" s="121"/>
      <c r="BQ11" s="124" t="s">
        <v>225</v>
      </c>
      <c r="BR11" s="125"/>
      <c r="BS11" s="49">
        <v>0.66388888888888886</v>
      </c>
      <c r="BT11" s="42" t="s">
        <v>44</v>
      </c>
      <c r="BU11" s="38">
        <v>0</v>
      </c>
      <c r="BV11" s="49">
        <v>0.66597222222222197</v>
      </c>
      <c r="BW11" s="61"/>
      <c r="BX11" s="55">
        <v>0.66840277777777779</v>
      </c>
      <c r="BY11" s="35">
        <v>2.4305555555558245E-3</v>
      </c>
      <c r="BZ11" s="35">
        <v>2.3148148147879126E-5</v>
      </c>
      <c r="CA11" s="44" t="s">
        <v>45</v>
      </c>
      <c r="CB11" s="45">
        <v>2</v>
      </c>
      <c r="CC11" s="85">
        <v>0.6694444444444444</v>
      </c>
      <c r="CD11" s="86"/>
      <c r="CE11" s="87">
        <v>60</v>
      </c>
      <c r="CF11" s="88"/>
      <c r="CG11" s="85">
        <v>0.67847222222222225</v>
      </c>
      <c r="CH11" s="86"/>
      <c r="CI11" s="87">
        <v>0</v>
      </c>
      <c r="CJ11" s="88"/>
      <c r="CK11" s="43">
        <v>0.72083333333333333</v>
      </c>
      <c r="CL11" s="47">
        <v>0.72083333333333333</v>
      </c>
      <c r="CM11" s="70">
        <v>51.5</v>
      </c>
      <c r="CN11" s="71">
        <v>51.5</v>
      </c>
      <c r="CO11" s="72">
        <v>30</v>
      </c>
      <c r="CP11" s="91">
        <v>0.72361111111111109</v>
      </c>
      <c r="CQ11" s="95">
        <v>5.5555555555555601E-2</v>
      </c>
      <c r="CR11" s="42" t="s">
        <v>44</v>
      </c>
      <c r="CS11" s="38">
        <v>0</v>
      </c>
      <c r="CT11" s="64"/>
      <c r="CU11" s="39">
        <v>190.4</v>
      </c>
      <c r="CV11" s="46">
        <v>60</v>
      </c>
      <c r="CW11" s="40"/>
      <c r="CX11" s="63">
        <v>250.4</v>
      </c>
      <c r="CY11" s="43"/>
      <c r="CZ11" s="101" t="s">
        <v>189</v>
      </c>
      <c r="DA11" s="129" t="s">
        <v>177</v>
      </c>
      <c r="DB11" s="129">
        <v>71</v>
      </c>
      <c r="DC11" s="104" t="s">
        <v>180</v>
      </c>
      <c r="DD11" s="77"/>
      <c r="DE11" s="56"/>
      <c r="DF11" s="36"/>
      <c r="DI11" s="41">
        <v>1.06</v>
      </c>
      <c r="DJ11" s="41" t="s">
        <v>196</v>
      </c>
      <c r="DK11" s="153">
        <v>153.38400000000001</v>
      </c>
      <c r="DL11" s="41">
        <v>153.38400000000001</v>
      </c>
      <c r="DM11" s="41">
        <v>9999</v>
      </c>
      <c r="DP11" s="41">
        <v>7</v>
      </c>
      <c r="DQ11" s="227">
        <v>0</v>
      </c>
      <c r="DR11" s="227">
        <v>0</v>
      </c>
      <c r="DS11" s="228">
        <v>38</v>
      </c>
      <c r="DT11" s="227">
        <v>0</v>
      </c>
      <c r="DU11" s="227">
        <v>0</v>
      </c>
      <c r="DV11" s="227">
        <v>7</v>
      </c>
      <c r="DW11" s="227">
        <v>0</v>
      </c>
      <c r="DX11" s="227">
        <v>0</v>
      </c>
      <c r="DY11" s="227">
        <v>3</v>
      </c>
      <c r="DZ11" s="227">
        <v>0</v>
      </c>
      <c r="EA11" s="227">
        <v>32</v>
      </c>
      <c r="EB11" s="227">
        <v>0</v>
      </c>
      <c r="EC11" s="228">
        <v>26.9</v>
      </c>
      <c r="ED11" s="227">
        <v>0</v>
      </c>
      <c r="EE11" s="227">
        <v>0</v>
      </c>
      <c r="EF11" s="227">
        <v>2</v>
      </c>
      <c r="EG11" s="227">
        <v>60</v>
      </c>
      <c r="EH11" s="228">
        <v>81.5</v>
      </c>
      <c r="EI11" s="227">
        <v>0</v>
      </c>
      <c r="EK11" s="41">
        <v>7</v>
      </c>
      <c r="EL11" s="227">
        <v>0</v>
      </c>
      <c r="EM11" s="227">
        <v>0</v>
      </c>
      <c r="EN11" s="227">
        <v>38</v>
      </c>
      <c r="EO11" s="227">
        <v>38</v>
      </c>
      <c r="EP11" s="227">
        <v>38</v>
      </c>
      <c r="EQ11" s="227">
        <v>45</v>
      </c>
      <c r="ER11" s="227">
        <v>45</v>
      </c>
      <c r="ES11" s="227">
        <v>45</v>
      </c>
      <c r="ET11" s="227">
        <v>48</v>
      </c>
      <c r="EU11" s="227">
        <v>48</v>
      </c>
      <c r="EV11" s="227">
        <v>80</v>
      </c>
      <c r="EW11" s="227">
        <v>80</v>
      </c>
      <c r="EX11" s="227">
        <v>106.9</v>
      </c>
      <c r="EY11" s="227">
        <v>106.9</v>
      </c>
      <c r="EZ11" s="227">
        <v>106.9</v>
      </c>
      <c r="FA11" s="227">
        <v>108.9</v>
      </c>
      <c r="FB11" s="227">
        <v>168.9</v>
      </c>
      <c r="FC11" s="227">
        <v>250.4</v>
      </c>
      <c r="FD11" s="227">
        <v>250.4</v>
      </c>
    </row>
    <row r="12" spans="1:160" s="41" customFormat="1" ht="13.5" thickBot="1" x14ac:dyDescent="0.25">
      <c r="A12" s="131"/>
      <c r="B12" s="34">
        <v>9</v>
      </c>
      <c r="C12" s="10">
        <v>9</v>
      </c>
      <c r="D12" s="37" t="s">
        <v>35</v>
      </c>
      <c r="E12" s="37" t="s">
        <v>99</v>
      </c>
      <c r="F12" s="37"/>
      <c r="G12" s="43">
        <v>0.297916666666667</v>
      </c>
      <c r="H12" s="47">
        <v>0.29791666666666666</v>
      </c>
      <c r="I12" s="58" t="s">
        <v>44</v>
      </c>
      <c r="J12" s="52">
        <v>0</v>
      </c>
      <c r="K12" s="43">
        <v>0.38124999999999998</v>
      </c>
      <c r="L12" s="47">
        <v>0.38124999999999798</v>
      </c>
      <c r="M12" s="42" t="s">
        <v>44</v>
      </c>
      <c r="N12" s="38">
        <v>0</v>
      </c>
      <c r="O12" s="73">
        <v>0.42291666666666666</v>
      </c>
      <c r="P12" s="42" t="s">
        <v>44</v>
      </c>
      <c r="Q12" s="38">
        <v>0</v>
      </c>
      <c r="R12" s="43">
        <v>0.42499999999999999</v>
      </c>
      <c r="S12" s="47">
        <v>0.42499999999999999</v>
      </c>
      <c r="T12" s="70">
        <v>38.5</v>
      </c>
      <c r="U12" s="71">
        <v>38.5</v>
      </c>
      <c r="V12" s="72"/>
      <c r="W12" s="115">
        <v>0.44374999999999998</v>
      </c>
      <c r="X12" s="42" t="s">
        <v>44</v>
      </c>
      <c r="Y12" s="38">
        <v>0</v>
      </c>
      <c r="Z12" s="49">
        <v>0.47847222222222219</v>
      </c>
      <c r="AA12" s="42" t="s">
        <v>44</v>
      </c>
      <c r="AB12" s="38">
        <v>0</v>
      </c>
      <c r="AC12" s="53">
        <v>0.48055555555555557</v>
      </c>
      <c r="AD12" s="61"/>
      <c r="AE12" s="55">
        <v>0.48440972222222217</v>
      </c>
      <c r="AF12" s="35">
        <v>3.854166666666603E-3</v>
      </c>
      <c r="AG12" s="35">
        <v>6.3751087742147661E-17</v>
      </c>
      <c r="AH12" s="44" t="s">
        <v>44</v>
      </c>
      <c r="AI12" s="45">
        <v>0</v>
      </c>
      <c r="AJ12" s="115">
        <v>0.50138888888888888</v>
      </c>
      <c r="AK12" s="42" t="s">
        <v>44</v>
      </c>
      <c r="AL12" s="38">
        <v>0</v>
      </c>
      <c r="AM12" s="73">
        <v>0.51180555555555551</v>
      </c>
      <c r="AN12" s="42" t="s">
        <v>44</v>
      </c>
      <c r="AO12" s="38">
        <v>0</v>
      </c>
      <c r="AP12" s="53">
        <v>0.51388888888888895</v>
      </c>
      <c r="AQ12" s="61"/>
      <c r="AR12" s="55">
        <v>0.52239583333333328</v>
      </c>
      <c r="AS12" s="35">
        <v>8.506944444444331E-3</v>
      </c>
      <c r="AT12" s="35">
        <v>1.7476851851850718E-3</v>
      </c>
      <c r="AU12" s="44" t="s">
        <v>223</v>
      </c>
      <c r="AV12" s="45">
        <v>151</v>
      </c>
      <c r="AW12" s="49">
        <v>0.54166666666666663</v>
      </c>
      <c r="AX12" s="42" t="s">
        <v>44</v>
      </c>
      <c r="AY12" s="38">
        <v>0</v>
      </c>
      <c r="AZ12" s="49">
        <v>0.54374999999999996</v>
      </c>
      <c r="BA12" s="61"/>
      <c r="BB12" s="55">
        <v>0.54880787037037038</v>
      </c>
      <c r="BC12" s="35">
        <v>5.0578703703704209E-3</v>
      </c>
      <c r="BD12" s="35">
        <v>5.7870370370420761E-5</v>
      </c>
      <c r="BE12" s="44" t="s">
        <v>223</v>
      </c>
      <c r="BF12" s="45">
        <v>5</v>
      </c>
      <c r="BG12" s="308">
        <v>0.5888888888888888</v>
      </c>
      <c r="BH12" s="42" t="s">
        <v>44</v>
      </c>
      <c r="BI12" s="38">
        <v>0</v>
      </c>
      <c r="BJ12" s="43">
        <v>0.58958333333333335</v>
      </c>
      <c r="BK12" s="47">
        <v>0.59027777777777779</v>
      </c>
      <c r="BL12" s="70">
        <v>27.8</v>
      </c>
      <c r="BM12" s="71">
        <v>27.8</v>
      </c>
      <c r="BN12" s="72"/>
      <c r="BO12" s="117" t="s">
        <v>226</v>
      </c>
      <c r="BP12" s="121"/>
      <c r="BQ12" s="124" t="s">
        <v>225</v>
      </c>
      <c r="BR12" s="125"/>
      <c r="BS12" s="49">
        <v>0.66527777777777775</v>
      </c>
      <c r="BT12" s="42" t="s">
        <v>44</v>
      </c>
      <c r="BU12" s="38">
        <v>0</v>
      </c>
      <c r="BV12" s="49">
        <v>0.66736111111111096</v>
      </c>
      <c r="BW12" s="61"/>
      <c r="BX12" s="55">
        <v>0.66990740740740751</v>
      </c>
      <c r="BY12" s="35">
        <v>2.5462962962965463E-3</v>
      </c>
      <c r="BZ12" s="35">
        <v>9.25925925928427E-5</v>
      </c>
      <c r="CA12" s="44" t="s">
        <v>223</v>
      </c>
      <c r="CB12" s="45">
        <v>8</v>
      </c>
      <c r="CC12" s="85">
        <v>0.67083333333333339</v>
      </c>
      <c r="CD12" s="86"/>
      <c r="CE12" s="87">
        <v>60</v>
      </c>
      <c r="CF12" s="88"/>
      <c r="CG12" s="85">
        <v>0.6791666666666667</v>
      </c>
      <c r="CH12" s="86"/>
      <c r="CI12" s="87">
        <v>0</v>
      </c>
      <c r="CJ12" s="88"/>
      <c r="CK12" s="43">
        <v>0.72291666666666676</v>
      </c>
      <c r="CL12" s="47">
        <v>0.72291666666666676</v>
      </c>
      <c r="CM12" s="70">
        <v>42.8</v>
      </c>
      <c r="CN12" s="71">
        <v>42.8</v>
      </c>
      <c r="CO12" s="72"/>
      <c r="CP12" s="91">
        <v>0.72291666666666676</v>
      </c>
      <c r="CQ12" s="95">
        <v>5.5555555555555601E-2</v>
      </c>
      <c r="CR12" s="42" t="s">
        <v>44</v>
      </c>
      <c r="CS12" s="38">
        <v>0</v>
      </c>
      <c r="CT12" s="64"/>
      <c r="CU12" s="39">
        <v>273.10000000000002</v>
      </c>
      <c r="CV12" s="46">
        <v>60</v>
      </c>
      <c r="CW12" s="40"/>
      <c r="CX12" s="63">
        <v>333.1</v>
      </c>
      <c r="CY12" s="43"/>
      <c r="CZ12" s="101" t="s">
        <v>189</v>
      </c>
      <c r="DA12" s="129" t="s">
        <v>177</v>
      </c>
      <c r="DB12" s="129">
        <v>78</v>
      </c>
      <c r="DC12" s="104" t="s">
        <v>182</v>
      </c>
      <c r="DD12" s="77"/>
      <c r="DE12" s="56"/>
      <c r="DF12" s="36"/>
      <c r="DI12" s="41">
        <v>1.06</v>
      </c>
      <c r="DJ12" s="41" t="s">
        <v>196</v>
      </c>
      <c r="DK12" s="153">
        <v>115.646</v>
      </c>
      <c r="DL12" s="41">
        <v>115.646</v>
      </c>
      <c r="DM12" s="41">
        <v>9999</v>
      </c>
      <c r="DP12" s="41">
        <v>9</v>
      </c>
      <c r="DQ12" s="227">
        <v>0</v>
      </c>
      <c r="DR12" s="227">
        <v>0</v>
      </c>
      <c r="DS12" s="228">
        <v>38.5</v>
      </c>
      <c r="DT12" s="227">
        <v>0</v>
      </c>
      <c r="DU12" s="227">
        <v>0</v>
      </c>
      <c r="DV12" s="227">
        <v>0</v>
      </c>
      <c r="DW12" s="227">
        <v>0</v>
      </c>
      <c r="DX12" s="227">
        <v>0</v>
      </c>
      <c r="DY12" s="227">
        <v>151</v>
      </c>
      <c r="DZ12" s="227">
        <v>0</v>
      </c>
      <c r="EA12" s="227">
        <v>5</v>
      </c>
      <c r="EB12" s="227">
        <v>0</v>
      </c>
      <c r="EC12" s="228">
        <v>27.8</v>
      </c>
      <c r="ED12" s="227">
        <v>0</v>
      </c>
      <c r="EE12" s="227">
        <v>0</v>
      </c>
      <c r="EF12" s="227">
        <v>8</v>
      </c>
      <c r="EG12" s="227">
        <v>60</v>
      </c>
      <c r="EH12" s="228">
        <v>42.8</v>
      </c>
      <c r="EI12" s="227">
        <v>0</v>
      </c>
      <c r="EK12" s="41">
        <v>9</v>
      </c>
      <c r="EL12" s="227">
        <v>0</v>
      </c>
      <c r="EM12" s="227">
        <v>0</v>
      </c>
      <c r="EN12" s="227">
        <v>38.5</v>
      </c>
      <c r="EO12" s="227">
        <v>38.5</v>
      </c>
      <c r="EP12" s="227">
        <v>38.5</v>
      </c>
      <c r="EQ12" s="227">
        <v>38.5</v>
      </c>
      <c r="ER12" s="227">
        <v>38.5</v>
      </c>
      <c r="ES12" s="227">
        <v>38.5</v>
      </c>
      <c r="ET12" s="227">
        <v>189.5</v>
      </c>
      <c r="EU12" s="227">
        <v>189.5</v>
      </c>
      <c r="EV12" s="227">
        <v>194.5</v>
      </c>
      <c r="EW12" s="227">
        <v>194.5</v>
      </c>
      <c r="EX12" s="227">
        <v>222.3</v>
      </c>
      <c r="EY12" s="227">
        <v>222.3</v>
      </c>
      <c r="EZ12" s="227">
        <v>222.3</v>
      </c>
      <c r="FA12" s="227">
        <v>230.3</v>
      </c>
      <c r="FB12" s="227">
        <v>290.3</v>
      </c>
      <c r="FC12" s="227">
        <v>333.1</v>
      </c>
      <c r="FD12" s="227">
        <v>333.1</v>
      </c>
    </row>
    <row r="13" spans="1:160" ht="13.5" thickBot="1" x14ac:dyDescent="0.25">
      <c r="A13" s="132"/>
      <c r="B13" s="34">
        <v>13</v>
      </c>
      <c r="C13" s="10">
        <v>13</v>
      </c>
      <c r="D13" s="37" t="s">
        <v>104</v>
      </c>
      <c r="E13" s="37" t="s">
        <v>41</v>
      </c>
      <c r="F13" s="37"/>
      <c r="G13" s="43">
        <v>0.30069444444444399</v>
      </c>
      <c r="H13" s="47">
        <v>0.30069444444444443</v>
      </c>
      <c r="I13" s="58" t="s">
        <v>44</v>
      </c>
      <c r="J13" s="52">
        <v>0</v>
      </c>
      <c r="K13" s="43">
        <v>0.38402777777777702</v>
      </c>
      <c r="L13" s="47">
        <v>0.38402777777777403</v>
      </c>
      <c r="M13" s="42" t="s">
        <v>44</v>
      </c>
      <c r="N13" s="38">
        <v>0</v>
      </c>
      <c r="O13" s="73">
        <v>0.42569444444444443</v>
      </c>
      <c r="P13" s="42" t="s">
        <v>44</v>
      </c>
      <c r="Q13" s="38">
        <v>0</v>
      </c>
      <c r="R13" s="43">
        <v>0.4291666666666667</v>
      </c>
      <c r="S13" s="47">
        <v>0.4291666666666667</v>
      </c>
      <c r="T13" s="70">
        <v>39</v>
      </c>
      <c r="U13" s="71">
        <v>39</v>
      </c>
      <c r="V13" s="72"/>
      <c r="W13" s="115">
        <v>0.44652777777777775</v>
      </c>
      <c r="X13" s="42" t="s">
        <v>44</v>
      </c>
      <c r="Y13" s="38">
        <v>0</v>
      </c>
      <c r="Z13" s="49">
        <v>0.48125000000000001</v>
      </c>
      <c r="AA13" s="42" t="s">
        <v>44</v>
      </c>
      <c r="AB13" s="38">
        <v>0</v>
      </c>
      <c r="AC13" s="53">
        <v>0.48333333333333334</v>
      </c>
      <c r="AD13" s="61"/>
      <c r="AE13" s="55">
        <v>0.4871180555555556</v>
      </c>
      <c r="AF13" s="35">
        <v>3.7847222222222587E-3</v>
      </c>
      <c r="AG13" s="35">
        <v>6.9444444444408029E-5</v>
      </c>
      <c r="AH13" s="44" t="s">
        <v>45</v>
      </c>
      <c r="AI13" s="310">
        <v>6</v>
      </c>
      <c r="AJ13" s="115">
        <v>0.50416666666666665</v>
      </c>
      <c r="AK13" s="42" t="s">
        <v>44</v>
      </c>
      <c r="AL13" s="38">
        <v>0</v>
      </c>
      <c r="AM13" s="73">
        <v>0.51458333333333328</v>
      </c>
      <c r="AN13" s="42" t="s">
        <v>44</v>
      </c>
      <c r="AO13" s="38">
        <v>0</v>
      </c>
      <c r="AP13" s="53">
        <v>0.51666666666666672</v>
      </c>
      <c r="AQ13" s="61"/>
      <c r="AR13" s="55">
        <v>0.5272916666666666</v>
      </c>
      <c r="AS13" s="35">
        <v>1.0624999999999885E-2</v>
      </c>
      <c r="AT13" s="35">
        <v>3.8657407407406254E-3</v>
      </c>
      <c r="AU13" s="44" t="s">
        <v>223</v>
      </c>
      <c r="AV13" s="310">
        <v>334</v>
      </c>
      <c r="AW13" s="49">
        <v>0.5444444444444444</v>
      </c>
      <c r="AX13" s="42" t="s">
        <v>44</v>
      </c>
      <c r="AY13" s="38">
        <v>0</v>
      </c>
      <c r="AZ13" s="49">
        <v>0.54652777777777795</v>
      </c>
      <c r="BA13" s="61"/>
      <c r="BB13" s="314">
        <v>0.55143518518518519</v>
      </c>
      <c r="BC13" s="35">
        <v>4.9074074074072493E-3</v>
      </c>
      <c r="BD13" s="35">
        <v>9.259259259275076E-5</v>
      </c>
      <c r="BE13" s="44" t="s">
        <v>45</v>
      </c>
      <c r="BF13" s="310">
        <v>8</v>
      </c>
      <c r="BG13" s="308">
        <v>0.59166666666666679</v>
      </c>
      <c r="BH13" s="42" t="s">
        <v>44</v>
      </c>
      <c r="BI13" s="38">
        <v>0</v>
      </c>
      <c r="BJ13" s="43">
        <v>0.59236111111111112</v>
      </c>
      <c r="BK13" s="47">
        <v>0.59305555555555556</v>
      </c>
      <c r="BL13" s="70">
        <v>27.6</v>
      </c>
      <c r="BM13" s="71">
        <v>27.6</v>
      </c>
      <c r="BN13" s="72"/>
      <c r="BO13" s="117" t="s">
        <v>226</v>
      </c>
      <c r="BP13" s="121"/>
      <c r="BQ13" s="124" t="s">
        <v>225</v>
      </c>
      <c r="BR13" s="125"/>
      <c r="BS13" s="49">
        <v>0.66805555555555562</v>
      </c>
      <c r="BT13" s="42" t="s">
        <v>44</v>
      </c>
      <c r="BU13" s="38">
        <v>0</v>
      </c>
      <c r="BV13" s="49">
        <v>0.67083333333333295</v>
      </c>
      <c r="BW13" s="61"/>
      <c r="BX13" s="55">
        <v>0.67347222222222225</v>
      </c>
      <c r="BY13" s="35">
        <v>2.6388888888893014E-3</v>
      </c>
      <c r="BZ13" s="35">
        <v>1.851851851855978E-4</v>
      </c>
      <c r="CA13" s="44" t="s">
        <v>223</v>
      </c>
      <c r="CB13" s="310">
        <v>16</v>
      </c>
      <c r="CC13" s="85">
        <v>0.67569444444444438</v>
      </c>
      <c r="CD13" s="86"/>
      <c r="CE13" s="87">
        <v>0</v>
      </c>
      <c r="CF13" s="88"/>
      <c r="CG13" s="85">
        <v>0.68472222222222223</v>
      </c>
      <c r="CH13" s="86"/>
      <c r="CI13" s="87">
        <v>0</v>
      </c>
      <c r="CJ13" s="88"/>
      <c r="CK13" s="43">
        <v>0.73055555555555562</v>
      </c>
      <c r="CL13" s="47">
        <v>0.73055555555555562</v>
      </c>
      <c r="CM13" s="70">
        <v>48.6</v>
      </c>
      <c r="CN13" s="71">
        <v>48.6</v>
      </c>
      <c r="CO13" s="72"/>
      <c r="CP13" s="91">
        <v>0.7319444444444444</v>
      </c>
      <c r="CQ13" s="95">
        <v>5.5555555555555601E-2</v>
      </c>
      <c r="CR13" s="42" t="s">
        <v>44</v>
      </c>
      <c r="CS13" s="38">
        <v>0</v>
      </c>
      <c r="CT13" s="65"/>
      <c r="CU13" s="39">
        <v>479.2</v>
      </c>
      <c r="CV13" s="46">
        <v>0</v>
      </c>
      <c r="CW13" s="40"/>
      <c r="CX13" s="63">
        <v>479.2</v>
      </c>
      <c r="CY13" s="128"/>
      <c r="CZ13" s="101" t="s">
        <v>189</v>
      </c>
      <c r="DA13" s="129" t="s">
        <v>177</v>
      </c>
      <c r="DB13" s="129">
        <v>102</v>
      </c>
      <c r="DC13" s="104" t="s">
        <v>181</v>
      </c>
      <c r="DD13" s="77"/>
      <c r="DE13" s="56"/>
      <c r="DF13" s="36"/>
      <c r="DI13" s="41">
        <v>1.0900000000000001</v>
      </c>
      <c r="DJ13" s="17" t="s">
        <v>196</v>
      </c>
      <c r="DK13" s="153">
        <v>125.568</v>
      </c>
      <c r="DL13" s="41">
        <v>125.568</v>
      </c>
      <c r="DM13" s="41">
        <v>9999</v>
      </c>
      <c r="DP13" s="41">
        <v>13</v>
      </c>
      <c r="DQ13" s="227">
        <v>0</v>
      </c>
      <c r="DR13" s="227">
        <v>0</v>
      </c>
      <c r="DS13" s="228">
        <v>39</v>
      </c>
      <c r="DT13" s="227">
        <v>0</v>
      </c>
      <c r="DU13" s="227">
        <v>0</v>
      </c>
      <c r="DV13" s="227">
        <v>6</v>
      </c>
      <c r="DW13" s="227">
        <v>0</v>
      </c>
      <c r="DX13" s="227">
        <v>0</v>
      </c>
      <c r="DY13" s="227">
        <v>334</v>
      </c>
      <c r="DZ13" s="227">
        <v>0</v>
      </c>
      <c r="EA13" s="227">
        <v>8</v>
      </c>
      <c r="EB13" s="227">
        <v>0</v>
      </c>
      <c r="EC13" s="228">
        <v>27.6</v>
      </c>
      <c r="ED13" s="227">
        <v>0</v>
      </c>
      <c r="EE13" s="227">
        <v>0</v>
      </c>
      <c r="EF13" s="227">
        <v>16</v>
      </c>
      <c r="EG13" s="227">
        <v>0</v>
      </c>
      <c r="EH13" s="228">
        <v>48.6</v>
      </c>
      <c r="EI13" s="227">
        <v>0</v>
      </c>
      <c r="EK13" s="41">
        <v>13</v>
      </c>
      <c r="EL13" s="227">
        <v>0</v>
      </c>
      <c r="EM13" s="227">
        <v>0</v>
      </c>
      <c r="EN13" s="227">
        <v>39</v>
      </c>
      <c r="EO13" s="227">
        <v>39</v>
      </c>
      <c r="EP13" s="227">
        <v>39</v>
      </c>
      <c r="EQ13" s="227">
        <v>45</v>
      </c>
      <c r="ER13" s="227">
        <v>45</v>
      </c>
      <c r="ES13" s="227">
        <v>45</v>
      </c>
      <c r="ET13" s="227">
        <v>379</v>
      </c>
      <c r="EU13" s="227">
        <v>379</v>
      </c>
      <c r="EV13" s="227">
        <v>387</v>
      </c>
      <c r="EW13" s="227">
        <v>387</v>
      </c>
      <c r="EX13" s="227">
        <v>414.6</v>
      </c>
      <c r="EY13" s="227">
        <v>414.6</v>
      </c>
      <c r="EZ13" s="227">
        <v>414.6</v>
      </c>
      <c r="FA13" s="227">
        <v>430.6</v>
      </c>
      <c r="FB13" s="227">
        <v>430.6</v>
      </c>
      <c r="FC13" s="227">
        <v>479.2</v>
      </c>
      <c r="FD13" s="227">
        <v>479.2</v>
      </c>
    </row>
    <row r="14" spans="1:160" ht="13.5" thickBot="1" x14ac:dyDescent="0.25">
      <c r="A14" s="132"/>
      <c r="B14" s="34">
        <v>18</v>
      </c>
      <c r="C14" s="10">
        <v>18</v>
      </c>
      <c r="D14" s="37" t="s">
        <v>110</v>
      </c>
      <c r="E14" s="37" t="s">
        <v>111</v>
      </c>
      <c r="F14" s="37"/>
      <c r="G14" s="43">
        <v>0.30416666666666697</v>
      </c>
      <c r="H14" s="47">
        <v>0.30416666666666664</v>
      </c>
      <c r="I14" s="58" t="s">
        <v>44</v>
      </c>
      <c r="J14" s="52">
        <v>0</v>
      </c>
      <c r="K14" s="43">
        <v>0.38749999999999901</v>
      </c>
      <c r="L14" s="47">
        <v>0.38749999999999402</v>
      </c>
      <c r="M14" s="42" t="s">
        <v>44</v>
      </c>
      <c r="N14" s="38">
        <v>0</v>
      </c>
      <c r="O14" s="73">
        <v>0.4291666666666667</v>
      </c>
      <c r="P14" s="42" t="s">
        <v>44</v>
      </c>
      <c r="Q14" s="38">
        <v>0</v>
      </c>
      <c r="R14" s="43">
        <v>0.43333333333333335</v>
      </c>
      <c r="S14" s="47">
        <v>0.43333333333333335</v>
      </c>
      <c r="T14" s="70">
        <v>40.299999999999997</v>
      </c>
      <c r="U14" s="71">
        <v>40.299999999999997</v>
      </c>
      <c r="V14" s="72"/>
      <c r="W14" s="115">
        <v>0.45</v>
      </c>
      <c r="X14" s="42" t="s">
        <v>44</v>
      </c>
      <c r="Y14" s="38">
        <v>0</v>
      </c>
      <c r="Z14" s="49">
        <v>0.48472222222222222</v>
      </c>
      <c r="AA14" s="42" t="s">
        <v>44</v>
      </c>
      <c r="AB14" s="38">
        <v>0</v>
      </c>
      <c r="AC14" s="53">
        <v>0.48680555555555555</v>
      </c>
      <c r="AD14" s="61"/>
      <c r="AE14" s="55">
        <v>0.49076388888888894</v>
      </c>
      <c r="AF14" s="35">
        <v>3.958333333333397E-3</v>
      </c>
      <c r="AG14" s="35">
        <v>1.0416666666673022E-4</v>
      </c>
      <c r="AH14" s="44" t="s">
        <v>223</v>
      </c>
      <c r="AI14" s="45">
        <v>9</v>
      </c>
      <c r="AJ14" s="115">
        <v>0.50763888888888886</v>
      </c>
      <c r="AK14" s="42" t="s">
        <v>44</v>
      </c>
      <c r="AL14" s="38">
        <v>0</v>
      </c>
      <c r="AM14" s="73">
        <v>0.5180555555555556</v>
      </c>
      <c r="AN14" s="42" t="s">
        <v>44</v>
      </c>
      <c r="AO14" s="38">
        <v>0</v>
      </c>
      <c r="AP14" s="53">
        <v>0.52013888888888882</v>
      </c>
      <c r="AQ14" s="61"/>
      <c r="AR14" s="55">
        <v>0.52681712962962968</v>
      </c>
      <c r="AS14" s="35">
        <v>6.6782407407408595E-3</v>
      </c>
      <c r="AT14" s="35">
        <v>8.1018518518399633E-5</v>
      </c>
      <c r="AU14" s="44" t="s">
        <v>45</v>
      </c>
      <c r="AV14" s="45">
        <v>7</v>
      </c>
      <c r="AW14" s="49">
        <v>0.54791666666666672</v>
      </c>
      <c r="AX14" s="42" t="s">
        <v>44</v>
      </c>
      <c r="AY14" s="38">
        <v>0</v>
      </c>
      <c r="AZ14" s="49">
        <v>0.55000000000000004</v>
      </c>
      <c r="BA14" s="61"/>
      <c r="BB14" s="55">
        <v>0.55533564814814818</v>
      </c>
      <c r="BC14" s="35">
        <v>5.335648148148131E-3</v>
      </c>
      <c r="BD14" s="35">
        <v>3.3564814814813094E-4</v>
      </c>
      <c r="BE14" s="44" t="s">
        <v>223</v>
      </c>
      <c r="BF14" s="45">
        <v>29</v>
      </c>
      <c r="BG14" s="308">
        <v>0.59513888888888888</v>
      </c>
      <c r="BH14" s="42" t="s">
        <v>44</v>
      </c>
      <c r="BI14" s="38">
        <v>0</v>
      </c>
      <c r="BJ14" s="43">
        <v>0.59652777777777777</v>
      </c>
      <c r="BK14" s="47">
        <v>0.59722222222222221</v>
      </c>
      <c r="BL14" s="70">
        <v>30.3</v>
      </c>
      <c r="BM14" s="71">
        <v>30.3</v>
      </c>
      <c r="BN14" s="72"/>
      <c r="BO14" s="117" t="s">
        <v>226</v>
      </c>
      <c r="BP14" s="121"/>
      <c r="BQ14" s="124" t="s">
        <v>225</v>
      </c>
      <c r="BR14" s="125"/>
      <c r="BS14" s="49">
        <v>0.67152777777777783</v>
      </c>
      <c r="BT14" s="42" t="s">
        <v>44</v>
      </c>
      <c r="BU14" s="38">
        <v>0</v>
      </c>
      <c r="BV14" s="49">
        <v>0.67430555555555505</v>
      </c>
      <c r="BW14" s="61"/>
      <c r="BX14" s="55">
        <v>0.67703703703703699</v>
      </c>
      <c r="BY14" s="35">
        <v>2.7314814814819455E-3</v>
      </c>
      <c r="BZ14" s="35">
        <v>2.7777777777824187E-4</v>
      </c>
      <c r="CA14" s="44" t="s">
        <v>223</v>
      </c>
      <c r="CB14" s="45">
        <v>24</v>
      </c>
      <c r="CC14" s="85">
        <v>0.67847222222222225</v>
      </c>
      <c r="CD14" s="86"/>
      <c r="CE14" s="87">
        <v>0</v>
      </c>
      <c r="CF14" s="88"/>
      <c r="CG14" s="85">
        <v>0.68680555555555556</v>
      </c>
      <c r="CH14" s="86"/>
      <c r="CI14" s="87">
        <v>0</v>
      </c>
      <c r="CJ14" s="88"/>
      <c r="CK14" s="43">
        <v>0.72777777777777775</v>
      </c>
      <c r="CL14" s="47">
        <v>0.72777777777777775</v>
      </c>
      <c r="CM14" s="70">
        <v>46.1</v>
      </c>
      <c r="CN14" s="71">
        <v>46.1</v>
      </c>
      <c r="CO14" s="72"/>
      <c r="CP14" s="91">
        <v>0.73333333333333339</v>
      </c>
      <c r="CQ14" s="95">
        <v>5.5555555555555601E-2</v>
      </c>
      <c r="CR14" s="42" t="s">
        <v>44</v>
      </c>
      <c r="CS14" s="38">
        <v>0</v>
      </c>
      <c r="CT14" s="65"/>
      <c r="CU14" s="39">
        <v>185.7</v>
      </c>
      <c r="CV14" s="46">
        <v>0</v>
      </c>
      <c r="CW14" s="40"/>
      <c r="CX14" s="63">
        <v>185.7</v>
      </c>
      <c r="CY14" s="132"/>
      <c r="CZ14" s="101" t="s">
        <v>189</v>
      </c>
      <c r="DA14" s="129" t="s">
        <v>178</v>
      </c>
      <c r="DB14" s="129">
        <v>177</v>
      </c>
      <c r="DC14" s="104"/>
      <c r="DD14" s="77"/>
      <c r="DE14" s="56"/>
      <c r="DF14" s="36"/>
      <c r="DI14" s="41">
        <v>1.03</v>
      </c>
      <c r="DJ14" s="17" t="s">
        <v>196</v>
      </c>
      <c r="DK14" s="153">
        <v>120.20099999999999</v>
      </c>
      <c r="DL14" s="41">
        <v>120.20099999999999</v>
      </c>
      <c r="DM14" s="41">
        <v>9999</v>
      </c>
      <c r="DP14" s="41">
        <v>18</v>
      </c>
      <c r="DQ14" s="227">
        <v>0</v>
      </c>
      <c r="DR14" s="227">
        <v>0</v>
      </c>
      <c r="DS14" s="228">
        <v>40.299999999999997</v>
      </c>
      <c r="DT14" s="227">
        <v>0</v>
      </c>
      <c r="DU14" s="227">
        <v>0</v>
      </c>
      <c r="DV14" s="227">
        <v>9</v>
      </c>
      <c r="DW14" s="227">
        <v>0</v>
      </c>
      <c r="DX14" s="227">
        <v>0</v>
      </c>
      <c r="DY14" s="227">
        <v>7</v>
      </c>
      <c r="DZ14" s="227">
        <v>0</v>
      </c>
      <c r="EA14" s="227">
        <v>29</v>
      </c>
      <c r="EB14" s="227">
        <v>0</v>
      </c>
      <c r="EC14" s="228">
        <v>30.3</v>
      </c>
      <c r="ED14" s="227">
        <v>0</v>
      </c>
      <c r="EE14" s="227">
        <v>0</v>
      </c>
      <c r="EF14" s="227">
        <v>24</v>
      </c>
      <c r="EG14" s="227">
        <v>0</v>
      </c>
      <c r="EH14" s="228">
        <v>46.1</v>
      </c>
      <c r="EI14" s="227">
        <v>0</v>
      </c>
      <c r="EK14" s="41">
        <v>18</v>
      </c>
      <c r="EL14" s="227">
        <v>0</v>
      </c>
      <c r="EM14" s="227">
        <v>0</v>
      </c>
      <c r="EN14" s="227">
        <v>40.299999999999997</v>
      </c>
      <c r="EO14" s="227">
        <v>40.299999999999997</v>
      </c>
      <c r="EP14" s="227">
        <v>40.299999999999997</v>
      </c>
      <c r="EQ14" s="227">
        <v>49.3</v>
      </c>
      <c r="ER14" s="227">
        <v>49.3</v>
      </c>
      <c r="ES14" s="227">
        <v>49.3</v>
      </c>
      <c r="ET14" s="227">
        <v>56.3</v>
      </c>
      <c r="EU14" s="227">
        <v>56.3</v>
      </c>
      <c r="EV14" s="227">
        <v>85.3</v>
      </c>
      <c r="EW14" s="227">
        <v>85.3</v>
      </c>
      <c r="EX14" s="227">
        <v>115.6</v>
      </c>
      <c r="EY14" s="227">
        <v>115.6</v>
      </c>
      <c r="EZ14" s="227">
        <v>115.6</v>
      </c>
      <c r="FA14" s="227">
        <v>139.6</v>
      </c>
      <c r="FB14" s="227">
        <v>139.6</v>
      </c>
      <c r="FC14" s="227">
        <v>185.7</v>
      </c>
      <c r="FD14" s="227">
        <v>185.7</v>
      </c>
    </row>
    <row r="15" spans="1:160" ht="13.5" thickBot="1" x14ac:dyDescent="0.25">
      <c r="A15" s="132"/>
      <c r="B15" s="34">
        <v>35</v>
      </c>
      <c r="C15" s="10">
        <v>35</v>
      </c>
      <c r="D15" s="37" t="s">
        <v>50</v>
      </c>
      <c r="E15" s="37" t="s">
        <v>59</v>
      </c>
      <c r="F15" s="37"/>
      <c r="G15" s="43">
        <v>0.31597222222222199</v>
      </c>
      <c r="H15" s="47">
        <v>0.31597222222222221</v>
      </c>
      <c r="I15" s="58" t="s">
        <v>44</v>
      </c>
      <c r="J15" s="52">
        <v>0</v>
      </c>
      <c r="K15" s="43">
        <v>0.39930555555555403</v>
      </c>
      <c r="L15" s="47">
        <v>0.39930555555554198</v>
      </c>
      <c r="M15" s="42" t="s">
        <v>44</v>
      </c>
      <c r="N15" s="38">
        <v>0</v>
      </c>
      <c r="O15" s="73">
        <v>0.44097222222222227</v>
      </c>
      <c r="P15" s="42" t="s">
        <v>44</v>
      </c>
      <c r="Q15" s="38">
        <v>0</v>
      </c>
      <c r="R15" s="43">
        <v>0.44236111111111115</v>
      </c>
      <c r="S15" s="47">
        <v>0.44791666666666669</v>
      </c>
      <c r="T15" s="70">
        <v>40.700000000000003</v>
      </c>
      <c r="U15" s="71">
        <v>40.700000000000003</v>
      </c>
      <c r="V15" s="72"/>
      <c r="W15" s="115">
        <v>0.46180555555555558</v>
      </c>
      <c r="X15" s="42" t="s">
        <v>44</v>
      </c>
      <c r="Y15" s="38">
        <v>0</v>
      </c>
      <c r="Z15" s="49">
        <v>0.49652777777777773</v>
      </c>
      <c r="AA15" s="42" t="s">
        <v>44</v>
      </c>
      <c r="AB15" s="38">
        <v>0</v>
      </c>
      <c r="AC15" s="53">
        <v>0.49861111111111112</v>
      </c>
      <c r="AD15" s="61"/>
      <c r="AE15" s="55">
        <v>0.50246527777777772</v>
      </c>
      <c r="AF15" s="35">
        <v>3.854166666666603E-3</v>
      </c>
      <c r="AG15" s="35">
        <v>6.3751087742147661E-17</v>
      </c>
      <c r="AH15" s="44" t="s">
        <v>44</v>
      </c>
      <c r="AI15" s="45">
        <v>0</v>
      </c>
      <c r="AJ15" s="115">
        <v>0.51944444444444449</v>
      </c>
      <c r="AK15" s="42" t="s">
        <v>44</v>
      </c>
      <c r="AL15" s="38">
        <v>0</v>
      </c>
      <c r="AM15" s="73">
        <v>0.52986111111111112</v>
      </c>
      <c r="AN15" s="42" t="s">
        <v>44</v>
      </c>
      <c r="AO15" s="38">
        <v>0</v>
      </c>
      <c r="AP15" s="53">
        <v>0.53263888888888888</v>
      </c>
      <c r="AQ15" s="61"/>
      <c r="AR15" s="55">
        <v>0.53998842592592589</v>
      </c>
      <c r="AS15" s="35">
        <v>7.3495370370370017E-3</v>
      </c>
      <c r="AT15" s="35">
        <v>5.9027777777774255E-4</v>
      </c>
      <c r="AU15" s="44" t="s">
        <v>223</v>
      </c>
      <c r="AV15" s="45">
        <v>51</v>
      </c>
      <c r="AW15" s="49">
        <v>0.56041666666666667</v>
      </c>
      <c r="AX15" s="42" t="s">
        <v>44</v>
      </c>
      <c r="AY15" s="38">
        <v>0</v>
      </c>
      <c r="AZ15" s="49">
        <v>0.5625</v>
      </c>
      <c r="BA15" s="61"/>
      <c r="BB15" s="55">
        <v>0.56726851851851856</v>
      </c>
      <c r="BC15" s="35">
        <v>4.7685185185185608E-3</v>
      </c>
      <c r="BD15" s="35">
        <v>2.3148148148143931E-4</v>
      </c>
      <c r="BE15" s="44" t="s">
        <v>45</v>
      </c>
      <c r="BF15" s="45">
        <v>20</v>
      </c>
      <c r="BG15" s="308">
        <v>0.60763888888888884</v>
      </c>
      <c r="BH15" s="42" t="s">
        <v>44</v>
      </c>
      <c r="BI15" s="38">
        <v>0</v>
      </c>
      <c r="BJ15" s="43">
        <v>0.60763888888888895</v>
      </c>
      <c r="BK15" s="47">
        <v>0.61249999999999993</v>
      </c>
      <c r="BL15" s="70">
        <v>29.7</v>
      </c>
      <c r="BM15" s="71">
        <v>29.7</v>
      </c>
      <c r="BN15" s="72"/>
      <c r="BO15" s="117" t="s">
        <v>226</v>
      </c>
      <c r="BP15" s="121"/>
      <c r="BQ15" s="124" t="s">
        <v>225</v>
      </c>
      <c r="BR15" s="125"/>
      <c r="BS15" s="49">
        <v>0.68402777777777779</v>
      </c>
      <c r="BT15" s="42" t="s">
        <v>44</v>
      </c>
      <c r="BU15" s="38">
        <v>0</v>
      </c>
      <c r="BV15" s="49">
        <v>0.68611111111111101</v>
      </c>
      <c r="BW15" s="61"/>
      <c r="BX15" s="55">
        <v>0.68931712962962965</v>
      </c>
      <c r="BY15" s="35">
        <v>3.2060185185186496E-3</v>
      </c>
      <c r="BZ15" s="35">
        <v>7.52314814814946E-4</v>
      </c>
      <c r="CA15" s="44" t="s">
        <v>223</v>
      </c>
      <c r="CB15" s="45">
        <v>65</v>
      </c>
      <c r="CC15" s="85">
        <v>0.69027777777777777</v>
      </c>
      <c r="CD15" s="86"/>
      <c r="CE15" s="87">
        <v>0</v>
      </c>
      <c r="CF15" s="88"/>
      <c r="CG15" s="85">
        <v>0.69930555555555562</v>
      </c>
      <c r="CH15" s="86"/>
      <c r="CI15" s="87">
        <v>0</v>
      </c>
      <c r="CJ15" s="88"/>
      <c r="CK15" s="43">
        <v>0.74305555555555547</v>
      </c>
      <c r="CL15" s="47">
        <v>0.74583333333333324</v>
      </c>
      <c r="CM15" s="70">
        <v>50.8</v>
      </c>
      <c r="CN15" s="71">
        <v>50.8</v>
      </c>
      <c r="CO15" s="72"/>
      <c r="CP15" s="91">
        <v>0.74861111111111101</v>
      </c>
      <c r="CQ15" s="95">
        <v>5.5555555555555601E-2</v>
      </c>
      <c r="CR15" s="42" t="s">
        <v>44</v>
      </c>
      <c r="CS15" s="38">
        <v>0</v>
      </c>
      <c r="CT15" s="65"/>
      <c r="CU15" s="39">
        <v>257.2</v>
      </c>
      <c r="CV15" s="46">
        <v>0</v>
      </c>
      <c r="CW15" s="40"/>
      <c r="CX15" s="63">
        <v>257.2</v>
      </c>
      <c r="CY15" s="128"/>
      <c r="CZ15" s="101" t="s">
        <v>191</v>
      </c>
      <c r="DA15" s="129" t="s">
        <v>178</v>
      </c>
      <c r="DB15" s="129">
        <v>71</v>
      </c>
      <c r="DC15" s="104" t="s">
        <v>180</v>
      </c>
      <c r="DD15" s="77"/>
      <c r="DE15" s="56"/>
      <c r="DF15" s="36"/>
      <c r="DI15" s="41">
        <v>1</v>
      </c>
      <c r="DJ15" s="17" t="s">
        <v>196</v>
      </c>
      <c r="DK15" s="153">
        <v>121.2</v>
      </c>
      <c r="DL15" s="41">
        <v>121.2</v>
      </c>
      <c r="DM15" s="41">
        <v>9999</v>
      </c>
      <c r="DP15" s="41">
        <v>35</v>
      </c>
      <c r="DQ15" s="227">
        <v>0</v>
      </c>
      <c r="DR15" s="227">
        <v>0</v>
      </c>
      <c r="DS15" s="228">
        <v>40.700000000000003</v>
      </c>
      <c r="DT15" s="227">
        <v>0</v>
      </c>
      <c r="DU15" s="227">
        <v>0</v>
      </c>
      <c r="DV15" s="227">
        <v>0</v>
      </c>
      <c r="DW15" s="227">
        <v>0</v>
      </c>
      <c r="DX15" s="227">
        <v>0</v>
      </c>
      <c r="DY15" s="227">
        <v>51</v>
      </c>
      <c r="DZ15" s="227">
        <v>0</v>
      </c>
      <c r="EA15" s="227">
        <v>20</v>
      </c>
      <c r="EB15" s="227">
        <v>0</v>
      </c>
      <c r="EC15" s="228">
        <v>29.7</v>
      </c>
      <c r="ED15" s="227">
        <v>0</v>
      </c>
      <c r="EE15" s="227">
        <v>0</v>
      </c>
      <c r="EF15" s="227">
        <v>65</v>
      </c>
      <c r="EG15" s="227">
        <v>0</v>
      </c>
      <c r="EH15" s="228">
        <v>50.8</v>
      </c>
      <c r="EI15" s="227">
        <v>0</v>
      </c>
      <c r="EK15" s="41">
        <v>35</v>
      </c>
      <c r="EL15" s="227">
        <v>0</v>
      </c>
      <c r="EM15" s="227">
        <v>0</v>
      </c>
      <c r="EN15" s="227">
        <v>40.700000000000003</v>
      </c>
      <c r="EO15" s="227">
        <v>40.700000000000003</v>
      </c>
      <c r="EP15" s="227">
        <v>40.700000000000003</v>
      </c>
      <c r="EQ15" s="227">
        <v>40.700000000000003</v>
      </c>
      <c r="ER15" s="227">
        <v>40.700000000000003</v>
      </c>
      <c r="ES15" s="227">
        <v>40.700000000000003</v>
      </c>
      <c r="ET15" s="227">
        <v>91.7</v>
      </c>
      <c r="EU15" s="227">
        <v>91.7</v>
      </c>
      <c r="EV15" s="227">
        <v>111.7</v>
      </c>
      <c r="EW15" s="227">
        <v>111.7</v>
      </c>
      <c r="EX15" s="227">
        <v>141.4</v>
      </c>
      <c r="EY15" s="227">
        <v>141.4</v>
      </c>
      <c r="EZ15" s="227">
        <v>141.4</v>
      </c>
      <c r="FA15" s="227">
        <v>206.4</v>
      </c>
      <c r="FB15" s="227">
        <v>206.4</v>
      </c>
      <c r="FC15" s="227">
        <v>257.2</v>
      </c>
      <c r="FD15" s="227">
        <v>257.2</v>
      </c>
    </row>
    <row r="16" spans="1:160" ht="13.5" thickBot="1" x14ac:dyDescent="0.25">
      <c r="A16" s="132"/>
      <c r="B16" s="34">
        <v>15</v>
      </c>
      <c r="C16" s="10">
        <v>15</v>
      </c>
      <c r="D16" s="37" t="s">
        <v>106</v>
      </c>
      <c r="E16" s="37" t="s">
        <v>107</v>
      </c>
      <c r="F16" s="37"/>
      <c r="G16" s="43">
        <v>0.30208333333333298</v>
      </c>
      <c r="H16" s="47">
        <v>0.29791666666666666</v>
      </c>
      <c r="I16" s="58" t="s">
        <v>44</v>
      </c>
      <c r="J16" s="52">
        <v>0</v>
      </c>
      <c r="K16" s="43">
        <v>0.38541666666666602</v>
      </c>
      <c r="L16" s="47">
        <v>0.38541666666666202</v>
      </c>
      <c r="M16" s="42" t="s">
        <v>44</v>
      </c>
      <c r="N16" s="38">
        <v>0</v>
      </c>
      <c r="O16" s="73">
        <v>0.42708333333333331</v>
      </c>
      <c r="P16" s="42" t="s">
        <v>44</v>
      </c>
      <c r="Q16" s="38">
        <v>0</v>
      </c>
      <c r="R16" s="43">
        <v>0.43055555555555558</v>
      </c>
      <c r="S16" s="47">
        <v>0.43055555555555558</v>
      </c>
      <c r="T16" s="70">
        <v>41</v>
      </c>
      <c r="U16" s="71">
        <v>41</v>
      </c>
      <c r="V16" s="72"/>
      <c r="W16" s="115">
        <v>0.44791666666666663</v>
      </c>
      <c r="X16" s="42" t="s">
        <v>44</v>
      </c>
      <c r="Y16" s="38">
        <v>0</v>
      </c>
      <c r="Z16" s="49">
        <v>0.4826388888888889</v>
      </c>
      <c r="AA16" s="42" t="s">
        <v>44</v>
      </c>
      <c r="AB16" s="38">
        <v>0</v>
      </c>
      <c r="AC16" s="53">
        <v>0.48472222222222222</v>
      </c>
      <c r="AD16" s="61"/>
      <c r="AE16" s="55">
        <v>0.48827546296296293</v>
      </c>
      <c r="AF16" s="35">
        <v>3.5532407407407041E-3</v>
      </c>
      <c r="AG16" s="35">
        <v>3.009259259259627E-4</v>
      </c>
      <c r="AH16" s="44" t="s">
        <v>45</v>
      </c>
      <c r="AI16" s="45">
        <v>26</v>
      </c>
      <c r="AJ16" s="115">
        <v>0.50555555555555554</v>
      </c>
      <c r="AK16" s="42" t="s">
        <v>44</v>
      </c>
      <c r="AL16" s="38">
        <v>0</v>
      </c>
      <c r="AM16" s="73">
        <v>0.51597222222222217</v>
      </c>
      <c r="AN16" s="42" t="s">
        <v>44</v>
      </c>
      <c r="AO16" s="38">
        <v>0</v>
      </c>
      <c r="AP16" s="53">
        <v>0.5180555555555556</v>
      </c>
      <c r="AQ16" s="61"/>
      <c r="AR16" s="55">
        <v>0.52578703703703711</v>
      </c>
      <c r="AS16" s="35">
        <v>7.7314814814815058E-3</v>
      </c>
      <c r="AT16" s="35">
        <v>9.722222222222467E-4</v>
      </c>
      <c r="AU16" s="44" t="s">
        <v>223</v>
      </c>
      <c r="AV16" s="45">
        <v>84</v>
      </c>
      <c r="AW16" s="49">
        <v>0.54583333333333328</v>
      </c>
      <c r="AX16" s="42" t="s">
        <v>44</v>
      </c>
      <c r="AY16" s="38">
        <v>0</v>
      </c>
      <c r="AZ16" s="49">
        <v>0.54791666666666705</v>
      </c>
      <c r="BA16" s="61"/>
      <c r="BB16" s="55">
        <v>0.55341435185185184</v>
      </c>
      <c r="BC16" s="35">
        <v>5.4976851851847863E-3</v>
      </c>
      <c r="BD16" s="35">
        <v>4.9768518518478622E-4</v>
      </c>
      <c r="BE16" s="44" t="s">
        <v>223</v>
      </c>
      <c r="BF16" s="45">
        <v>43</v>
      </c>
      <c r="BG16" s="308">
        <v>0.59305555555555589</v>
      </c>
      <c r="BH16" s="42" t="s">
        <v>44</v>
      </c>
      <c r="BI16" s="38">
        <v>0</v>
      </c>
      <c r="BJ16" s="43">
        <v>0.59375</v>
      </c>
      <c r="BK16" s="47">
        <v>0.59444444444444444</v>
      </c>
      <c r="BL16" s="70">
        <v>29.4</v>
      </c>
      <c r="BM16" s="71">
        <v>29.4</v>
      </c>
      <c r="BN16" s="72"/>
      <c r="BO16" s="117" t="s">
        <v>226</v>
      </c>
      <c r="BP16" s="121"/>
      <c r="BQ16" s="124" t="s">
        <v>225</v>
      </c>
      <c r="BR16" s="125"/>
      <c r="BS16" s="49">
        <v>0.6694444444444444</v>
      </c>
      <c r="BT16" s="42" t="s">
        <v>44</v>
      </c>
      <c r="BU16" s="38">
        <v>0</v>
      </c>
      <c r="BV16" s="49">
        <v>0.67222222222222205</v>
      </c>
      <c r="BW16" s="61"/>
      <c r="BX16" s="55">
        <v>0.67550925925925931</v>
      </c>
      <c r="BY16" s="35">
        <v>3.2870370370372548E-3</v>
      </c>
      <c r="BZ16" s="35">
        <v>8.333333333335512E-4</v>
      </c>
      <c r="CA16" s="44" t="s">
        <v>223</v>
      </c>
      <c r="CB16" s="45">
        <v>72</v>
      </c>
      <c r="CC16" s="85">
        <v>0.67638888888888893</v>
      </c>
      <c r="CD16" s="86"/>
      <c r="CE16" s="87">
        <v>0</v>
      </c>
      <c r="CF16" s="88"/>
      <c r="CG16" s="85">
        <v>0.68402777777777779</v>
      </c>
      <c r="CH16" s="86"/>
      <c r="CI16" s="87">
        <v>0</v>
      </c>
      <c r="CJ16" s="88"/>
      <c r="CK16" s="43">
        <v>0.72638888888888886</v>
      </c>
      <c r="CL16" s="47">
        <v>0.72638888888888886</v>
      </c>
      <c r="CM16" s="70">
        <v>50.1</v>
      </c>
      <c r="CN16" s="71">
        <v>50.1</v>
      </c>
      <c r="CO16" s="72"/>
      <c r="CP16" s="91">
        <v>0.72777777777777775</v>
      </c>
      <c r="CQ16" s="95">
        <v>5.5555555555555601E-2</v>
      </c>
      <c r="CR16" s="42" t="s">
        <v>44</v>
      </c>
      <c r="CS16" s="38">
        <v>0</v>
      </c>
      <c r="CT16" s="65"/>
      <c r="CU16" s="39">
        <v>345.5</v>
      </c>
      <c r="CV16" s="46">
        <v>0</v>
      </c>
      <c r="CW16" s="40"/>
      <c r="CX16" s="63">
        <v>345.5</v>
      </c>
      <c r="CY16" s="128"/>
      <c r="CZ16" s="101" t="s">
        <v>190</v>
      </c>
      <c r="DA16" s="129" t="s">
        <v>177</v>
      </c>
      <c r="DB16" s="129">
        <v>105</v>
      </c>
      <c r="DC16" s="104"/>
      <c r="DD16" s="77"/>
      <c r="DE16" s="56"/>
      <c r="DF16" s="36"/>
      <c r="DI16" s="41">
        <v>1.0900000000000001</v>
      </c>
      <c r="DJ16" s="17" t="s">
        <v>196</v>
      </c>
      <c r="DK16" s="153">
        <v>131.345</v>
      </c>
      <c r="DL16" s="41">
        <v>131.345</v>
      </c>
      <c r="DM16" s="41">
        <v>9999</v>
      </c>
      <c r="DP16" s="41">
        <v>15</v>
      </c>
      <c r="DQ16" s="227">
        <v>0</v>
      </c>
      <c r="DR16" s="227">
        <v>0</v>
      </c>
      <c r="DS16" s="228">
        <v>41</v>
      </c>
      <c r="DT16" s="227">
        <v>0</v>
      </c>
      <c r="DU16" s="227">
        <v>0</v>
      </c>
      <c r="DV16" s="227">
        <v>26</v>
      </c>
      <c r="DW16" s="227">
        <v>0</v>
      </c>
      <c r="DX16" s="227">
        <v>0</v>
      </c>
      <c r="DY16" s="227">
        <v>84</v>
      </c>
      <c r="DZ16" s="227">
        <v>0</v>
      </c>
      <c r="EA16" s="227">
        <v>43</v>
      </c>
      <c r="EB16" s="227">
        <v>0</v>
      </c>
      <c r="EC16" s="228">
        <v>29.4</v>
      </c>
      <c r="ED16" s="227">
        <v>0</v>
      </c>
      <c r="EE16" s="227">
        <v>0</v>
      </c>
      <c r="EF16" s="227">
        <v>72</v>
      </c>
      <c r="EG16" s="227">
        <v>0</v>
      </c>
      <c r="EH16" s="228">
        <v>50.1</v>
      </c>
      <c r="EI16" s="227">
        <v>0</v>
      </c>
      <c r="EK16" s="41">
        <v>15</v>
      </c>
      <c r="EL16" s="227">
        <v>0</v>
      </c>
      <c r="EM16" s="227">
        <v>0</v>
      </c>
      <c r="EN16" s="227">
        <v>41</v>
      </c>
      <c r="EO16" s="227">
        <v>41</v>
      </c>
      <c r="EP16" s="227">
        <v>41</v>
      </c>
      <c r="EQ16" s="227">
        <v>67</v>
      </c>
      <c r="ER16" s="227">
        <v>67</v>
      </c>
      <c r="ES16" s="227">
        <v>67</v>
      </c>
      <c r="ET16" s="227">
        <v>151</v>
      </c>
      <c r="EU16" s="227">
        <v>151</v>
      </c>
      <c r="EV16" s="227">
        <v>194</v>
      </c>
      <c r="EW16" s="227">
        <v>194</v>
      </c>
      <c r="EX16" s="227">
        <v>223.4</v>
      </c>
      <c r="EY16" s="227">
        <v>223.4</v>
      </c>
      <c r="EZ16" s="227">
        <v>223.4</v>
      </c>
      <c r="FA16" s="227">
        <v>295.39999999999998</v>
      </c>
      <c r="FB16" s="227">
        <v>295.39999999999998</v>
      </c>
      <c r="FC16" s="227">
        <v>345.5</v>
      </c>
      <c r="FD16" s="227">
        <v>345.5</v>
      </c>
    </row>
    <row r="17" spans="1:160" ht="13.5" thickBot="1" x14ac:dyDescent="0.25">
      <c r="A17" s="132"/>
      <c r="B17" s="34">
        <v>39</v>
      </c>
      <c r="C17" s="10">
        <v>39</v>
      </c>
      <c r="D17" s="37" t="s">
        <v>48</v>
      </c>
      <c r="E17" s="37" t="s">
        <v>56</v>
      </c>
      <c r="F17" s="37"/>
      <c r="G17" s="43">
        <v>0.31874999999999998</v>
      </c>
      <c r="H17" s="47">
        <v>0.31875000000000003</v>
      </c>
      <c r="I17" s="58" t="s">
        <v>44</v>
      </c>
      <c r="J17" s="52">
        <v>0</v>
      </c>
      <c r="K17" s="43">
        <v>0.40208333333333102</v>
      </c>
      <c r="L17" s="47">
        <v>0.40208333333331803</v>
      </c>
      <c r="M17" s="42" t="s">
        <v>44</v>
      </c>
      <c r="N17" s="38">
        <v>0</v>
      </c>
      <c r="O17" s="73">
        <v>0.44375000000000003</v>
      </c>
      <c r="P17" s="42" t="s">
        <v>44</v>
      </c>
      <c r="Q17" s="38">
        <v>0</v>
      </c>
      <c r="R17" s="43">
        <v>0.4458333333333333</v>
      </c>
      <c r="S17" s="47">
        <v>0.4513888888888889</v>
      </c>
      <c r="T17" s="70">
        <v>41.1</v>
      </c>
      <c r="U17" s="71">
        <v>41.1</v>
      </c>
      <c r="V17" s="72"/>
      <c r="W17" s="115">
        <v>0.46458333333333335</v>
      </c>
      <c r="X17" s="42" t="s">
        <v>44</v>
      </c>
      <c r="Y17" s="38">
        <v>0</v>
      </c>
      <c r="Z17" s="49">
        <v>0.4993055555555555</v>
      </c>
      <c r="AA17" s="42" t="s">
        <v>44</v>
      </c>
      <c r="AB17" s="38">
        <v>0</v>
      </c>
      <c r="AC17" s="53">
        <v>0.50208333333333333</v>
      </c>
      <c r="AD17" s="61"/>
      <c r="AE17" s="55">
        <v>0.50571759259259264</v>
      </c>
      <c r="AF17" s="35">
        <v>3.6342592592593093E-3</v>
      </c>
      <c r="AG17" s="35">
        <v>2.199074074073575E-4</v>
      </c>
      <c r="AH17" s="44" t="s">
        <v>45</v>
      </c>
      <c r="AI17" s="45">
        <v>19</v>
      </c>
      <c r="AJ17" s="115">
        <v>0.5229166666666667</v>
      </c>
      <c r="AK17" s="42" t="s">
        <v>44</v>
      </c>
      <c r="AL17" s="38">
        <v>0</v>
      </c>
      <c r="AM17" s="73">
        <v>0.53333333333333333</v>
      </c>
      <c r="AN17" s="42" t="s">
        <v>44</v>
      </c>
      <c r="AO17" s="38">
        <v>0</v>
      </c>
      <c r="AP17" s="53">
        <v>0.53611111111111109</v>
      </c>
      <c r="AQ17" s="61"/>
      <c r="AR17" s="55">
        <v>0.54270833333333335</v>
      </c>
      <c r="AS17" s="35">
        <v>6.5972222222222543E-3</v>
      </c>
      <c r="AT17" s="35">
        <v>1.6203703703700483E-4</v>
      </c>
      <c r="AU17" s="44" t="s">
        <v>45</v>
      </c>
      <c r="AV17" s="45">
        <v>14</v>
      </c>
      <c r="AW17" s="49">
        <v>0.56388888888888888</v>
      </c>
      <c r="AX17" s="42" t="s">
        <v>44</v>
      </c>
      <c r="AY17" s="38">
        <v>0</v>
      </c>
      <c r="AZ17" s="49">
        <v>0.56597222222222199</v>
      </c>
      <c r="BA17" s="61"/>
      <c r="BB17" s="55">
        <v>0.57094907407407403</v>
      </c>
      <c r="BC17" s="35">
        <v>4.9768518518520377E-3</v>
      </c>
      <c r="BD17" s="35">
        <v>2.3148148147962393E-5</v>
      </c>
      <c r="BE17" s="44" t="s">
        <v>45</v>
      </c>
      <c r="BF17" s="45">
        <v>2</v>
      </c>
      <c r="BG17" s="308">
        <v>0.61111111111111083</v>
      </c>
      <c r="BH17" s="42" t="s">
        <v>44</v>
      </c>
      <c r="BI17" s="38">
        <v>0</v>
      </c>
      <c r="BJ17" s="43">
        <v>0.6118055555555556</v>
      </c>
      <c r="BK17" s="47">
        <v>0.62013888888888891</v>
      </c>
      <c r="BL17" s="70">
        <v>25.5</v>
      </c>
      <c r="BM17" s="71">
        <v>25.5</v>
      </c>
      <c r="BN17" s="72"/>
      <c r="BO17" s="117" t="s">
        <v>226</v>
      </c>
      <c r="BP17" s="121"/>
      <c r="BQ17" s="124" t="s">
        <v>225</v>
      </c>
      <c r="BR17" s="125"/>
      <c r="BS17" s="49">
        <v>0.6875</v>
      </c>
      <c r="BT17" s="42" t="s">
        <v>44</v>
      </c>
      <c r="BU17" s="38">
        <v>0</v>
      </c>
      <c r="BV17" s="49">
        <v>0.68958333333333299</v>
      </c>
      <c r="BW17" s="61"/>
      <c r="BX17" s="55">
        <v>0.69206018518518519</v>
      </c>
      <c r="BY17" s="35">
        <v>2.476851851852202E-3</v>
      </c>
      <c r="BZ17" s="35">
        <v>2.3148148148498422E-5</v>
      </c>
      <c r="CA17" s="44" t="s">
        <v>223</v>
      </c>
      <c r="CB17" s="45">
        <v>2</v>
      </c>
      <c r="CC17" s="85">
        <v>0.69305555555555554</v>
      </c>
      <c r="CD17" s="86"/>
      <c r="CE17" s="87">
        <v>60</v>
      </c>
      <c r="CF17" s="88"/>
      <c r="CG17" s="85">
        <v>0.70208333333333339</v>
      </c>
      <c r="CH17" s="86"/>
      <c r="CI17" s="87">
        <v>0</v>
      </c>
      <c r="CJ17" s="88"/>
      <c r="CK17" s="43">
        <v>0.74375000000000002</v>
      </c>
      <c r="CL17" s="47">
        <v>0.74791666666666667</v>
      </c>
      <c r="CM17" s="70">
        <v>46.7</v>
      </c>
      <c r="CN17" s="71">
        <v>46.7</v>
      </c>
      <c r="CO17" s="72"/>
      <c r="CP17" s="91">
        <v>0.75069444444444444</v>
      </c>
      <c r="CQ17" s="95">
        <v>5.5555555555555601E-2</v>
      </c>
      <c r="CR17" s="42" t="s">
        <v>44</v>
      </c>
      <c r="CS17" s="38">
        <v>0</v>
      </c>
      <c r="CT17" s="65"/>
      <c r="CU17" s="39">
        <v>150.30000000000001</v>
      </c>
      <c r="CV17" s="46">
        <v>60</v>
      </c>
      <c r="CW17" s="40"/>
      <c r="CX17" s="63">
        <v>210.3</v>
      </c>
      <c r="CY17" s="128"/>
      <c r="CZ17" s="101" t="s">
        <v>191</v>
      </c>
      <c r="DA17" s="129" t="s">
        <v>177</v>
      </c>
      <c r="DB17" s="129">
        <v>75</v>
      </c>
      <c r="DC17" s="104" t="s">
        <v>187</v>
      </c>
      <c r="DD17" s="77"/>
      <c r="DE17" s="56"/>
      <c r="DF17" s="36"/>
      <c r="DI17" s="41">
        <v>1.06</v>
      </c>
      <c r="DJ17" s="17" t="s">
        <v>196</v>
      </c>
      <c r="DK17" s="153">
        <v>120.098</v>
      </c>
      <c r="DL17" s="41">
        <v>120.098</v>
      </c>
      <c r="DM17" s="41">
        <v>9999</v>
      </c>
      <c r="DP17" s="41">
        <v>39</v>
      </c>
      <c r="DQ17" s="227">
        <v>0</v>
      </c>
      <c r="DR17" s="227">
        <v>0</v>
      </c>
      <c r="DS17" s="228">
        <v>41.1</v>
      </c>
      <c r="DT17" s="227">
        <v>0</v>
      </c>
      <c r="DU17" s="227">
        <v>0</v>
      </c>
      <c r="DV17" s="227">
        <v>19</v>
      </c>
      <c r="DW17" s="227">
        <v>0</v>
      </c>
      <c r="DX17" s="227">
        <v>0</v>
      </c>
      <c r="DY17" s="227">
        <v>14</v>
      </c>
      <c r="DZ17" s="227">
        <v>0</v>
      </c>
      <c r="EA17" s="227">
        <v>2</v>
      </c>
      <c r="EB17" s="227">
        <v>0</v>
      </c>
      <c r="EC17" s="228">
        <v>25.5</v>
      </c>
      <c r="ED17" s="227">
        <v>0</v>
      </c>
      <c r="EE17" s="227">
        <v>0</v>
      </c>
      <c r="EF17" s="227">
        <v>2</v>
      </c>
      <c r="EG17" s="227">
        <v>60</v>
      </c>
      <c r="EH17" s="228">
        <v>46.7</v>
      </c>
      <c r="EI17" s="227">
        <v>0</v>
      </c>
      <c r="EK17" s="41">
        <v>39</v>
      </c>
      <c r="EL17" s="227">
        <v>0</v>
      </c>
      <c r="EM17" s="227">
        <v>0</v>
      </c>
      <c r="EN17" s="227">
        <v>41.1</v>
      </c>
      <c r="EO17" s="227">
        <v>41.1</v>
      </c>
      <c r="EP17" s="227">
        <v>41.1</v>
      </c>
      <c r="EQ17" s="227">
        <v>60.1</v>
      </c>
      <c r="ER17" s="227">
        <v>60.1</v>
      </c>
      <c r="ES17" s="227">
        <v>60.1</v>
      </c>
      <c r="ET17" s="227">
        <v>74.099999999999994</v>
      </c>
      <c r="EU17" s="227">
        <v>74.099999999999994</v>
      </c>
      <c r="EV17" s="227">
        <v>76.099999999999994</v>
      </c>
      <c r="EW17" s="227">
        <v>76.099999999999994</v>
      </c>
      <c r="EX17" s="227">
        <v>101.6</v>
      </c>
      <c r="EY17" s="227">
        <v>101.6</v>
      </c>
      <c r="EZ17" s="227">
        <v>101.6</v>
      </c>
      <c r="FA17" s="227">
        <v>103.6</v>
      </c>
      <c r="FB17" s="227">
        <v>163.6</v>
      </c>
      <c r="FC17" s="227">
        <v>210.3</v>
      </c>
      <c r="FD17" s="227">
        <v>210.3</v>
      </c>
    </row>
    <row r="18" spans="1:160" ht="13.5" thickBot="1" x14ac:dyDescent="0.25">
      <c r="A18" s="132"/>
      <c r="B18" s="34">
        <v>17</v>
      </c>
      <c r="C18" s="10">
        <v>17</v>
      </c>
      <c r="D18" s="37" t="s">
        <v>39</v>
      </c>
      <c r="E18" s="37" t="s">
        <v>40</v>
      </c>
      <c r="F18" s="37"/>
      <c r="G18" s="43">
        <v>0.30347222222222198</v>
      </c>
      <c r="H18" s="47">
        <v>0.3034722222222222</v>
      </c>
      <c r="I18" s="58" t="s">
        <v>44</v>
      </c>
      <c r="J18" s="52">
        <v>0</v>
      </c>
      <c r="K18" s="43">
        <v>0.38680555555555501</v>
      </c>
      <c r="L18" s="47">
        <v>0.38680555555555002</v>
      </c>
      <c r="M18" s="42" t="s">
        <v>44</v>
      </c>
      <c r="N18" s="38">
        <v>0</v>
      </c>
      <c r="O18" s="73">
        <v>0.4284722222222222</v>
      </c>
      <c r="P18" s="42" t="s">
        <v>44</v>
      </c>
      <c r="Q18" s="38">
        <v>0</v>
      </c>
      <c r="R18" s="43">
        <v>0.43263888888888885</v>
      </c>
      <c r="S18" s="47">
        <v>0.43263888888888885</v>
      </c>
      <c r="T18" s="70">
        <v>41.2</v>
      </c>
      <c r="U18" s="71">
        <v>41.2</v>
      </c>
      <c r="V18" s="72"/>
      <c r="W18" s="115">
        <v>0.44930555555555551</v>
      </c>
      <c r="X18" s="42" t="s">
        <v>44</v>
      </c>
      <c r="Y18" s="38">
        <v>0</v>
      </c>
      <c r="Z18" s="49">
        <v>0.48402777777777778</v>
      </c>
      <c r="AA18" s="42" t="s">
        <v>44</v>
      </c>
      <c r="AB18" s="38">
        <v>0</v>
      </c>
      <c r="AC18" s="53">
        <v>0.4861111111111111</v>
      </c>
      <c r="AD18" s="61"/>
      <c r="AE18" s="55">
        <v>0.48981481481481487</v>
      </c>
      <c r="AF18" s="35">
        <v>3.7037037037037646E-3</v>
      </c>
      <c r="AG18" s="35">
        <v>1.504629629629022E-4</v>
      </c>
      <c r="AH18" s="44" t="s">
        <v>45</v>
      </c>
      <c r="AI18" s="45">
        <v>13</v>
      </c>
      <c r="AJ18" s="115">
        <v>0.50694444444444442</v>
      </c>
      <c r="AK18" s="42" t="s">
        <v>44</v>
      </c>
      <c r="AL18" s="38">
        <v>0</v>
      </c>
      <c r="AM18" s="73">
        <v>0.51736111111111105</v>
      </c>
      <c r="AN18" s="42" t="s">
        <v>44</v>
      </c>
      <c r="AO18" s="38">
        <v>0</v>
      </c>
      <c r="AP18" s="53">
        <v>0.51944444444444449</v>
      </c>
      <c r="AQ18" s="61"/>
      <c r="AR18" s="55">
        <v>0.52679398148148149</v>
      </c>
      <c r="AS18" s="35">
        <v>7.3495370370370017E-3</v>
      </c>
      <c r="AT18" s="35">
        <v>5.9027777777774255E-4</v>
      </c>
      <c r="AU18" s="44" t="s">
        <v>223</v>
      </c>
      <c r="AV18" s="45">
        <v>51</v>
      </c>
      <c r="AW18" s="49">
        <v>0.54722222222222217</v>
      </c>
      <c r="AX18" s="42" t="s">
        <v>44</v>
      </c>
      <c r="AY18" s="38">
        <v>0</v>
      </c>
      <c r="AZ18" s="49">
        <v>0.54930555555555505</v>
      </c>
      <c r="BA18" s="61"/>
      <c r="BB18" s="55">
        <v>0.55457175925925928</v>
      </c>
      <c r="BC18" s="35">
        <v>5.2662037037042309E-3</v>
      </c>
      <c r="BD18" s="35">
        <v>2.6620370370423075E-4</v>
      </c>
      <c r="BE18" s="44" t="s">
        <v>223</v>
      </c>
      <c r="BF18" s="45">
        <v>23</v>
      </c>
      <c r="BG18" s="308">
        <v>0.59444444444444389</v>
      </c>
      <c r="BH18" s="42" t="s">
        <v>44</v>
      </c>
      <c r="BI18" s="38">
        <v>0</v>
      </c>
      <c r="BJ18" s="43">
        <v>0.59583333333333333</v>
      </c>
      <c r="BK18" s="47">
        <v>0.59652777777777777</v>
      </c>
      <c r="BL18" s="70">
        <v>29.6</v>
      </c>
      <c r="BM18" s="71">
        <v>29.6</v>
      </c>
      <c r="BN18" s="72"/>
      <c r="BO18" s="117" t="s">
        <v>226</v>
      </c>
      <c r="BP18" s="121"/>
      <c r="BQ18" s="124" t="s">
        <v>225</v>
      </c>
      <c r="BR18" s="125"/>
      <c r="BS18" s="49">
        <v>0.67083333333333339</v>
      </c>
      <c r="BT18" s="42" t="s">
        <v>44</v>
      </c>
      <c r="BU18" s="38">
        <v>0</v>
      </c>
      <c r="BV18" s="49">
        <v>0.67361111111111105</v>
      </c>
      <c r="BW18" s="61"/>
      <c r="BX18" s="55">
        <v>0.67679398148148151</v>
      </c>
      <c r="BY18" s="35">
        <v>3.1828703703704608E-3</v>
      </c>
      <c r="BZ18" s="35">
        <v>7.2916666666675723E-4</v>
      </c>
      <c r="CA18" s="44" t="s">
        <v>223</v>
      </c>
      <c r="CB18" s="45">
        <v>63</v>
      </c>
      <c r="CC18" s="85">
        <v>0.67847222222222225</v>
      </c>
      <c r="CD18" s="86"/>
      <c r="CE18" s="87">
        <v>0</v>
      </c>
      <c r="CF18" s="88"/>
      <c r="CG18" s="85">
        <v>0.68680555555555556</v>
      </c>
      <c r="CH18" s="86"/>
      <c r="CI18" s="87">
        <v>0</v>
      </c>
      <c r="CJ18" s="88"/>
      <c r="CK18" s="43">
        <v>0.73125000000000007</v>
      </c>
      <c r="CL18" s="47">
        <v>0.73125000000000007</v>
      </c>
      <c r="CM18" s="70">
        <v>50.2</v>
      </c>
      <c r="CN18" s="71">
        <v>50.2</v>
      </c>
      <c r="CO18" s="72">
        <v>30</v>
      </c>
      <c r="CP18" s="91">
        <v>0.73263888888888884</v>
      </c>
      <c r="CQ18" s="95">
        <v>5.5555555555555601E-2</v>
      </c>
      <c r="CR18" s="42" t="s">
        <v>44</v>
      </c>
      <c r="CS18" s="38">
        <v>0</v>
      </c>
      <c r="CT18" s="65"/>
      <c r="CU18" s="39">
        <v>301</v>
      </c>
      <c r="CV18" s="46">
        <v>0</v>
      </c>
      <c r="CW18" s="40"/>
      <c r="CX18" s="63">
        <v>301</v>
      </c>
      <c r="CY18" s="128"/>
      <c r="CZ18" s="101" t="s">
        <v>189</v>
      </c>
      <c r="DA18" s="129" t="s">
        <v>177</v>
      </c>
      <c r="DB18" s="129">
        <v>90</v>
      </c>
      <c r="DC18" s="104" t="s">
        <v>185</v>
      </c>
      <c r="DD18" s="77"/>
      <c r="DE18" s="56"/>
      <c r="DF18" s="36"/>
      <c r="DI18" s="41">
        <v>1.06</v>
      </c>
      <c r="DJ18" s="17" t="s">
        <v>196</v>
      </c>
      <c r="DK18" s="153">
        <v>158.26</v>
      </c>
      <c r="DL18" s="41">
        <v>158.26</v>
      </c>
      <c r="DM18" s="41">
        <v>9999</v>
      </c>
      <c r="DP18" s="41">
        <v>17</v>
      </c>
      <c r="DQ18" s="227">
        <v>0</v>
      </c>
      <c r="DR18" s="227">
        <v>0</v>
      </c>
      <c r="DS18" s="228">
        <v>41.2</v>
      </c>
      <c r="DT18" s="227">
        <v>0</v>
      </c>
      <c r="DU18" s="227">
        <v>0</v>
      </c>
      <c r="DV18" s="227">
        <v>13</v>
      </c>
      <c r="DW18" s="227">
        <v>0</v>
      </c>
      <c r="DX18" s="227">
        <v>0</v>
      </c>
      <c r="DY18" s="227">
        <v>51</v>
      </c>
      <c r="DZ18" s="227">
        <v>0</v>
      </c>
      <c r="EA18" s="227">
        <v>23</v>
      </c>
      <c r="EB18" s="227">
        <v>0</v>
      </c>
      <c r="EC18" s="228">
        <v>29.6</v>
      </c>
      <c r="ED18" s="227">
        <v>0</v>
      </c>
      <c r="EE18" s="227">
        <v>0</v>
      </c>
      <c r="EF18" s="227">
        <v>63</v>
      </c>
      <c r="EG18" s="227">
        <v>0</v>
      </c>
      <c r="EH18" s="228">
        <v>80.2</v>
      </c>
      <c r="EI18" s="227">
        <v>0</v>
      </c>
      <c r="EK18" s="41">
        <v>17</v>
      </c>
      <c r="EL18" s="227">
        <v>0</v>
      </c>
      <c r="EM18" s="227">
        <v>0</v>
      </c>
      <c r="EN18" s="227">
        <v>41.2</v>
      </c>
      <c r="EO18" s="227">
        <v>41.2</v>
      </c>
      <c r="EP18" s="227">
        <v>41.2</v>
      </c>
      <c r="EQ18" s="227">
        <v>54.2</v>
      </c>
      <c r="ER18" s="227">
        <v>54.2</v>
      </c>
      <c r="ES18" s="227">
        <v>54.2</v>
      </c>
      <c r="ET18" s="227">
        <v>105.2</v>
      </c>
      <c r="EU18" s="227">
        <v>105.2</v>
      </c>
      <c r="EV18" s="227">
        <v>128.19999999999999</v>
      </c>
      <c r="EW18" s="227">
        <v>128.19999999999999</v>
      </c>
      <c r="EX18" s="227">
        <v>157.80000000000001</v>
      </c>
      <c r="EY18" s="227">
        <v>157.80000000000001</v>
      </c>
      <c r="EZ18" s="227">
        <v>157.80000000000001</v>
      </c>
      <c r="FA18" s="227">
        <v>220.8</v>
      </c>
      <c r="FB18" s="227">
        <v>220.8</v>
      </c>
      <c r="FC18" s="227">
        <v>301</v>
      </c>
      <c r="FD18" s="227">
        <v>301</v>
      </c>
    </row>
    <row r="19" spans="1:160" s="41" customFormat="1" ht="13.5" thickBot="1" x14ac:dyDescent="0.25">
      <c r="A19" s="131"/>
      <c r="B19" s="34">
        <v>4</v>
      </c>
      <c r="C19" s="10">
        <v>4</v>
      </c>
      <c r="D19" s="37" t="s">
        <v>94</v>
      </c>
      <c r="E19" s="37" t="s">
        <v>95</v>
      </c>
      <c r="F19" s="37"/>
      <c r="G19" s="43">
        <v>0.29444444444444401</v>
      </c>
      <c r="H19" s="47">
        <v>0.29444444444444445</v>
      </c>
      <c r="I19" s="58" t="s">
        <v>44</v>
      </c>
      <c r="J19" s="52">
        <v>0</v>
      </c>
      <c r="K19" s="43">
        <v>0.37777777777777799</v>
      </c>
      <c r="L19" s="47">
        <v>0.37777777777777799</v>
      </c>
      <c r="M19" s="42" t="s">
        <v>44</v>
      </c>
      <c r="N19" s="38">
        <v>0</v>
      </c>
      <c r="O19" s="73">
        <v>0.41944444444444445</v>
      </c>
      <c r="P19" s="42" t="s">
        <v>44</v>
      </c>
      <c r="Q19" s="38">
        <v>0</v>
      </c>
      <c r="R19" s="43">
        <v>0.42152777777777778</v>
      </c>
      <c r="S19" s="47">
        <v>0.42152777777777778</v>
      </c>
      <c r="T19" s="70">
        <v>41.8</v>
      </c>
      <c r="U19" s="71">
        <v>41.8</v>
      </c>
      <c r="V19" s="72"/>
      <c r="W19" s="115">
        <v>0.44027777777777777</v>
      </c>
      <c r="X19" s="42" t="s">
        <v>44</v>
      </c>
      <c r="Y19" s="38">
        <v>0</v>
      </c>
      <c r="Z19" s="49">
        <v>0.47500000000000003</v>
      </c>
      <c r="AA19" s="42" t="s">
        <v>44</v>
      </c>
      <c r="AB19" s="38">
        <v>0</v>
      </c>
      <c r="AC19" s="53">
        <v>0.4770833333333333</v>
      </c>
      <c r="AD19" s="61"/>
      <c r="AE19" s="55">
        <v>0.48118055555555556</v>
      </c>
      <c r="AF19" s="35">
        <v>4.0972222222222521E-3</v>
      </c>
      <c r="AG19" s="35">
        <v>2.4305555555558531E-4</v>
      </c>
      <c r="AH19" s="44" t="s">
        <v>223</v>
      </c>
      <c r="AI19" s="45">
        <v>21</v>
      </c>
      <c r="AJ19" s="115">
        <v>0.49791666666666662</v>
      </c>
      <c r="AK19" s="42" t="s">
        <v>44</v>
      </c>
      <c r="AL19" s="38">
        <v>0</v>
      </c>
      <c r="AM19" s="73">
        <v>0.5083333333333333</v>
      </c>
      <c r="AN19" s="42" t="s">
        <v>44</v>
      </c>
      <c r="AO19" s="38">
        <v>0</v>
      </c>
      <c r="AP19" s="53">
        <v>0.51041666666666663</v>
      </c>
      <c r="AQ19" s="61"/>
      <c r="AR19" s="55">
        <v>0.51736111111111105</v>
      </c>
      <c r="AS19" s="35">
        <v>6.9444444444444198E-3</v>
      </c>
      <c r="AT19" s="35">
        <v>1.8518518518516065E-4</v>
      </c>
      <c r="AU19" s="44" t="s">
        <v>223</v>
      </c>
      <c r="AV19" s="45">
        <v>16</v>
      </c>
      <c r="AW19" s="49">
        <v>0.53819444444444442</v>
      </c>
      <c r="AX19" s="42" t="s">
        <v>44</v>
      </c>
      <c r="AY19" s="38">
        <v>0</v>
      </c>
      <c r="AZ19" s="49">
        <v>0.54027777777777797</v>
      </c>
      <c r="BA19" s="61"/>
      <c r="BB19" s="55">
        <v>0.5449074074074074</v>
      </c>
      <c r="BC19" s="35">
        <v>4.6296296296294281E-3</v>
      </c>
      <c r="BD19" s="35">
        <v>3.7037037037057196E-4</v>
      </c>
      <c r="BE19" s="44" t="s">
        <v>45</v>
      </c>
      <c r="BF19" s="45">
        <v>32</v>
      </c>
      <c r="BG19" s="308">
        <v>0.58541666666666681</v>
      </c>
      <c r="BH19" s="42" t="s">
        <v>44</v>
      </c>
      <c r="BI19" s="38">
        <v>0</v>
      </c>
      <c r="BJ19" s="43">
        <v>0.5854166666666667</v>
      </c>
      <c r="BK19" s="47">
        <v>0.58680555555555558</v>
      </c>
      <c r="BL19" s="70">
        <v>26.7</v>
      </c>
      <c r="BM19" s="71">
        <v>26.7</v>
      </c>
      <c r="BN19" s="72"/>
      <c r="BO19" s="117" t="s">
        <v>226</v>
      </c>
      <c r="BP19" s="121"/>
      <c r="BQ19" s="124" t="s">
        <v>225</v>
      </c>
      <c r="BR19" s="125"/>
      <c r="BS19" s="49">
        <v>0.66180555555555554</v>
      </c>
      <c r="BT19" s="42" t="s">
        <v>44</v>
      </c>
      <c r="BU19" s="38">
        <v>0</v>
      </c>
      <c r="BV19" s="49">
        <v>0.66388888888888897</v>
      </c>
      <c r="BW19" s="61"/>
      <c r="BX19" s="55">
        <v>0.66641203703703711</v>
      </c>
      <c r="BY19" s="35">
        <v>2.5231481481481355E-3</v>
      </c>
      <c r="BZ19" s="35">
        <v>6.9444444444431881E-5</v>
      </c>
      <c r="CA19" s="44" t="s">
        <v>223</v>
      </c>
      <c r="CB19" s="45">
        <v>6</v>
      </c>
      <c r="CC19" s="85">
        <v>0.66736111111111107</v>
      </c>
      <c r="CD19" s="86"/>
      <c r="CE19" s="87">
        <v>60</v>
      </c>
      <c r="CF19" s="88"/>
      <c r="CG19" s="85">
        <v>0.67569444444444438</v>
      </c>
      <c r="CH19" s="86"/>
      <c r="CI19" s="87">
        <v>0</v>
      </c>
      <c r="CJ19" s="88"/>
      <c r="CK19" s="43">
        <v>0.71666666666666667</v>
      </c>
      <c r="CL19" s="47">
        <v>0.71736111111111101</v>
      </c>
      <c r="CM19" s="70">
        <v>51.9</v>
      </c>
      <c r="CN19" s="71">
        <v>51.9</v>
      </c>
      <c r="CO19" s="72"/>
      <c r="CP19" s="91">
        <v>0.71875</v>
      </c>
      <c r="CQ19" s="95">
        <v>5.5555555555555601E-2</v>
      </c>
      <c r="CR19" s="42" t="s">
        <v>44</v>
      </c>
      <c r="CS19" s="38">
        <v>0</v>
      </c>
      <c r="CT19" s="64"/>
      <c r="CU19" s="39">
        <v>195.4</v>
      </c>
      <c r="CV19" s="46">
        <v>60</v>
      </c>
      <c r="CW19" s="40"/>
      <c r="CX19" s="63">
        <v>255.4</v>
      </c>
      <c r="CY19" s="43"/>
      <c r="CZ19" s="101" t="s">
        <v>189</v>
      </c>
      <c r="DA19" s="129" t="s">
        <v>177</v>
      </c>
      <c r="DB19" s="129">
        <v>140</v>
      </c>
      <c r="DC19" s="104" t="s">
        <v>180</v>
      </c>
      <c r="DD19" s="77"/>
      <c r="DE19" s="56"/>
      <c r="DF19" s="36"/>
      <c r="DI19" s="41">
        <v>1.0900000000000001</v>
      </c>
      <c r="DJ19" s="41" t="s">
        <v>196</v>
      </c>
      <c r="DK19" s="153">
        <v>131.23600000000002</v>
      </c>
      <c r="DL19" s="41">
        <v>131.23600000000002</v>
      </c>
      <c r="DM19" s="41">
        <v>9999</v>
      </c>
      <c r="DP19" s="41">
        <v>4</v>
      </c>
      <c r="DQ19" s="227">
        <v>0</v>
      </c>
      <c r="DR19" s="227">
        <v>0</v>
      </c>
      <c r="DS19" s="228">
        <v>41.8</v>
      </c>
      <c r="DT19" s="227">
        <v>0</v>
      </c>
      <c r="DU19" s="227">
        <v>0</v>
      </c>
      <c r="DV19" s="227">
        <v>21</v>
      </c>
      <c r="DW19" s="227">
        <v>0</v>
      </c>
      <c r="DX19" s="227">
        <v>0</v>
      </c>
      <c r="DY19" s="227">
        <v>16</v>
      </c>
      <c r="DZ19" s="227">
        <v>0</v>
      </c>
      <c r="EA19" s="227">
        <v>32</v>
      </c>
      <c r="EB19" s="227">
        <v>0</v>
      </c>
      <c r="EC19" s="228">
        <v>26.7</v>
      </c>
      <c r="ED19" s="227">
        <v>0</v>
      </c>
      <c r="EE19" s="227">
        <v>0</v>
      </c>
      <c r="EF19" s="227">
        <v>6</v>
      </c>
      <c r="EG19" s="227">
        <v>60</v>
      </c>
      <c r="EH19" s="228">
        <v>51.9</v>
      </c>
      <c r="EI19" s="227">
        <v>0</v>
      </c>
      <c r="EK19" s="41">
        <v>4</v>
      </c>
      <c r="EL19" s="227">
        <v>0</v>
      </c>
      <c r="EM19" s="227">
        <v>0</v>
      </c>
      <c r="EN19" s="227">
        <v>41.8</v>
      </c>
      <c r="EO19" s="227">
        <v>41.8</v>
      </c>
      <c r="EP19" s="227">
        <v>41.8</v>
      </c>
      <c r="EQ19" s="227">
        <v>62.8</v>
      </c>
      <c r="ER19" s="227">
        <v>62.8</v>
      </c>
      <c r="ES19" s="227">
        <v>62.8</v>
      </c>
      <c r="ET19" s="227">
        <v>78.8</v>
      </c>
      <c r="EU19" s="227">
        <v>78.8</v>
      </c>
      <c r="EV19" s="227">
        <v>110.8</v>
      </c>
      <c r="EW19" s="227">
        <v>110.8</v>
      </c>
      <c r="EX19" s="227">
        <v>137.5</v>
      </c>
      <c r="EY19" s="227">
        <v>137.5</v>
      </c>
      <c r="EZ19" s="227">
        <v>137.5</v>
      </c>
      <c r="FA19" s="227">
        <v>143.5</v>
      </c>
      <c r="FB19" s="227">
        <v>203.5</v>
      </c>
      <c r="FC19" s="227">
        <v>255.4</v>
      </c>
      <c r="FD19" s="227">
        <v>255.4</v>
      </c>
    </row>
    <row r="20" spans="1:160" ht="13.5" thickBot="1" x14ac:dyDescent="0.25">
      <c r="A20" s="132"/>
      <c r="B20" s="34">
        <v>44</v>
      </c>
      <c r="C20" s="10">
        <v>44</v>
      </c>
      <c r="D20" s="37" t="s">
        <v>150</v>
      </c>
      <c r="E20" s="37" t="s">
        <v>46</v>
      </c>
      <c r="F20" s="37"/>
      <c r="G20" s="43">
        <v>0.32222222222222202</v>
      </c>
      <c r="H20" s="47">
        <v>0.32222222222222224</v>
      </c>
      <c r="I20" s="58" t="s">
        <v>44</v>
      </c>
      <c r="J20" s="52">
        <v>0</v>
      </c>
      <c r="K20" s="43">
        <v>0.405555555555553</v>
      </c>
      <c r="L20" s="47">
        <v>0.40555555555553802</v>
      </c>
      <c r="M20" s="42" t="s">
        <v>44</v>
      </c>
      <c r="N20" s="38">
        <v>0</v>
      </c>
      <c r="O20" s="73">
        <v>0.44722222222222219</v>
      </c>
      <c r="P20" s="42" t="s">
        <v>44</v>
      </c>
      <c r="Q20" s="38">
        <v>0</v>
      </c>
      <c r="R20" s="43">
        <v>0.45624999999999999</v>
      </c>
      <c r="S20" s="47">
        <v>0.45624999999999999</v>
      </c>
      <c r="T20" s="70">
        <v>41.8</v>
      </c>
      <c r="U20" s="71">
        <v>41.8</v>
      </c>
      <c r="V20" s="72"/>
      <c r="W20" s="115">
        <v>0.4680555555555555</v>
      </c>
      <c r="X20" s="42" t="s">
        <v>44</v>
      </c>
      <c r="Y20" s="38">
        <v>0</v>
      </c>
      <c r="Z20" s="49">
        <v>0.50277777777777777</v>
      </c>
      <c r="AA20" s="42" t="s">
        <v>44</v>
      </c>
      <c r="AB20" s="38">
        <v>0</v>
      </c>
      <c r="AC20" s="53">
        <v>0.50555555555555554</v>
      </c>
      <c r="AD20" s="61"/>
      <c r="AE20" s="55">
        <v>0.50925925925925919</v>
      </c>
      <c r="AF20" s="35">
        <v>3.7037037037036535E-3</v>
      </c>
      <c r="AG20" s="35">
        <v>1.5046296296301323E-4</v>
      </c>
      <c r="AH20" s="44" t="s">
        <v>45</v>
      </c>
      <c r="AI20" s="45">
        <v>13</v>
      </c>
      <c r="AJ20" s="115">
        <v>0.52638888888888891</v>
      </c>
      <c r="AK20" s="42" t="s">
        <v>44</v>
      </c>
      <c r="AL20" s="38">
        <v>0</v>
      </c>
      <c r="AM20" s="73">
        <v>0.53680555555555554</v>
      </c>
      <c r="AN20" s="42" t="s">
        <v>44</v>
      </c>
      <c r="AO20" s="38">
        <v>0</v>
      </c>
      <c r="AP20" s="53">
        <v>0.54027777777777775</v>
      </c>
      <c r="AQ20" s="61"/>
      <c r="AR20" s="55">
        <v>0.54784722222222226</v>
      </c>
      <c r="AS20" s="35">
        <v>7.5694444444445175E-3</v>
      </c>
      <c r="AT20" s="35">
        <v>8.1018518518525835E-4</v>
      </c>
      <c r="AU20" s="44" t="s">
        <v>223</v>
      </c>
      <c r="AV20" s="45">
        <v>70</v>
      </c>
      <c r="AW20" s="49">
        <v>0.56805555555555554</v>
      </c>
      <c r="AX20" s="42" t="s">
        <v>44</v>
      </c>
      <c r="AY20" s="38">
        <v>0</v>
      </c>
      <c r="AZ20" s="49">
        <v>0.57013888888888897</v>
      </c>
      <c r="BA20" s="61"/>
      <c r="BB20" s="55">
        <v>0.57611111111111113</v>
      </c>
      <c r="BC20" s="35">
        <v>5.9722222222221566E-3</v>
      </c>
      <c r="BD20" s="35">
        <v>9.7222222222215649E-4</v>
      </c>
      <c r="BE20" s="44" t="s">
        <v>223</v>
      </c>
      <c r="BF20" s="45">
        <v>84</v>
      </c>
      <c r="BG20" s="308">
        <v>0.61527777777777781</v>
      </c>
      <c r="BH20" s="42" t="s">
        <v>44</v>
      </c>
      <c r="BI20" s="38">
        <v>0</v>
      </c>
      <c r="BJ20" s="43">
        <v>0.61527777777777781</v>
      </c>
      <c r="BK20" s="47">
        <v>0.62430555555555556</v>
      </c>
      <c r="BL20" s="70">
        <v>26.9</v>
      </c>
      <c r="BM20" s="71">
        <v>26.9</v>
      </c>
      <c r="BN20" s="72"/>
      <c r="BO20" s="117"/>
      <c r="BP20" s="121"/>
      <c r="BQ20" s="124"/>
      <c r="BR20" s="125"/>
      <c r="BS20" s="49">
        <v>0.70624999999999993</v>
      </c>
      <c r="BT20" s="42" t="s">
        <v>223</v>
      </c>
      <c r="BU20" s="38">
        <v>480</v>
      </c>
      <c r="BV20" s="49"/>
      <c r="BW20" s="61"/>
      <c r="BX20" s="55"/>
      <c r="BY20" s="35">
        <v>0</v>
      </c>
      <c r="BZ20" s="35">
        <v>2.4537037037037036E-3</v>
      </c>
      <c r="CA20" s="44" t="s">
        <v>45</v>
      </c>
      <c r="CB20" s="45" t="s">
        <v>231</v>
      </c>
      <c r="CC20" s="85"/>
      <c r="CD20" s="86"/>
      <c r="CE20" s="87"/>
      <c r="CF20" s="88"/>
      <c r="CG20" s="85"/>
      <c r="CH20" s="86"/>
      <c r="CI20" s="87"/>
      <c r="CJ20" s="88"/>
      <c r="CK20" s="43"/>
      <c r="CL20" s="47"/>
      <c r="CM20" s="317"/>
      <c r="CN20" s="310" t="s">
        <v>231</v>
      </c>
      <c r="CO20" s="72"/>
      <c r="CP20" s="91"/>
      <c r="CQ20" s="95">
        <v>5.5555555555555601E-2</v>
      </c>
      <c r="CR20" s="42" t="s">
        <v>44</v>
      </c>
      <c r="CS20" s="38"/>
      <c r="CT20" s="65"/>
      <c r="CU20" s="39" t="s">
        <v>231</v>
      </c>
      <c r="CV20" s="46" t="s">
        <v>231</v>
      </c>
      <c r="CW20" s="40"/>
      <c r="CX20" s="63" t="s">
        <v>231</v>
      </c>
      <c r="CY20" s="128"/>
      <c r="CZ20" s="101" t="s">
        <v>190</v>
      </c>
      <c r="DA20" s="129" t="s">
        <v>177</v>
      </c>
      <c r="DB20" s="129">
        <v>150</v>
      </c>
      <c r="DC20" s="104" t="s">
        <v>186</v>
      </c>
      <c r="DD20" s="77"/>
      <c r="DE20" s="56"/>
      <c r="DF20" s="36"/>
      <c r="DI20" s="41">
        <v>1.0900000000000001</v>
      </c>
      <c r="DJ20" s="17" t="s">
        <v>196</v>
      </c>
      <c r="DK20" s="153" t="e">
        <v>#REF!</v>
      </c>
      <c r="DL20" s="41" t="e">
        <v>#REF!</v>
      </c>
      <c r="DM20" s="41">
        <v>9999</v>
      </c>
      <c r="DP20" s="41">
        <v>44</v>
      </c>
      <c r="DQ20" s="227">
        <v>0</v>
      </c>
      <c r="DR20" s="227">
        <v>0</v>
      </c>
      <c r="DS20" s="228">
        <v>41.8</v>
      </c>
      <c r="DT20" s="227">
        <v>0</v>
      </c>
      <c r="DU20" s="227">
        <v>0</v>
      </c>
      <c r="DV20" s="227">
        <v>13</v>
      </c>
      <c r="DW20" s="227">
        <v>0</v>
      </c>
      <c r="DX20" s="227">
        <v>0</v>
      </c>
      <c r="DY20" s="227">
        <v>70</v>
      </c>
      <c r="DZ20" s="227">
        <v>0</v>
      </c>
      <c r="EA20" s="227">
        <v>84</v>
      </c>
      <c r="EB20" s="227">
        <v>0</v>
      </c>
      <c r="EC20" s="228">
        <v>26.9</v>
      </c>
      <c r="ED20" s="227">
        <v>0</v>
      </c>
      <c r="EE20" s="227">
        <v>480</v>
      </c>
      <c r="EF20" s="227" t="e">
        <v>#VALUE!</v>
      </c>
      <c r="EG20" s="227">
        <v>0</v>
      </c>
      <c r="EH20" s="228" t="e">
        <v>#REF!</v>
      </c>
      <c r="EI20" s="227">
        <v>0</v>
      </c>
      <c r="EK20" s="41">
        <v>44</v>
      </c>
      <c r="EL20" s="227">
        <v>0</v>
      </c>
      <c r="EM20" s="227">
        <v>0</v>
      </c>
      <c r="EN20" s="227">
        <v>41.8</v>
      </c>
      <c r="EO20" s="227">
        <v>41.8</v>
      </c>
      <c r="EP20" s="227">
        <v>41.8</v>
      </c>
      <c r="EQ20" s="227">
        <v>54.8</v>
      </c>
      <c r="ER20" s="227">
        <v>54.8</v>
      </c>
      <c r="ES20" s="227">
        <v>54.8</v>
      </c>
      <c r="ET20" s="227">
        <v>124.8</v>
      </c>
      <c r="EU20" s="227">
        <v>124.8</v>
      </c>
      <c r="EV20" s="227">
        <v>208.8</v>
      </c>
      <c r="EW20" s="227">
        <v>208.8</v>
      </c>
      <c r="EX20" s="227">
        <v>235.7</v>
      </c>
      <c r="EY20" s="227">
        <v>235.7</v>
      </c>
      <c r="EZ20" s="227">
        <v>715.7</v>
      </c>
      <c r="FA20" s="227" t="e">
        <v>#VALUE!</v>
      </c>
      <c r="FB20" s="227" t="e">
        <v>#VALUE!</v>
      </c>
      <c r="FC20" s="227" t="e">
        <v>#VALUE!</v>
      </c>
      <c r="FD20" s="227" t="e">
        <v>#VALUE!</v>
      </c>
    </row>
    <row r="21" spans="1:160" ht="13.5" thickBot="1" x14ac:dyDescent="0.25">
      <c r="A21" s="132"/>
      <c r="B21" s="34">
        <v>51</v>
      </c>
      <c r="C21" s="10">
        <v>53</v>
      </c>
      <c r="D21" s="37" t="s">
        <v>159</v>
      </c>
      <c r="E21" s="37" t="s">
        <v>160</v>
      </c>
      <c r="F21" s="37"/>
      <c r="G21" s="43">
        <v>0.327083333333333</v>
      </c>
      <c r="H21" s="47">
        <v>0.32708333333333334</v>
      </c>
      <c r="I21" s="58" t="s">
        <v>44</v>
      </c>
      <c r="J21" s="52">
        <v>0</v>
      </c>
      <c r="K21" s="43">
        <v>0.41041666666666399</v>
      </c>
      <c r="L21" s="47">
        <v>0.410416666666646</v>
      </c>
      <c r="M21" s="42" t="s">
        <v>44</v>
      </c>
      <c r="N21" s="38">
        <v>0</v>
      </c>
      <c r="O21" s="73">
        <v>0.45208333333333334</v>
      </c>
      <c r="P21" s="42" t="s">
        <v>44</v>
      </c>
      <c r="Q21" s="38">
        <v>0</v>
      </c>
      <c r="R21" s="43">
        <v>0.46180555555555558</v>
      </c>
      <c r="S21" s="47">
        <v>0.46180555555555558</v>
      </c>
      <c r="T21" s="70">
        <v>42.6</v>
      </c>
      <c r="U21" s="71">
        <v>42.6</v>
      </c>
      <c r="V21" s="72"/>
      <c r="W21" s="115">
        <v>0.47291666666666665</v>
      </c>
      <c r="X21" s="42" t="s">
        <v>44</v>
      </c>
      <c r="Y21" s="38">
        <v>0</v>
      </c>
      <c r="Z21" s="49">
        <v>0.50694444444444442</v>
      </c>
      <c r="AA21" s="42" t="s">
        <v>45</v>
      </c>
      <c r="AB21" s="38">
        <v>60</v>
      </c>
      <c r="AC21" s="53">
        <v>0.51041666666666663</v>
      </c>
      <c r="AD21" s="61"/>
      <c r="AE21" s="55">
        <v>0.51491898148148152</v>
      </c>
      <c r="AF21" s="35">
        <v>4.5023148148148895E-3</v>
      </c>
      <c r="AG21" s="35">
        <v>6.4814814814822272E-4</v>
      </c>
      <c r="AH21" s="44" t="s">
        <v>223</v>
      </c>
      <c r="AI21" s="45">
        <v>56</v>
      </c>
      <c r="AJ21" s="115">
        <v>0.53125</v>
      </c>
      <c r="AK21" s="42" t="s">
        <v>44</v>
      </c>
      <c r="AL21" s="38">
        <v>0</v>
      </c>
      <c r="AM21" s="73">
        <v>0.54097222222222219</v>
      </c>
      <c r="AN21" s="42" t="s">
        <v>45</v>
      </c>
      <c r="AO21" s="38">
        <v>60</v>
      </c>
      <c r="AP21" s="53">
        <v>0.5444444444444444</v>
      </c>
      <c r="AQ21" s="61"/>
      <c r="AR21" s="55">
        <v>0.55096064814814816</v>
      </c>
      <c r="AS21" s="35">
        <v>6.5162037037037601E-3</v>
      </c>
      <c r="AT21" s="35">
        <v>2.4305555555549901E-4</v>
      </c>
      <c r="AU21" s="44" t="s">
        <v>45</v>
      </c>
      <c r="AV21" s="45">
        <v>21</v>
      </c>
      <c r="AW21" s="49">
        <v>0.57152777777777775</v>
      </c>
      <c r="AX21" s="42" t="s">
        <v>45</v>
      </c>
      <c r="AY21" s="38">
        <v>60</v>
      </c>
      <c r="AZ21" s="49">
        <v>0.57430555555555496</v>
      </c>
      <c r="BA21" s="61"/>
      <c r="BB21" s="55">
        <v>0.57964120370370364</v>
      </c>
      <c r="BC21" s="35">
        <v>5.3356481481486862E-3</v>
      </c>
      <c r="BD21" s="35">
        <v>3.3564814814868605E-4</v>
      </c>
      <c r="BE21" s="44" t="s">
        <v>223</v>
      </c>
      <c r="BF21" s="45">
        <v>29</v>
      </c>
      <c r="BG21" s="308">
        <v>0.6194444444444438</v>
      </c>
      <c r="BH21" s="42" t="s">
        <v>44</v>
      </c>
      <c r="BI21" s="38">
        <v>0</v>
      </c>
      <c r="BJ21" s="43">
        <v>0.62152777777777779</v>
      </c>
      <c r="BK21" s="47">
        <v>0.63194444444444442</v>
      </c>
      <c r="BL21" s="70">
        <v>29.5</v>
      </c>
      <c r="BM21" s="71">
        <v>29.5</v>
      </c>
      <c r="BN21" s="72"/>
      <c r="BO21" s="117" t="s">
        <v>224</v>
      </c>
      <c r="BP21" s="121">
        <v>300</v>
      </c>
      <c r="BQ21" s="124" t="s">
        <v>232</v>
      </c>
      <c r="BR21" s="125">
        <v>1800</v>
      </c>
      <c r="BS21" s="49">
        <v>0.72013888888888899</v>
      </c>
      <c r="BT21" s="42" t="s">
        <v>223</v>
      </c>
      <c r="BU21" s="38">
        <v>1200</v>
      </c>
      <c r="BV21" s="49">
        <v>0.72222222222222221</v>
      </c>
      <c r="BW21" s="61"/>
      <c r="BX21" s="55">
        <v>0.72528935185185184</v>
      </c>
      <c r="BY21" s="35">
        <v>3.067129629629628E-3</v>
      </c>
      <c r="BZ21" s="35">
        <v>6.1342592592592438E-4</v>
      </c>
      <c r="CA21" s="44" t="s">
        <v>223</v>
      </c>
      <c r="CB21" s="45">
        <v>53</v>
      </c>
      <c r="CC21" s="85">
        <v>0.72638888888888886</v>
      </c>
      <c r="CD21" s="86"/>
      <c r="CE21" s="87">
        <v>0</v>
      </c>
      <c r="CF21" s="88"/>
      <c r="CG21" s="85">
        <v>0.73333333333333339</v>
      </c>
      <c r="CH21" s="86"/>
      <c r="CI21" s="87">
        <v>60</v>
      </c>
      <c r="CJ21" s="88"/>
      <c r="CK21" s="43">
        <v>0.78749999999999998</v>
      </c>
      <c r="CL21" s="47">
        <v>0.78819444444444453</v>
      </c>
      <c r="CM21" s="70">
        <v>58.4</v>
      </c>
      <c r="CN21" s="71">
        <v>58.4</v>
      </c>
      <c r="CO21" s="72">
        <v>10</v>
      </c>
      <c r="CP21" s="91">
        <v>0.7895833333333333</v>
      </c>
      <c r="CQ21" s="95">
        <v>5.5555555555555601E-2</v>
      </c>
      <c r="CR21" s="42" t="s">
        <v>223</v>
      </c>
      <c r="CS21" s="38">
        <v>360</v>
      </c>
      <c r="CT21" s="65"/>
      <c r="CU21" s="39">
        <v>299.5</v>
      </c>
      <c r="CV21" s="46">
        <v>3900</v>
      </c>
      <c r="CW21" s="40"/>
      <c r="CX21" s="63">
        <v>4199.5</v>
      </c>
      <c r="CY21" s="128"/>
      <c r="CZ21" s="101" t="s">
        <v>191</v>
      </c>
      <c r="DA21" s="129" t="s">
        <v>178</v>
      </c>
      <c r="DB21" s="129">
        <v>71</v>
      </c>
      <c r="DC21" s="104" t="s">
        <v>188</v>
      </c>
      <c r="DD21" s="77"/>
      <c r="DE21" s="56"/>
      <c r="DF21" s="36"/>
      <c r="DI21" s="41">
        <v>1</v>
      </c>
      <c r="DJ21" s="17" t="s">
        <v>196</v>
      </c>
      <c r="DK21" s="153">
        <v>140.5</v>
      </c>
      <c r="DL21" s="41">
        <v>140.5</v>
      </c>
      <c r="DM21" s="41">
        <v>9999</v>
      </c>
      <c r="DP21" s="41">
        <v>53</v>
      </c>
      <c r="DQ21" s="227">
        <v>0</v>
      </c>
      <c r="DR21" s="227">
        <v>0</v>
      </c>
      <c r="DS21" s="228">
        <v>42.6</v>
      </c>
      <c r="DT21" s="227">
        <v>0</v>
      </c>
      <c r="DU21" s="227">
        <v>60</v>
      </c>
      <c r="DV21" s="227">
        <v>56</v>
      </c>
      <c r="DW21" s="227">
        <v>0</v>
      </c>
      <c r="DX21" s="227">
        <v>60</v>
      </c>
      <c r="DY21" s="227">
        <v>21</v>
      </c>
      <c r="DZ21" s="227">
        <v>60</v>
      </c>
      <c r="EA21" s="227">
        <v>29</v>
      </c>
      <c r="EB21" s="227">
        <v>0</v>
      </c>
      <c r="EC21" s="228">
        <v>29.5</v>
      </c>
      <c r="ED21" s="227">
        <v>2100</v>
      </c>
      <c r="EE21" s="227">
        <v>1200</v>
      </c>
      <c r="EF21" s="227">
        <v>53</v>
      </c>
      <c r="EG21" s="227">
        <v>60</v>
      </c>
      <c r="EH21" s="228">
        <v>68.400000000000006</v>
      </c>
      <c r="EI21" s="227">
        <v>360</v>
      </c>
      <c r="EK21" s="41">
        <v>53</v>
      </c>
      <c r="EL21" s="227">
        <v>0</v>
      </c>
      <c r="EM21" s="227">
        <v>0</v>
      </c>
      <c r="EN21" s="227">
        <v>42.6</v>
      </c>
      <c r="EO21" s="227">
        <v>42.6</v>
      </c>
      <c r="EP21" s="227">
        <v>102.6</v>
      </c>
      <c r="EQ21" s="227">
        <v>158.6</v>
      </c>
      <c r="ER21" s="227">
        <v>158.6</v>
      </c>
      <c r="ES21" s="227">
        <v>218.6</v>
      </c>
      <c r="ET21" s="227">
        <v>239.6</v>
      </c>
      <c r="EU21" s="227">
        <v>299.60000000000002</v>
      </c>
      <c r="EV21" s="227">
        <v>328.6</v>
      </c>
      <c r="EW21" s="227">
        <v>328.6</v>
      </c>
      <c r="EX21" s="227">
        <v>358.1</v>
      </c>
      <c r="EY21" s="227">
        <v>2458.1</v>
      </c>
      <c r="EZ21" s="227">
        <v>3658.1</v>
      </c>
      <c r="FA21" s="227">
        <v>3711.1</v>
      </c>
      <c r="FB21" s="227">
        <v>3771.1</v>
      </c>
      <c r="FC21" s="227">
        <v>3839.5</v>
      </c>
      <c r="FD21" s="227">
        <v>4199.5</v>
      </c>
    </row>
    <row r="22" spans="1:160" ht="13.5" thickBot="1" x14ac:dyDescent="0.25">
      <c r="A22" s="132"/>
      <c r="B22" s="34">
        <v>43</v>
      </c>
      <c r="C22" s="10">
        <v>43</v>
      </c>
      <c r="D22" s="37" t="s">
        <v>60</v>
      </c>
      <c r="E22" s="37" t="s">
        <v>51</v>
      </c>
      <c r="F22" s="37"/>
      <c r="G22" s="43">
        <v>0.32152777777777802</v>
      </c>
      <c r="H22" s="47">
        <v>0.33819444444444446</v>
      </c>
      <c r="I22" s="58" t="s">
        <v>44</v>
      </c>
      <c r="J22" s="52">
        <v>0</v>
      </c>
      <c r="K22" s="43">
        <v>0.40486111111110901</v>
      </c>
      <c r="L22" s="47">
        <v>0.40486111111109402</v>
      </c>
      <c r="M22" s="42" t="s">
        <v>44</v>
      </c>
      <c r="N22" s="38">
        <v>0</v>
      </c>
      <c r="O22" s="73">
        <v>0.4465277777777778</v>
      </c>
      <c r="P22" s="42" t="s">
        <v>44</v>
      </c>
      <c r="Q22" s="38">
        <v>0</v>
      </c>
      <c r="R22" s="43">
        <v>0.4548611111111111</v>
      </c>
      <c r="S22" s="47">
        <v>0.4548611111111111</v>
      </c>
      <c r="T22" s="70">
        <v>43.2</v>
      </c>
      <c r="U22" s="71">
        <v>43.2</v>
      </c>
      <c r="V22" s="72"/>
      <c r="W22" s="115">
        <v>0.46736111111111112</v>
      </c>
      <c r="X22" s="42" t="s">
        <v>44</v>
      </c>
      <c r="Y22" s="38">
        <v>0</v>
      </c>
      <c r="Z22" s="49">
        <v>0.50208333333333333</v>
      </c>
      <c r="AA22" s="42" t="s">
        <v>44</v>
      </c>
      <c r="AB22" s="38">
        <v>0</v>
      </c>
      <c r="AC22" s="53">
        <v>0.50486111111111109</v>
      </c>
      <c r="AD22" s="61"/>
      <c r="AE22" s="55">
        <v>0.5088773148148148</v>
      </c>
      <c r="AF22" s="35">
        <v>4.0162037037037024E-3</v>
      </c>
      <c r="AG22" s="35">
        <v>1.6203703703703562E-4</v>
      </c>
      <c r="AH22" s="44" t="s">
        <v>223</v>
      </c>
      <c r="AI22" s="45">
        <v>14</v>
      </c>
      <c r="AJ22" s="115">
        <v>0.52569444444444446</v>
      </c>
      <c r="AK22" s="42" t="s">
        <v>44</v>
      </c>
      <c r="AL22" s="38">
        <v>0</v>
      </c>
      <c r="AM22" s="73">
        <v>0.53611111111111109</v>
      </c>
      <c r="AN22" s="42" t="s">
        <v>44</v>
      </c>
      <c r="AO22" s="38">
        <v>0</v>
      </c>
      <c r="AP22" s="53">
        <v>0.53888888888888886</v>
      </c>
      <c r="AQ22" s="61"/>
      <c r="AR22" s="55">
        <v>0.54547453703703697</v>
      </c>
      <c r="AS22" s="35">
        <v>6.5856481481481044E-3</v>
      </c>
      <c r="AT22" s="35">
        <v>1.7361111111115473E-4</v>
      </c>
      <c r="AU22" s="44" t="s">
        <v>45</v>
      </c>
      <c r="AV22" s="45">
        <v>15</v>
      </c>
      <c r="AW22" s="49">
        <v>0.56666666666666665</v>
      </c>
      <c r="AX22" s="42" t="s">
        <v>44</v>
      </c>
      <c r="AY22" s="38">
        <v>0</v>
      </c>
      <c r="AZ22" s="49">
        <v>0.56944444444444398</v>
      </c>
      <c r="BA22" s="61"/>
      <c r="BB22" s="55">
        <v>0.57453703703703707</v>
      </c>
      <c r="BC22" s="35">
        <v>5.0925925925930926E-3</v>
      </c>
      <c r="BD22" s="35">
        <v>9.25925925930925E-5</v>
      </c>
      <c r="BE22" s="44" t="s">
        <v>223</v>
      </c>
      <c r="BF22" s="45">
        <v>8</v>
      </c>
      <c r="BG22" s="308">
        <v>0.61458333333333282</v>
      </c>
      <c r="BH22" s="42" t="s">
        <v>44</v>
      </c>
      <c r="BI22" s="38">
        <v>0</v>
      </c>
      <c r="BJ22" s="43">
        <v>0.61805555555555558</v>
      </c>
      <c r="BK22" s="47">
        <v>0.62569444444444444</v>
      </c>
      <c r="BL22" s="70">
        <v>28.7</v>
      </c>
      <c r="BM22" s="71">
        <v>28.7</v>
      </c>
      <c r="BN22" s="72"/>
      <c r="BO22" s="117" t="s">
        <v>226</v>
      </c>
      <c r="BP22" s="121"/>
      <c r="BQ22" s="124" t="s">
        <v>225</v>
      </c>
      <c r="BR22" s="125"/>
      <c r="BS22" s="49">
        <v>0.69097222222222221</v>
      </c>
      <c r="BT22" s="42" t="s">
        <v>44</v>
      </c>
      <c r="BU22" s="38">
        <v>0</v>
      </c>
      <c r="BV22" s="49">
        <v>0.69305555555555498</v>
      </c>
      <c r="BW22" s="61"/>
      <c r="BX22" s="55">
        <v>0.69598379629629636</v>
      </c>
      <c r="BY22" s="35">
        <v>2.9282407407413835E-3</v>
      </c>
      <c r="BZ22" s="35">
        <v>4.7453703703767992E-4</v>
      </c>
      <c r="CA22" s="44" t="s">
        <v>223</v>
      </c>
      <c r="CB22" s="45">
        <v>41</v>
      </c>
      <c r="CC22" s="85">
        <v>0.69861111111111107</v>
      </c>
      <c r="CD22" s="86"/>
      <c r="CE22" s="87">
        <v>0</v>
      </c>
      <c r="CF22" s="88"/>
      <c r="CG22" s="85">
        <v>0.7055555555555556</v>
      </c>
      <c r="CH22" s="86"/>
      <c r="CI22" s="87">
        <v>0</v>
      </c>
      <c r="CJ22" s="88"/>
      <c r="CK22" s="43">
        <v>0.74513888888888891</v>
      </c>
      <c r="CL22" s="47">
        <v>0.74930555555555556</v>
      </c>
      <c r="CM22" s="70">
        <v>46.9</v>
      </c>
      <c r="CN22" s="71">
        <v>46.9</v>
      </c>
      <c r="CO22" s="72"/>
      <c r="CP22" s="91">
        <v>0.75208333333333333</v>
      </c>
      <c r="CQ22" s="95">
        <v>5.5555555555555601E-2</v>
      </c>
      <c r="CR22" s="42" t="s">
        <v>44</v>
      </c>
      <c r="CS22" s="38">
        <v>0</v>
      </c>
      <c r="CT22" s="65"/>
      <c r="CU22" s="39">
        <v>196.8</v>
      </c>
      <c r="CV22" s="46">
        <v>0</v>
      </c>
      <c r="CW22" s="40"/>
      <c r="CX22" s="63">
        <v>196.8</v>
      </c>
      <c r="CY22" s="128"/>
      <c r="CZ22" s="101" t="s">
        <v>191</v>
      </c>
      <c r="DA22" s="129" t="s">
        <v>177</v>
      </c>
      <c r="DB22" s="129">
        <v>140</v>
      </c>
      <c r="DC22" s="104" t="s">
        <v>183</v>
      </c>
      <c r="DD22" s="77"/>
      <c r="DE22" s="56"/>
      <c r="DF22" s="36"/>
      <c r="DI22" s="41">
        <v>1.0900000000000001</v>
      </c>
      <c r="DJ22" s="17" t="s">
        <v>196</v>
      </c>
      <c r="DK22" s="153">
        <v>129.49200000000002</v>
      </c>
      <c r="DL22" s="41">
        <v>129.49200000000002</v>
      </c>
      <c r="DM22" s="41">
        <v>9999</v>
      </c>
      <c r="DP22" s="41">
        <v>43</v>
      </c>
      <c r="DQ22" s="227">
        <v>0</v>
      </c>
      <c r="DR22" s="227">
        <v>0</v>
      </c>
      <c r="DS22" s="228">
        <v>43.2</v>
      </c>
      <c r="DT22" s="227">
        <v>0</v>
      </c>
      <c r="DU22" s="227">
        <v>0</v>
      </c>
      <c r="DV22" s="227">
        <v>14</v>
      </c>
      <c r="DW22" s="227">
        <v>0</v>
      </c>
      <c r="DX22" s="227">
        <v>0</v>
      </c>
      <c r="DY22" s="227">
        <v>15</v>
      </c>
      <c r="DZ22" s="227">
        <v>0</v>
      </c>
      <c r="EA22" s="227">
        <v>8</v>
      </c>
      <c r="EB22" s="227">
        <v>0</v>
      </c>
      <c r="EC22" s="228">
        <v>28.7</v>
      </c>
      <c r="ED22" s="227">
        <v>0</v>
      </c>
      <c r="EE22" s="227">
        <v>0</v>
      </c>
      <c r="EF22" s="227">
        <v>41</v>
      </c>
      <c r="EG22" s="227">
        <v>0</v>
      </c>
      <c r="EH22" s="228">
        <v>46.9</v>
      </c>
      <c r="EI22" s="227">
        <v>0</v>
      </c>
      <c r="EK22" s="41">
        <v>43</v>
      </c>
      <c r="EL22" s="227">
        <v>0</v>
      </c>
      <c r="EM22" s="227">
        <v>0</v>
      </c>
      <c r="EN22" s="227">
        <v>43.2</v>
      </c>
      <c r="EO22" s="227">
        <v>43.2</v>
      </c>
      <c r="EP22" s="227">
        <v>43.2</v>
      </c>
      <c r="EQ22" s="227">
        <v>57.2</v>
      </c>
      <c r="ER22" s="227">
        <v>57.2</v>
      </c>
      <c r="ES22" s="227">
        <v>57.2</v>
      </c>
      <c r="ET22" s="227">
        <v>72.2</v>
      </c>
      <c r="EU22" s="227">
        <v>72.2</v>
      </c>
      <c r="EV22" s="227">
        <v>80.2</v>
      </c>
      <c r="EW22" s="227">
        <v>80.2</v>
      </c>
      <c r="EX22" s="227">
        <v>108.9</v>
      </c>
      <c r="EY22" s="227">
        <v>108.9</v>
      </c>
      <c r="EZ22" s="227">
        <v>108.9</v>
      </c>
      <c r="FA22" s="227">
        <v>149.9</v>
      </c>
      <c r="FB22" s="227">
        <v>149.9</v>
      </c>
      <c r="FC22" s="227">
        <v>196.8</v>
      </c>
      <c r="FD22" s="227">
        <v>196.8</v>
      </c>
    </row>
    <row r="23" spans="1:160" ht="13.5" thickBot="1" x14ac:dyDescent="0.25">
      <c r="A23" s="132"/>
      <c r="B23" s="34">
        <v>24</v>
      </c>
      <c r="C23" s="10">
        <v>24</v>
      </c>
      <c r="D23" s="37" t="s">
        <v>121</v>
      </c>
      <c r="E23" s="37" t="s">
        <v>122</v>
      </c>
      <c r="F23" s="37"/>
      <c r="G23" s="43">
        <v>0.30833333333333302</v>
      </c>
      <c r="H23" s="47">
        <v>0.30833333333333335</v>
      </c>
      <c r="I23" s="58" t="s">
        <v>44</v>
      </c>
      <c r="J23" s="52">
        <v>0</v>
      </c>
      <c r="K23" s="43">
        <v>0.391666666666665</v>
      </c>
      <c r="L23" s="47">
        <v>0.391666666666658</v>
      </c>
      <c r="M23" s="42" t="s">
        <v>44</v>
      </c>
      <c r="N23" s="38">
        <v>0</v>
      </c>
      <c r="O23" s="73">
        <v>0.43333333333333335</v>
      </c>
      <c r="P23" s="42" t="s">
        <v>44</v>
      </c>
      <c r="Q23" s="38">
        <v>0</v>
      </c>
      <c r="R23" s="43">
        <v>0.43541666666666662</v>
      </c>
      <c r="S23" s="47">
        <v>0.43541666666666662</v>
      </c>
      <c r="T23" s="70">
        <v>43.8</v>
      </c>
      <c r="U23" s="71">
        <v>43.8</v>
      </c>
      <c r="V23" s="72"/>
      <c r="W23" s="115">
        <v>0.45416666666666666</v>
      </c>
      <c r="X23" s="42" t="s">
        <v>44</v>
      </c>
      <c r="Y23" s="38">
        <v>0</v>
      </c>
      <c r="Z23" s="49">
        <v>0.48888888888888887</v>
      </c>
      <c r="AA23" s="42" t="s">
        <v>44</v>
      </c>
      <c r="AB23" s="38">
        <v>0</v>
      </c>
      <c r="AC23" s="53">
        <v>0.4909722222222222</v>
      </c>
      <c r="AD23" s="61"/>
      <c r="AE23" s="55">
        <v>0.49489583333333331</v>
      </c>
      <c r="AF23" s="35">
        <v>3.9236111111111138E-3</v>
      </c>
      <c r="AG23" s="35">
        <v>6.944444444444706E-5</v>
      </c>
      <c r="AH23" s="44" t="s">
        <v>223</v>
      </c>
      <c r="AI23" s="45">
        <v>6</v>
      </c>
      <c r="AJ23" s="115">
        <v>0.51180555555555551</v>
      </c>
      <c r="AK23" s="42" t="s">
        <v>44</v>
      </c>
      <c r="AL23" s="38">
        <v>0</v>
      </c>
      <c r="AM23" s="73">
        <v>0.52222222222222225</v>
      </c>
      <c r="AN23" s="42" t="s">
        <v>44</v>
      </c>
      <c r="AO23" s="38">
        <v>0</v>
      </c>
      <c r="AP23" s="53">
        <v>0.52430555555555558</v>
      </c>
      <c r="AQ23" s="61"/>
      <c r="AR23" s="55">
        <v>0.53562500000000002</v>
      </c>
      <c r="AS23" s="35">
        <v>1.1319444444444438E-2</v>
      </c>
      <c r="AT23" s="35">
        <v>4.5601851851851784E-3</v>
      </c>
      <c r="AU23" s="44" t="s">
        <v>223</v>
      </c>
      <c r="AV23" s="45">
        <v>394</v>
      </c>
      <c r="AW23" s="49">
        <v>0.55208333333333337</v>
      </c>
      <c r="AX23" s="42" t="s">
        <v>44</v>
      </c>
      <c r="AY23" s="38">
        <v>0</v>
      </c>
      <c r="AZ23" s="49">
        <v>0.55416666666666703</v>
      </c>
      <c r="BA23" s="61"/>
      <c r="BB23" s="55">
        <v>0.5600694444444444</v>
      </c>
      <c r="BC23" s="35">
        <v>5.9027777777773682E-3</v>
      </c>
      <c r="BD23" s="35">
        <v>9.0277777777736812E-4</v>
      </c>
      <c r="BE23" s="44" t="s">
        <v>223</v>
      </c>
      <c r="BF23" s="45">
        <v>78</v>
      </c>
      <c r="BG23" s="308">
        <v>0.59930555555555587</v>
      </c>
      <c r="BH23" s="42" t="s">
        <v>44</v>
      </c>
      <c r="BI23" s="38">
        <v>0</v>
      </c>
      <c r="BJ23" s="43">
        <v>0.59930555555555554</v>
      </c>
      <c r="BK23" s="47">
        <v>0.60277777777777775</v>
      </c>
      <c r="BL23" s="70">
        <v>31.3</v>
      </c>
      <c r="BM23" s="71">
        <v>31.3</v>
      </c>
      <c r="BN23" s="72"/>
      <c r="BO23" s="117" t="s">
        <v>226</v>
      </c>
      <c r="BP23" s="121"/>
      <c r="BQ23" s="124" t="s">
        <v>225</v>
      </c>
      <c r="BR23" s="125"/>
      <c r="BS23" s="49">
        <v>0.6777777777777777</v>
      </c>
      <c r="BT23" s="42" t="s">
        <v>44</v>
      </c>
      <c r="BU23" s="38">
        <v>0</v>
      </c>
      <c r="BV23" s="49">
        <v>0.67986111111111103</v>
      </c>
      <c r="BW23" s="61"/>
      <c r="BX23" s="55">
        <v>0.68372685185185178</v>
      </c>
      <c r="BY23" s="35">
        <v>3.8657407407407529E-3</v>
      </c>
      <c r="BZ23" s="35">
        <v>1.4120370370370493E-3</v>
      </c>
      <c r="CA23" s="44" t="s">
        <v>223</v>
      </c>
      <c r="CB23" s="45">
        <v>122</v>
      </c>
      <c r="CC23" s="85">
        <v>0.68541666666666667</v>
      </c>
      <c r="CD23" s="86"/>
      <c r="CE23" s="87">
        <v>0</v>
      </c>
      <c r="CF23" s="88"/>
      <c r="CG23" s="85">
        <v>0.69374999999999998</v>
      </c>
      <c r="CH23" s="86"/>
      <c r="CI23" s="87">
        <v>0</v>
      </c>
      <c r="CJ23" s="88"/>
      <c r="CK23" s="43">
        <v>0.7368055555555556</v>
      </c>
      <c r="CL23" s="47">
        <v>0.73749999999999993</v>
      </c>
      <c r="CM23" s="70">
        <v>55</v>
      </c>
      <c r="CN23" s="71">
        <v>55</v>
      </c>
      <c r="CO23" s="72">
        <v>30</v>
      </c>
      <c r="CP23" s="91">
        <v>0.73888888888888893</v>
      </c>
      <c r="CQ23" s="95">
        <v>5.5555555555555601E-2</v>
      </c>
      <c r="CR23" s="42" t="s">
        <v>44</v>
      </c>
      <c r="CS23" s="38">
        <v>0</v>
      </c>
      <c r="CT23" s="74"/>
      <c r="CU23" s="39">
        <v>760.1</v>
      </c>
      <c r="CV23" s="46">
        <v>0</v>
      </c>
      <c r="CW23" s="40"/>
      <c r="CX23" s="63">
        <v>760.1</v>
      </c>
      <c r="CY23" s="75"/>
      <c r="CZ23" s="101" t="s">
        <v>190</v>
      </c>
      <c r="DA23" s="129" t="s">
        <v>177</v>
      </c>
      <c r="DB23" s="129">
        <v>75</v>
      </c>
      <c r="DC23" s="104"/>
      <c r="DD23" s="77"/>
      <c r="DE23" s="56"/>
      <c r="DF23" s="36"/>
      <c r="DI23" s="41">
        <v>1.06</v>
      </c>
      <c r="DJ23" s="17" t="s">
        <v>196</v>
      </c>
      <c r="DK23" s="153">
        <v>167.90600000000001</v>
      </c>
      <c r="DL23" s="41">
        <v>167.90600000000001</v>
      </c>
      <c r="DM23" s="41">
        <v>9999</v>
      </c>
      <c r="DP23" s="41">
        <v>24</v>
      </c>
      <c r="DQ23" s="227">
        <v>0</v>
      </c>
      <c r="DR23" s="227">
        <v>0</v>
      </c>
      <c r="DS23" s="228">
        <v>43.8</v>
      </c>
      <c r="DT23" s="227">
        <v>0</v>
      </c>
      <c r="DU23" s="227">
        <v>0</v>
      </c>
      <c r="DV23" s="227">
        <v>6</v>
      </c>
      <c r="DW23" s="227">
        <v>0</v>
      </c>
      <c r="DX23" s="227">
        <v>0</v>
      </c>
      <c r="DY23" s="227">
        <v>394</v>
      </c>
      <c r="DZ23" s="227">
        <v>0</v>
      </c>
      <c r="EA23" s="227">
        <v>78</v>
      </c>
      <c r="EB23" s="227">
        <v>0</v>
      </c>
      <c r="EC23" s="228">
        <v>31.3</v>
      </c>
      <c r="ED23" s="227">
        <v>0</v>
      </c>
      <c r="EE23" s="227">
        <v>0</v>
      </c>
      <c r="EF23" s="227">
        <v>122</v>
      </c>
      <c r="EG23" s="227">
        <v>0</v>
      </c>
      <c r="EH23" s="228">
        <v>85</v>
      </c>
      <c r="EI23" s="227">
        <v>0</v>
      </c>
      <c r="EK23" s="41">
        <v>24</v>
      </c>
      <c r="EL23" s="227">
        <v>0</v>
      </c>
      <c r="EM23" s="227">
        <v>0</v>
      </c>
      <c r="EN23" s="227">
        <v>43.8</v>
      </c>
      <c r="EO23" s="227">
        <v>43.8</v>
      </c>
      <c r="EP23" s="227">
        <v>43.8</v>
      </c>
      <c r="EQ23" s="227">
        <v>49.8</v>
      </c>
      <c r="ER23" s="227">
        <v>49.8</v>
      </c>
      <c r="ES23" s="227">
        <v>49.8</v>
      </c>
      <c r="ET23" s="227">
        <v>443.8</v>
      </c>
      <c r="EU23" s="227">
        <v>443.8</v>
      </c>
      <c r="EV23" s="227">
        <v>521.79999999999995</v>
      </c>
      <c r="EW23" s="227">
        <v>521.79999999999995</v>
      </c>
      <c r="EX23" s="227">
        <v>553.1</v>
      </c>
      <c r="EY23" s="227">
        <v>553.1</v>
      </c>
      <c r="EZ23" s="227">
        <v>553.1</v>
      </c>
      <c r="FA23" s="227">
        <v>675.1</v>
      </c>
      <c r="FB23" s="227">
        <v>675.1</v>
      </c>
      <c r="FC23" s="227">
        <v>760.1</v>
      </c>
      <c r="FD23" s="227">
        <v>760.1</v>
      </c>
    </row>
    <row r="24" spans="1:160" s="41" customFormat="1" ht="13.5" collapsed="1" thickBot="1" x14ac:dyDescent="0.25">
      <c r="A24" s="131"/>
      <c r="B24" s="34">
        <v>12</v>
      </c>
      <c r="C24" s="10">
        <v>12</v>
      </c>
      <c r="D24" s="37" t="s">
        <v>102</v>
      </c>
      <c r="E24" s="37" t="s">
        <v>103</v>
      </c>
      <c r="F24" s="37"/>
      <c r="G24" s="43">
        <v>0.3</v>
      </c>
      <c r="H24" s="47">
        <v>0.3</v>
      </c>
      <c r="I24" s="58" t="s">
        <v>44</v>
      </c>
      <c r="J24" s="52">
        <v>0</v>
      </c>
      <c r="K24" s="43">
        <v>0.38333333333333303</v>
      </c>
      <c r="L24" s="47">
        <v>0.38333333333332997</v>
      </c>
      <c r="M24" s="42" t="s">
        <v>44</v>
      </c>
      <c r="N24" s="38">
        <v>0</v>
      </c>
      <c r="O24" s="73">
        <v>0.42499999999999999</v>
      </c>
      <c r="P24" s="42" t="s">
        <v>44</v>
      </c>
      <c r="Q24" s="38">
        <v>0</v>
      </c>
      <c r="R24" s="43">
        <v>0.42777777777777781</v>
      </c>
      <c r="S24" s="47">
        <v>0.42777777777777781</v>
      </c>
      <c r="T24" s="70">
        <v>44</v>
      </c>
      <c r="U24" s="71">
        <v>44</v>
      </c>
      <c r="V24" s="72"/>
      <c r="W24" s="115">
        <v>0.4458333333333333</v>
      </c>
      <c r="X24" s="42" t="s">
        <v>44</v>
      </c>
      <c r="Y24" s="38">
        <v>0</v>
      </c>
      <c r="Z24" s="49">
        <v>0.48055555555555557</v>
      </c>
      <c r="AA24" s="42" t="s">
        <v>44</v>
      </c>
      <c r="AB24" s="38">
        <v>0</v>
      </c>
      <c r="AC24" s="53">
        <v>0.4826388888888889</v>
      </c>
      <c r="AD24" s="61"/>
      <c r="AE24" s="55">
        <v>0.48674768518518513</v>
      </c>
      <c r="AF24" s="35">
        <v>4.1087962962962354E-3</v>
      </c>
      <c r="AG24" s="35">
        <v>2.5462962962956867E-4</v>
      </c>
      <c r="AH24" s="44" t="s">
        <v>223</v>
      </c>
      <c r="AI24" s="45">
        <v>22</v>
      </c>
      <c r="AJ24" s="115">
        <v>0.50347222222222221</v>
      </c>
      <c r="AK24" s="42" t="s">
        <v>44</v>
      </c>
      <c r="AL24" s="38">
        <v>0</v>
      </c>
      <c r="AM24" s="73">
        <v>0.51388888888888895</v>
      </c>
      <c r="AN24" s="42" t="s">
        <v>44</v>
      </c>
      <c r="AO24" s="38">
        <v>0</v>
      </c>
      <c r="AP24" s="53">
        <v>0.51597222222222217</v>
      </c>
      <c r="AQ24" s="61"/>
      <c r="AR24" s="55">
        <v>0.52298611111111104</v>
      </c>
      <c r="AS24" s="35">
        <v>7.0138888888888751E-3</v>
      </c>
      <c r="AT24" s="35">
        <v>2.5462962962961595E-4</v>
      </c>
      <c r="AU24" s="44" t="s">
        <v>223</v>
      </c>
      <c r="AV24" s="45">
        <v>22</v>
      </c>
      <c r="AW24" s="49">
        <v>0.54375000000000007</v>
      </c>
      <c r="AX24" s="42" t="s">
        <v>44</v>
      </c>
      <c r="AY24" s="38">
        <v>0</v>
      </c>
      <c r="AZ24" s="49">
        <v>0.54583333333333295</v>
      </c>
      <c r="BA24" s="61"/>
      <c r="BB24" s="55">
        <v>0.55104166666666665</v>
      </c>
      <c r="BC24" s="35">
        <v>5.2083333333337034E-3</v>
      </c>
      <c r="BD24" s="35">
        <v>2.083333333337033E-4</v>
      </c>
      <c r="BE24" s="44" t="s">
        <v>223</v>
      </c>
      <c r="BF24" s="45">
        <v>18</v>
      </c>
      <c r="BG24" s="308">
        <v>0.59097222222222179</v>
      </c>
      <c r="BH24" s="42" t="s">
        <v>44</v>
      </c>
      <c r="BI24" s="38">
        <v>0</v>
      </c>
      <c r="BJ24" s="43">
        <v>0.59097222222222223</v>
      </c>
      <c r="BK24" s="47">
        <v>0.59166666666666667</v>
      </c>
      <c r="BL24" s="70">
        <v>29.4</v>
      </c>
      <c r="BM24" s="71">
        <v>29.4</v>
      </c>
      <c r="BN24" s="72"/>
      <c r="BO24" s="117" t="s">
        <v>226</v>
      </c>
      <c r="BP24" s="121"/>
      <c r="BQ24" s="124" t="s">
        <v>225</v>
      </c>
      <c r="BR24" s="125"/>
      <c r="BS24" s="49">
        <v>0.66736111111111107</v>
      </c>
      <c r="BT24" s="42" t="s">
        <v>44</v>
      </c>
      <c r="BU24" s="38">
        <v>0</v>
      </c>
      <c r="BV24" s="49">
        <v>0.66944444444444395</v>
      </c>
      <c r="BW24" s="61"/>
      <c r="BX24" s="55">
        <v>0.67207175925925933</v>
      </c>
      <c r="BY24" s="35">
        <v>2.6273148148153735E-3</v>
      </c>
      <c r="BZ24" s="35">
        <v>1.7361111111166994E-4</v>
      </c>
      <c r="CA24" s="44" t="s">
        <v>223</v>
      </c>
      <c r="CB24" s="45">
        <v>15</v>
      </c>
      <c r="CC24" s="85">
        <v>0.67499999999999993</v>
      </c>
      <c r="CD24" s="86"/>
      <c r="CE24" s="87">
        <v>0</v>
      </c>
      <c r="CF24" s="88"/>
      <c r="CG24" s="85">
        <v>0.68194444444444446</v>
      </c>
      <c r="CH24" s="86"/>
      <c r="CI24" s="87">
        <v>0</v>
      </c>
      <c r="CJ24" s="88"/>
      <c r="CK24" s="43">
        <v>0.72569444444444453</v>
      </c>
      <c r="CL24" s="47">
        <v>0.72569444444444453</v>
      </c>
      <c r="CM24" s="70">
        <v>57</v>
      </c>
      <c r="CN24" s="71">
        <v>57</v>
      </c>
      <c r="CO24" s="72"/>
      <c r="CP24" s="91">
        <v>0.7270833333333333</v>
      </c>
      <c r="CQ24" s="95">
        <v>5.5555555555555601E-2</v>
      </c>
      <c r="CR24" s="42" t="s">
        <v>44</v>
      </c>
      <c r="CS24" s="38">
        <v>0</v>
      </c>
      <c r="CT24" s="284"/>
      <c r="CU24" s="39">
        <v>207.4</v>
      </c>
      <c r="CV24" s="46">
        <v>0</v>
      </c>
      <c r="CW24" s="40"/>
      <c r="CX24" s="63">
        <v>207.4</v>
      </c>
      <c r="CY24" s="284"/>
      <c r="CZ24" s="101" t="s">
        <v>189</v>
      </c>
      <c r="DA24" s="129" t="s">
        <v>177</v>
      </c>
      <c r="DB24" s="129">
        <v>77</v>
      </c>
      <c r="DC24" s="104" t="s">
        <v>182</v>
      </c>
      <c r="DD24" s="77"/>
      <c r="DE24" s="56"/>
      <c r="DF24" s="36"/>
      <c r="DI24" s="41">
        <v>1.06</v>
      </c>
      <c r="DJ24" s="41" t="s">
        <v>196</v>
      </c>
      <c r="DK24" s="153">
        <v>138.22400000000002</v>
      </c>
      <c r="DL24" s="41">
        <v>138.22400000000002</v>
      </c>
      <c r="DM24" s="41">
        <v>9999</v>
      </c>
      <c r="DP24" s="41">
        <v>12</v>
      </c>
      <c r="DQ24" s="227">
        <v>0</v>
      </c>
      <c r="DR24" s="227">
        <v>0</v>
      </c>
      <c r="DS24" s="228">
        <v>44</v>
      </c>
      <c r="DT24" s="227">
        <v>0</v>
      </c>
      <c r="DU24" s="227">
        <v>0</v>
      </c>
      <c r="DV24" s="227">
        <v>22</v>
      </c>
      <c r="DW24" s="227">
        <v>0</v>
      </c>
      <c r="DX24" s="227">
        <v>0</v>
      </c>
      <c r="DY24" s="227">
        <v>22</v>
      </c>
      <c r="DZ24" s="227">
        <v>0</v>
      </c>
      <c r="EA24" s="227">
        <v>18</v>
      </c>
      <c r="EB24" s="227">
        <v>0</v>
      </c>
      <c r="EC24" s="228">
        <v>29.4</v>
      </c>
      <c r="ED24" s="227">
        <v>0</v>
      </c>
      <c r="EE24" s="227">
        <v>0</v>
      </c>
      <c r="EF24" s="227">
        <v>15</v>
      </c>
      <c r="EG24" s="227">
        <v>0</v>
      </c>
      <c r="EH24" s="228">
        <v>57</v>
      </c>
      <c r="EI24" s="227">
        <v>0</v>
      </c>
      <c r="EK24" s="41">
        <v>12</v>
      </c>
      <c r="EL24" s="227">
        <v>0</v>
      </c>
      <c r="EM24" s="227">
        <v>0</v>
      </c>
      <c r="EN24" s="227">
        <v>44</v>
      </c>
      <c r="EO24" s="227">
        <v>44</v>
      </c>
      <c r="EP24" s="227">
        <v>44</v>
      </c>
      <c r="EQ24" s="227">
        <v>66</v>
      </c>
      <c r="ER24" s="227">
        <v>66</v>
      </c>
      <c r="ES24" s="227">
        <v>66</v>
      </c>
      <c r="ET24" s="227">
        <v>88</v>
      </c>
      <c r="EU24" s="227">
        <v>88</v>
      </c>
      <c r="EV24" s="227">
        <v>106</v>
      </c>
      <c r="EW24" s="227">
        <v>106</v>
      </c>
      <c r="EX24" s="227">
        <v>135.4</v>
      </c>
      <c r="EY24" s="227">
        <v>135.4</v>
      </c>
      <c r="EZ24" s="227">
        <v>135.4</v>
      </c>
      <c r="FA24" s="227">
        <v>150.4</v>
      </c>
      <c r="FB24" s="227">
        <v>150.4</v>
      </c>
      <c r="FC24" s="227">
        <v>207.4</v>
      </c>
      <c r="FD24" s="227">
        <v>207.4</v>
      </c>
    </row>
    <row r="25" spans="1:160" ht="13.5" thickBot="1" x14ac:dyDescent="0.25">
      <c r="A25" s="132"/>
      <c r="B25" s="34">
        <v>33</v>
      </c>
      <c r="C25" s="10">
        <v>33</v>
      </c>
      <c r="D25" s="37" t="s">
        <v>36</v>
      </c>
      <c r="E25" s="37" t="s">
        <v>37</v>
      </c>
      <c r="F25" s="37"/>
      <c r="G25" s="43">
        <v>0.31458333333333299</v>
      </c>
      <c r="H25" s="47">
        <v>0.31458333333333333</v>
      </c>
      <c r="I25" s="58" t="s">
        <v>44</v>
      </c>
      <c r="J25" s="52">
        <v>0</v>
      </c>
      <c r="K25" s="43">
        <v>0.39791666666666498</v>
      </c>
      <c r="L25" s="47">
        <v>0.39791666666665398</v>
      </c>
      <c r="M25" s="42" t="s">
        <v>44</v>
      </c>
      <c r="N25" s="38">
        <v>0</v>
      </c>
      <c r="O25" s="73">
        <v>0.43958333333333338</v>
      </c>
      <c r="P25" s="42" t="s">
        <v>44</v>
      </c>
      <c r="Q25" s="38">
        <v>0</v>
      </c>
      <c r="R25" s="43">
        <v>0.4458333333333333</v>
      </c>
      <c r="S25" s="47">
        <v>0.4458333333333333</v>
      </c>
      <c r="T25" s="70">
        <v>44.7</v>
      </c>
      <c r="U25" s="71">
        <v>44.7</v>
      </c>
      <c r="V25" s="72"/>
      <c r="W25" s="115">
        <v>0.4604166666666667</v>
      </c>
      <c r="X25" s="42" t="s">
        <v>44</v>
      </c>
      <c r="Y25" s="38">
        <v>0</v>
      </c>
      <c r="Z25" s="49">
        <v>0.49513888888888885</v>
      </c>
      <c r="AA25" s="42" t="s">
        <v>44</v>
      </c>
      <c r="AB25" s="38">
        <v>0</v>
      </c>
      <c r="AC25" s="53">
        <v>0.49722222222222223</v>
      </c>
      <c r="AD25" s="61"/>
      <c r="AE25" s="55">
        <v>0.50094907407407407</v>
      </c>
      <c r="AF25" s="35">
        <v>3.7268518518518423E-3</v>
      </c>
      <c r="AG25" s="35">
        <v>1.2731481481482445E-4</v>
      </c>
      <c r="AH25" s="44" t="s">
        <v>45</v>
      </c>
      <c r="AI25" s="45">
        <v>11</v>
      </c>
      <c r="AJ25" s="115">
        <v>0.5180555555555556</v>
      </c>
      <c r="AK25" s="42" t="s">
        <v>44</v>
      </c>
      <c r="AL25" s="38">
        <v>0</v>
      </c>
      <c r="AM25" s="73">
        <v>0.52847222222222223</v>
      </c>
      <c r="AN25" s="42" t="s">
        <v>44</v>
      </c>
      <c r="AO25" s="38">
        <v>0</v>
      </c>
      <c r="AP25" s="53">
        <v>0.53055555555555556</v>
      </c>
      <c r="AQ25" s="61"/>
      <c r="AR25" s="55">
        <v>0.53733796296296299</v>
      </c>
      <c r="AS25" s="35">
        <v>6.7824074074074314E-3</v>
      </c>
      <c r="AT25" s="35">
        <v>2.3148148148172294E-5</v>
      </c>
      <c r="AU25" s="44" t="s">
        <v>223</v>
      </c>
      <c r="AV25" s="45">
        <v>2</v>
      </c>
      <c r="AW25" s="49">
        <v>0.55833333333333335</v>
      </c>
      <c r="AX25" s="42" t="s">
        <v>44</v>
      </c>
      <c r="AY25" s="38">
        <v>0</v>
      </c>
      <c r="AZ25" s="49">
        <v>0.561805555555555</v>
      </c>
      <c r="BA25" s="61"/>
      <c r="BB25" s="55">
        <v>0.5665972222222222</v>
      </c>
      <c r="BC25" s="35">
        <v>4.7916666666671937E-3</v>
      </c>
      <c r="BD25" s="35">
        <v>2.0833333333280645E-4</v>
      </c>
      <c r="BE25" s="44" t="s">
        <v>45</v>
      </c>
      <c r="BF25" s="45">
        <v>18</v>
      </c>
      <c r="BG25" s="308">
        <v>0.60694444444444384</v>
      </c>
      <c r="BH25" s="42" t="s">
        <v>44</v>
      </c>
      <c r="BI25" s="38">
        <v>0</v>
      </c>
      <c r="BJ25" s="43">
        <v>0.6069444444444444</v>
      </c>
      <c r="BK25" s="47">
        <v>0.6166666666666667</v>
      </c>
      <c r="BL25" s="70">
        <v>27.9</v>
      </c>
      <c r="BM25" s="71">
        <v>27.9</v>
      </c>
      <c r="BN25" s="72"/>
      <c r="BO25" s="117" t="s">
        <v>226</v>
      </c>
      <c r="BP25" s="121"/>
      <c r="BQ25" s="124" t="s">
        <v>225</v>
      </c>
      <c r="BR25" s="125"/>
      <c r="BS25" s="49">
        <v>0.6958333333333333</v>
      </c>
      <c r="BT25" s="42" t="s">
        <v>223</v>
      </c>
      <c r="BU25" s="38">
        <v>240</v>
      </c>
      <c r="BV25" s="49">
        <v>0.69791666666666696</v>
      </c>
      <c r="BW25" s="61"/>
      <c r="BX25" s="55">
        <v>0.70072916666666663</v>
      </c>
      <c r="BY25" s="35">
        <v>2.8124999999996625E-3</v>
      </c>
      <c r="BZ25" s="35">
        <v>3.5879629629595889E-4</v>
      </c>
      <c r="CA25" s="44" t="s">
        <v>223</v>
      </c>
      <c r="CB25" s="45">
        <v>31</v>
      </c>
      <c r="CC25" s="85">
        <v>0.70208333333333339</v>
      </c>
      <c r="CD25" s="86"/>
      <c r="CE25" s="87">
        <v>0</v>
      </c>
      <c r="CF25" s="88"/>
      <c r="CG25" s="85">
        <v>0.7104166666666667</v>
      </c>
      <c r="CH25" s="86"/>
      <c r="CI25" s="87">
        <v>0</v>
      </c>
      <c r="CJ25" s="88"/>
      <c r="CK25" s="43">
        <v>0.7583333333333333</v>
      </c>
      <c r="CL25" s="47">
        <v>0.7583333333333333</v>
      </c>
      <c r="CM25" s="70">
        <v>48.6</v>
      </c>
      <c r="CN25" s="71">
        <v>48.6</v>
      </c>
      <c r="CO25" s="72"/>
      <c r="CP25" s="91">
        <v>0.7597222222222223</v>
      </c>
      <c r="CQ25" s="95">
        <v>5.5555555555555601E-2</v>
      </c>
      <c r="CR25" s="42" t="s">
        <v>44</v>
      </c>
      <c r="CS25" s="38">
        <v>0</v>
      </c>
      <c r="CU25" s="39">
        <v>183.2</v>
      </c>
      <c r="CV25" s="46">
        <v>240</v>
      </c>
      <c r="CW25" s="40"/>
      <c r="CX25" s="63">
        <v>423.2</v>
      </c>
      <c r="CZ25" s="101" t="s">
        <v>190</v>
      </c>
      <c r="DA25" s="129" t="s">
        <v>177</v>
      </c>
      <c r="DB25" s="129">
        <v>68</v>
      </c>
      <c r="DC25" s="104" t="s">
        <v>185</v>
      </c>
      <c r="DD25" s="77"/>
      <c r="DE25" s="56"/>
      <c r="DF25" s="36"/>
      <c r="DI25" s="41">
        <v>1.06</v>
      </c>
      <c r="DJ25" s="17" t="s">
        <v>196</v>
      </c>
      <c r="DK25" s="153">
        <v>128.47200000000001</v>
      </c>
      <c r="DL25" s="41">
        <v>128.47200000000001</v>
      </c>
      <c r="DM25" s="41">
        <v>9999</v>
      </c>
      <c r="DP25" s="41">
        <v>33</v>
      </c>
      <c r="DQ25" s="227">
        <v>0</v>
      </c>
      <c r="DR25" s="227">
        <v>0</v>
      </c>
      <c r="DS25" s="228">
        <v>44.7</v>
      </c>
      <c r="DT25" s="227">
        <v>0</v>
      </c>
      <c r="DU25" s="227">
        <v>0</v>
      </c>
      <c r="DV25" s="227">
        <v>11</v>
      </c>
      <c r="DW25" s="227">
        <v>0</v>
      </c>
      <c r="DX25" s="227">
        <v>0</v>
      </c>
      <c r="DY25" s="227">
        <v>2</v>
      </c>
      <c r="DZ25" s="227">
        <v>0</v>
      </c>
      <c r="EA25" s="227">
        <v>18</v>
      </c>
      <c r="EB25" s="227">
        <v>0</v>
      </c>
      <c r="EC25" s="228">
        <v>27.9</v>
      </c>
      <c r="ED25" s="227">
        <v>0</v>
      </c>
      <c r="EE25" s="227">
        <v>240</v>
      </c>
      <c r="EF25" s="227">
        <v>31</v>
      </c>
      <c r="EG25" s="227">
        <v>0</v>
      </c>
      <c r="EH25" s="228">
        <v>48.6</v>
      </c>
      <c r="EI25" s="227">
        <v>0</v>
      </c>
      <c r="EK25" s="41">
        <v>33</v>
      </c>
      <c r="EL25" s="227">
        <v>0</v>
      </c>
      <c r="EM25" s="227">
        <v>0</v>
      </c>
      <c r="EN25" s="227">
        <v>44.7</v>
      </c>
      <c r="EO25" s="227">
        <v>44.7</v>
      </c>
      <c r="EP25" s="227">
        <v>44.7</v>
      </c>
      <c r="EQ25" s="227">
        <v>55.7</v>
      </c>
      <c r="ER25" s="227">
        <v>55.7</v>
      </c>
      <c r="ES25" s="227">
        <v>55.7</v>
      </c>
      <c r="ET25" s="227">
        <v>57.7</v>
      </c>
      <c r="EU25" s="227">
        <v>57.7</v>
      </c>
      <c r="EV25" s="227">
        <v>75.7</v>
      </c>
      <c r="EW25" s="227">
        <v>75.7</v>
      </c>
      <c r="EX25" s="227">
        <v>103.6</v>
      </c>
      <c r="EY25" s="227">
        <v>103.6</v>
      </c>
      <c r="EZ25" s="227">
        <v>343.6</v>
      </c>
      <c r="FA25" s="227">
        <v>374.6</v>
      </c>
      <c r="FB25" s="227">
        <v>374.6</v>
      </c>
      <c r="FC25" s="227">
        <v>423.2</v>
      </c>
      <c r="FD25" s="227">
        <v>423.2</v>
      </c>
    </row>
    <row r="26" spans="1:160" ht="13.5" thickBot="1" x14ac:dyDescent="0.25">
      <c r="A26" s="132"/>
      <c r="B26" s="34">
        <v>20</v>
      </c>
      <c r="C26" s="10">
        <v>20</v>
      </c>
      <c r="D26" s="37" t="s">
        <v>33</v>
      </c>
      <c r="E26" s="37" t="s">
        <v>114</v>
      </c>
      <c r="F26" s="37"/>
      <c r="G26" s="43">
        <v>0.30555555555555602</v>
      </c>
      <c r="H26" s="47">
        <v>0.30555555555555552</v>
      </c>
      <c r="I26" s="58" t="s">
        <v>44</v>
      </c>
      <c r="J26" s="52">
        <v>0</v>
      </c>
      <c r="K26" s="43">
        <v>0.38888888888888801</v>
      </c>
      <c r="L26" s="47">
        <v>0.38888888888888201</v>
      </c>
      <c r="M26" s="42" t="s">
        <v>44</v>
      </c>
      <c r="N26" s="38">
        <v>0</v>
      </c>
      <c r="O26" s="73">
        <v>0.43055555555555558</v>
      </c>
      <c r="P26" s="42" t="s">
        <v>44</v>
      </c>
      <c r="Q26" s="38">
        <v>0</v>
      </c>
      <c r="R26" s="43">
        <v>0.43472222222222223</v>
      </c>
      <c r="S26" s="47">
        <v>0.43472222222222223</v>
      </c>
      <c r="T26" s="70">
        <v>44.9</v>
      </c>
      <c r="U26" s="71">
        <v>44.9</v>
      </c>
      <c r="V26" s="72"/>
      <c r="W26" s="115">
        <v>0.4513888888888889</v>
      </c>
      <c r="X26" s="42" t="s">
        <v>44</v>
      </c>
      <c r="Y26" s="38">
        <v>0</v>
      </c>
      <c r="Z26" s="49">
        <v>0.4861111111111111</v>
      </c>
      <c r="AA26" s="42" t="s">
        <v>44</v>
      </c>
      <c r="AB26" s="38">
        <v>0</v>
      </c>
      <c r="AC26" s="53">
        <v>0.48819444444444443</v>
      </c>
      <c r="AD26" s="61"/>
      <c r="AE26" s="55">
        <v>0.4921875</v>
      </c>
      <c r="AF26" s="35">
        <v>3.9930555555555691E-3</v>
      </c>
      <c r="AG26" s="35">
        <v>1.3888888888890236E-4</v>
      </c>
      <c r="AH26" s="44" t="s">
        <v>223</v>
      </c>
      <c r="AI26" s="45">
        <v>12</v>
      </c>
      <c r="AJ26" s="115">
        <v>0.50902777777777775</v>
      </c>
      <c r="AK26" s="42" t="s">
        <v>44</v>
      </c>
      <c r="AL26" s="38">
        <v>0</v>
      </c>
      <c r="AM26" s="73">
        <v>0.51944444444444449</v>
      </c>
      <c r="AN26" s="42" t="s">
        <v>44</v>
      </c>
      <c r="AO26" s="38">
        <v>0</v>
      </c>
      <c r="AP26" s="53">
        <v>0.52152777777777781</v>
      </c>
      <c r="AQ26" s="61"/>
      <c r="AR26" s="55">
        <v>0.52846064814814808</v>
      </c>
      <c r="AS26" s="35">
        <v>6.9328703703702699E-3</v>
      </c>
      <c r="AT26" s="35">
        <v>1.7361111111101075E-4</v>
      </c>
      <c r="AU26" s="44" t="s">
        <v>223</v>
      </c>
      <c r="AV26" s="45">
        <v>15</v>
      </c>
      <c r="AW26" s="49">
        <v>0.5493055555555556</v>
      </c>
      <c r="AX26" s="42" t="s">
        <v>44</v>
      </c>
      <c r="AY26" s="38">
        <v>0</v>
      </c>
      <c r="AZ26" s="49">
        <v>0.55138888888888904</v>
      </c>
      <c r="BA26" s="61"/>
      <c r="BB26" s="55">
        <v>0.55615740740740738</v>
      </c>
      <c r="BC26" s="35">
        <v>4.7685185185183387E-3</v>
      </c>
      <c r="BD26" s="35">
        <v>2.3148148148166136E-4</v>
      </c>
      <c r="BE26" s="44" t="s">
        <v>45</v>
      </c>
      <c r="BF26" s="45">
        <v>20</v>
      </c>
      <c r="BG26" s="308">
        <v>0.59652777777777788</v>
      </c>
      <c r="BH26" s="42" t="s">
        <v>44</v>
      </c>
      <c r="BI26" s="38">
        <v>0</v>
      </c>
      <c r="BJ26" s="43">
        <v>0.59652777777777777</v>
      </c>
      <c r="BK26" s="47">
        <v>0.60069444444444442</v>
      </c>
      <c r="BL26" s="70">
        <v>32</v>
      </c>
      <c r="BM26" s="71">
        <v>32</v>
      </c>
      <c r="BN26" s="72"/>
      <c r="BO26" s="117" t="s">
        <v>224</v>
      </c>
      <c r="BP26" s="121">
        <v>300</v>
      </c>
      <c r="BQ26" s="124" t="s">
        <v>225</v>
      </c>
      <c r="BR26" s="125"/>
      <c r="BS26" s="49">
        <v>0.67291666666666661</v>
      </c>
      <c r="BT26" s="42" t="s">
        <v>44</v>
      </c>
      <c r="BU26" s="38">
        <v>0</v>
      </c>
      <c r="BV26" s="49">
        <v>0.67500000000000004</v>
      </c>
      <c r="BW26" s="61"/>
      <c r="BX26" s="55">
        <v>0.67813657407407402</v>
      </c>
      <c r="BY26" s="35">
        <v>3.1365740740739723E-3</v>
      </c>
      <c r="BZ26" s="35">
        <v>6.8287037037026866E-4</v>
      </c>
      <c r="CA26" s="44" t="s">
        <v>223</v>
      </c>
      <c r="CB26" s="45">
        <v>59</v>
      </c>
      <c r="CC26" s="85">
        <v>0.6791666666666667</v>
      </c>
      <c r="CD26" s="86"/>
      <c r="CE26" s="87">
        <v>0</v>
      </c>
      <c r="CF26" s="88"/>
      <c r="CG26" s="85">
        <v>0.6875</v>
      </c>
      <c r="CH26" s="86"/>
      <c r="CI26" s="87">
        <v>0</v>
      </c>
      <c r="CJ26" s="88"/>
      <c r="CK26" s="43">
        <v>0.73333333333333339</v>
      </c>
      <c r="CL26" s="47">
        <v>0.73333333333333339</v>
      </c>
      <c r="CM26" s="70">
        <v>57.7</v>
      </c>
      <c r="CN26" s="71">
        <v>57.7</v>
      </c>
      <c r="CO26" s="72"/>
      <c r="CP26" s="91">
        <v>0.73749999999999993</v>
      </c>
      <c r="CQ26" s="95">
        <v>5.5555555555555601E-2</v>
      </c>
      <c r="CR26" s="42" t="s">
        <v>44</v>
      </c>
      <c r="CS26" s="38">
        <v>0</v>
      </c>
      <c r="CT26" s="75"/>
      <c r="CU26" s="39">
        <v>240.6</v>
      </c>
      <c r="CV26" s="46">
        <v>300</v>
      </c>
      <c r="CW26" s="40"/>
      <c r="CX26" s="63">
        <v>540.6</v>
      </c>
      <c r="CY26" s="75"/>
      <c r="CZ26" s="101" t="s">
        <v>189</v>
      </c>
      <c r="DA26" s="129" t="s">
        <v>177</v>
      </c>
      <c r="DB26" s="129">
        <v>71</v>
      </c>
      <c r="DC26" s="104"/>
      <c r="DD26" s="77"/>
      <c r="DE26" s="56"/>
      <c r="DF26" s="36"/>
      <c r="DI26" s="41">
        <v>1.06</v>
      </c>
      <c r="DJ26" s="17" t="s">
        <v>196</v>
      </c>
      <c r="DK26" s="153">
        <v>142.67600000000004</v>
      </c>
      <c r="DL26" s="41">
        <v>142.67600000000004</v>
      </c>
      <c r="DM26" s="41">
        <v>9999</v>
      </c>
      <c r="DP26" s="41">
        <v>20</v>
      </c>
      <c r="DQ26" s="227">
        <v>0</v>
      </c>
      <c r="DR26" s="227">
        <v>0</v>
      </c>
      <c r="DS26" s="228">
        <v>44.9</v>
      </c>
      <c r="DT26" s="227">
        <v>0</v>
      </c>
      <c r="DU26" s="227">
        <v>0</v>
      </c>
      <c r="DV26" s="227">
        <v>12</v>
      </c>
      <c r="DW26" s="227">
        <v>0</v>
      </c>
      <c r="DX26" s="227">
        <v>0</v>
      </c>
      <c r="DY26" s="227">
        <v>15</v>
      </c>
      <c r="DZ26" s="227">
        <v>0</v>
      </c>
      <c r="EA26" s="227">
        <v>20</v>
      </c>
      <c r="EB26" s="227">
        <v>0</v>
      </c>
      <c r="EC26" s="228">
        <v>32</v>
      </c>
      <c r="ED26" s="227">
        <v>300</v>
      </c>
      <c r="EE26" s="227">
        <v>0</v>
      </c>
      <c r="EF26" s="227">
        <v>59</v>
      </c>
      <c r="EG26" s="227">
        <v>0</v>
      </c>
      <c r="EH26" s="228">
        <v>57.7</v>
      </c>
      <c r="EI26" s="227">
        <v>0</v>
      </c>
      <c r="EK26" s="41">
        <v>20</v>
      </c>
      <c r="EL26" s="227">
        <v>0</v>
      </c>
      <c r="EM26" s="227">
        <v>0</v>
      </c>
      <c r="EN26" s="227">
        <v>44.9</v>
      </c>
      <c r="EO26" s="227">
        <v>44.9</v>
      </c>
      <c r="EP26" s="227">
        <v>44.9</v>
      </c>
      <c r="EQ26" s="227">
        <v>56.9</v>
      </c>
      <c r="ER26" s="227">
        <v>56.9</v>
      </c>
      <c r="ES26" s="227">
        <v>56.9</v>
      </c>
      <c r="ET26" s="227">
        <v>71.900000000000006</v>
      </c>
      <c r="EU26" s="227">
        <v>71.900000000000006</v>
      </c>
      <c r="EV26" s="227">
        <v>91.9</v>
      </c>
      <c r="EW26" s="227">
        <v>91.9</v>
      </c>
      <c r="EX26" s="227">
        <v>123.9</v>
      </c>
      <c r="EY26" s="227">
        <v>423.9</v>
      </c>
      <c r="EZ26" s="227">
        <v>423.9</v>
      </c>
      <c r="FA26" s="227">
        <v>482.9</v>
      </c>
      <c r="FB26" s="227">
        <v>482.9</v>
      </c>
      <c r="FC26" s="227">
        <v>540.6</v>
      </c>
      <c r="FD26" s="227">
        <v>540.6</v>
      </c>
    </row>
    <row r="27" spans="1:160" ht="13.5" thickBot="1" x14ac:dyDescent="0.25">
      <c r="A27" s="132"/>
      <c r="B27" s="34">
        <v>28</v>
      </c>
      <c r="C27" s="10">
        <v>28</v>
      </c>
      <c r="D27" s="37" t="s">
        <v>129</v>
      </c>
      <c r="E27" s="37" t="s">
        <v>130</v>
      </c>
      <c r="F27" s="37"/>
      <c r="G27" s="43">
        <v>0.31111111111111101</v>
      </c>
      <c r="H27" s="47">
        <v>0.30069444444444443</v>
      </c>
      <c r="I27" s="58" t="s">
        <v>44</v>
      </c>
      <c r="J27" s="52">
        <v>0</v>
      </c>
      <c r="K27" s="43">
        <v>0.39444444444444299</v>
      </c>
      <c r="L27" s="47">
        <v>0.39444444444443399</v>
      </c>
      <c r="M27" s="42" t="s">
        <v>44</v>
      </c>
      <c r="N27" s="38">
        <v>0</v>
      </c>
      <c r="O27" s="73">
        <v>0.43611111111111112</v>
      </c>
      <c r="P27" s="42" t="s">
        <v>44</v>
      </c>
      <c r="Q27" s="38">
        <v>0</v>
      </c>
      <c r="R27" s="43">
        <v>0.44166666666666665</v>
      </c>
      <c r="S27" s="47">
        <v>0.44166666666666665</v>
      </c>
      <c r="T27" s="70">
        <v>45.3</v>
      </c>
      <c r="U27" s="71">
        <v>45.3</v>
      </c>
      <c r="V27" s="72"/>
      <c r="W27" s="115">
        <v>0.45694444444444443</v>
      </c>
      <c r="X27" s="42" t="s">
        <v>44</v>
      </c>
      <c r="Y27" s="38">
        <v>0</v>
      </c>
      <c r="Z27" s="49">
        <v>0.4916666666666667</v>
      </c>
      <c r="AA27" s="42" t="s">
        <v>44</v>
      </c>
      <c r="AB27" s="38">
        <v>0</v>
      </c>
      <c r="AC27" s="53">
        <v>0.49374999999999997</v>
      </c>
      <c r="AD27" s="61"/>
      <c r="AE27" s="55">
        <v>0.49734953703703705</v>
      </c>
      <c r="AF27" s="35">
        <v>3.5995370370370816E-3</v>
      </c>
      <c r="AG27" s="35">
        <v>2.5462962962958515E-4</v>
      </c>
      <c r="AH27" s="44" t="s">
        <v>45</v>
      </c>
      <c r="AI27" s="310">
        <v>22</v>
      </c>
      <c r="AJ27" s="115">
        <v>0.51458333333333328</v>
      </c>
      <c r="AK27" s="42" t="s">
        <v>44</v>
      </c>
      <c r="AL27" s="38">
        <v>0</v>
      </c>
      <c r="AM27" s="73">
        <v>0.52430555555555558</v>
      </c>
      <c r="AN27" s="42" t="s">
        <v>45</v>
      </c>
      <c r="AO27" s="38">
        <v>60</v>
      </c>
      <c r="AP27" s="53">
        <v>0.52777777777777779</v>
      </c>
      <c r="AQ27" s="61"/>
      <c r="AR27" s="55">
        <v>0.53440972222222227</v>
      </c>
      <c r="AS27" s="35">
        <v>6.6319444444444819E-3</v>
      </c>
      <c r="AT27" s="35">
        <v>1.2731481481477718E-4</v>
      </c>
      <c r="AU27" s="44" t="s">
        <v>45</v>
      </c>
      <c r="AV27" s="310">
        <v>11</v>
      </c>
      <c r="AW27" s="49">
        <v>0.55555555555555558</v>
      </c>
      <c r="AX27" s="42" t="s">
        <v>44</v>
      </c>
      <c r="AY27" s="38">
        <v>0</v>
      </c>
      <c r="AZ27" s="49">
        <v>0.55833333333333302</v>
      </c>
      <c r="BA27" s="61"/>
      <c r="BB27" s="314">
        <v>0.56550925925925932</v>
      </c>
      <c r="BC27" s="35">
        <v>7.1759259259263075E-3</v>
      </c>
      <c r="BD27" s="35">
        <v>2.1759259259263074E-3</v>
      </c>
      <c r="BE27" s="44" t="s">
        <v>223</v>
      </c>
      <c r="BF27" s="310">
        <v>188</v>
      </c>
      <c r="BG27" s="308">
        <v>0.60347222222222185</v>
      </c>
      <c r="BH27" s="42" t="s">
        <v>44</v>
      </c>
      <c r="BI27" s="38">
        <v>0</v>
      </c>
      <c r="BJ27" s="43">
        <v>0.60347222222222219</v>
      </c>
      <c r="BK27" s="47">
        <v>0.6118055555555556</v>
      </c>
      <c r="BL27" s="70">
        <v>31</v>
      </c>
      <c r="BM27" s="71">
        <v>31</v>
      </c>
      <c r="BN27" s="72"/>
      <c r="BO27" s="117" t="s">
        <v>226</v>
      </c>
      <c r="BP27" s="121"/>
      <c r="BQ27" s="124" t="s">
        <v>225</v>
      </c>
      <c r="BR27" s="125"/>
      <c r="BS27" s="49">
        <v>0.67986111111111114</v>
      </c>
      <c r="BT27" s="42" t="s">
        <v>44</v>
      </c>
      <c r="BU27" s="38">
        <v>0</v>
      </c>
      <c r="BV27" s="49">
        <v>0.68263888888888902</v>
      </c>
      <c r="BW27" s="61"/>
      <c r="BX27" s="55">
        <v>0.6855902777777777</v>
      </c>
      <c r="BY27" s="35">
        <v>2.9513888888886841E-3</v>
      </c>
      <c r="BZ27" s="35">
        <v>4.9768518518498051E-4</v>
      </c>
      <c r="CA27" s="44" t="s">
        <v>223</v>
      </c>
      <c r="CB27" s="310">
        <v>43</v>
      </c>
      <c r="CC27" s="85">
        <v>0.6875</v>
      </c>
      <c r="CD27" s="86"/>
      <c r="CE27" s="87">
        <v>0</v>
      </c>
      <c r="CF27" s="88"/>
      <c r="CG27" s="85">
        <v>0.69513888888888886</v>
      </c>
      <c r="CH27" s="86"/>
      <c r="CI27" s="87">
        <v>0</v>
      </c>
      <c r="CJ27" s="88"/>
      <c r="CK27" s="43">
        <v>0.7416666666666667</v>
      </c>
      <c r="CL27" s="47">
        <v>0.74513888888888891</v>
      </c>
      <c r="CM27" s="70">
        <v>52.9</v>
      </c>
      <c r="CN27" s="71">
        <v>52.9</v>
      </c>
      <c r="CO27" s="72"/>
      <c r="CP27" s="91">
        <v>0.74652777777777779</v>
      </c>
      <c r="CQ27" s="95">
        <v>5.5555555555555601E-2</v>
      </c>
      <c r="CR27" s="42" t="s">
        <v>44</v>
      </c>
      <c r="CS27" s="38">
        <v>0</v>
      </c>
      <c r="CU27" s="39">
        <v>393.2</v>
      </c>
      <c r="CV27" s="46">
        <v>60</v>
      </c>
      <c r="CW27" s="40"/>
      <c r="CX27" s="63">
        <v>453.2</v>
      </c>
      <c r="CZ27" s="101" t="s">
        <v>189</v>
      </c>
      <c r="DA27" s="129" t="s">
        <v>176</v>
      </c>
      <c r="DB27" s="129">
        <v>79</v>
      </c>
      <c r="DC27" s="104" t="s">
        <v>182</v>
      </c>
      <c r="DD27" s="77"/>
      <c r="DE27" s="56"/>
      <c r="DF27" s="36"/>
      <c r="DI27" s="41">
        <v>1.1200000000000001</v>
      </c>
      <c r="DJ27" s="17" t="s">
        <v>196</v>
      </c>
      <c r="DK27" s="153">
        <v>144.70400000000001</v>
      </c>
      <c r="DL27" s="41">
        <v>144.70400000000001</v>
      </c>
      <c r="DM27" s="41">
        <v>9999</v>
      </c>
      <c r="DP27" s="41">
        <v>28</v>
      </c>
      <c r="DQ27" s="227">
        <v>0</v>
      </c>
      <c r="DR27" s="227">
        <v>0</v>
      </c>
      <c r="DS27" s="228">
        <v>45.3</v>
      </c>
      <c r="DT27" s="227">
        <v>0</v>
      </c>
      <c r="DU27" s="227">
        <v>0</v>
      </c>
      <c r="DV27" s="227">
        <v>22</v>
      </c>
      <c r="DW27" s="227">
        <v>0</v>
      </c>
      <c r="DX27" s="227">
        <v>60</v>
      </c>
      <c r="DY27" s="227">
        <v>11</v>
      </c>
      <c r="DZ27" s="227">
        <v>0</v>
      </c>
      <c r="EA27" s="227">
        <v>188</v>
      </c>
      <c r="EB27" s="227">
        <v>0</v>
      </c>
      <c r="EC27" s="228">
        <v>31</v>
      </c>
      <c r="ED27" s="227">
        <v>0</v>
      </c>
      <c r="EE27" s="227">
        <v>0</v>
      </c>
      <c r="EF27" s="227">
        <v>43</v>
      </c>
      <c r="EG27" s="227">
        <v>0</v>
      </c>
      <c r="EH27" s="228">
        <v>52.9</v>
      </c>
      <c r="EI27" s="227">
        <v>0</v>
      </c>
      <c r="EK27" s="41">
        <v>28</v>
      </c>
      <c r="EL27" s="227">
        <v>0</v>
      </c>
      <c r="EM27" s="227">
        <v>0</v>
      </c>
      <c r="EN27" s="227">
        <v>45.3</v>
      </c>
      <c r="EO27" s="227">
        <v>45.3</v>
      </c>
      <c r="EP27" s="227">
        <v>45.3</v>
      </c>
      <c r="EQ27" s="227">
        <v>67.3</v>
      </c>
      <c r="ER27" s="227">
        <v>67.3</v>
      </c>
      <c r="ES27" s="227">
        <v>127.3</v>
      </c>
      <c r="ET27" s="227">
        <v>138.30000000000001</v>
      </c>
      <c r="EU27" s="227">
        <v>138.30000000000001</v>
      </c>
      <c r="EV27" s="227">
        <v>326.3</v>
      </c>
      <c r="EW27" s="227">
        <v>326.3</v>
      </c>
      <c r="EX27" s="227">
        <v>357.3</v>
      </c>
      <c r="EY27" s="227">
        <v>357.3</v>
      </c>
      <c r="EZ27" s="227">
        <v>357.3</v>
      </c>
      <c r="FA27" s="227">
        <v>400.3</v>
      </c>
      <c r="FB27" s="227">
        <v>400.3</v>
      </c>
      <c r="FC27" s="227">
        <v>453.2</v>
      </c>
      <c r="FD27" s="227">
        <v>453.2</v>
      </c>
    </row>
    <row r="28" spans="1:160" s="41" customFormat="1" ht="13.5" thickBot="1" x14ac:dyDescent="0.25">
      <c r="A28" s="131"/>
      <c r="B28" s="34">
        <v>0</v>
      </c>
      <c r="C28" s="10">
        <v>0</v>
      </c>
      <c r="D28" s="37" t="s">
        <v>88</v>
      </c>
      <c r="E28" s="37" t="s">
        <v>28</v>
      </c>
      <c r="F28" s="37"/>
      <c r="G28" s="43">
        <v>0.29166666666666669</v>
      </c>
      <c r="H28" s="47">
        <v>0.34236111111111112</v>
      </c>
      <c r="I28" s="58" t="s">
        <v>44</v>
      </c>
      <c r="J28" s="52">
        <v>0</v>
      </c>
      <c r="K28" s="43">
        <v>0.36805555555555558</v>
      </c>
      <c r="L28" s="47">
        <v>0.36805555555555558</v>
      </c>
      <c r="M28" s="42" t="s">
        <v>44</v>
      </c>
      <c r="N28" s="38">
        <v>0</v>
      </c>
      <c r="O28" s="73">
        <v>0.40972222222222227</v>
      </c>
      <c r="P28" s="42" t="s">
        <v>44</v>
      </c>
      <c r="Q28" s="38">
        <v>0</v>
      </c>
      <c r="R28" s="43">
        <v>0.41111111111111115</v>
      </c>
      <c r="S28" s="47">
        <v>0.41388888888888892</v>
      </c>
      <c r="T28" s="70">
        <v>45.4</v>
      </c>
      <c r="U28" s="71">
        <v>45.4</v>
      </c>
      <c r="V28" s="72"/>
      <c r="W28" s="115">
        <v>0.43055555555555558</v>
      </c>
      <c r="X28" s="42" t="s">
        <v>44</v>
      </c>
      <c r="Y28" s="38">
        <v>0</v>
      </c>
      <c r="Z28" s="49">
        <v>0.46527777777777773</v>
      </c>
      <c r="AA28" s="42" t="s">
        <v>44</v>
      </c>
      <c r="AB28" s="38">
        <v>0</v>
      </c>
      <c r="AC28" s="53">
        <v>0.46736111111111112</v>
      </c>
      <c r="AD28" s="61"/>
      <c r="AE28" s="55">
        <v>0.47143518518518518</v>
      </c>
      <c r="AF28" s="35">
        <v>4.0740740740740633E-3</v>
      </c>
      <c r="AG28" s="35">
        <v>2.1990740740739654E-4</v>
      </c>
      <c r="AH28" s="44" t="s">
        <v>223</v>
      </c>
      <c r="AI28" s="45">
        <v>19</v>
      </c>
      <c r="AJ28" s="115">
        <v>0.48819444444444443</v>
      </c>
      <c r="AK28" s="42" t="s">
        <v>44</v>
      </c>
      <c r="AL28" s="38">
        <v>0</v>
      </c>
      <c r="AM28" s="73">
        <v>0.49861111111111112</v>
      </c>
      <c r="AN28" s="42" t="s">
        <v>44</v>
      </c>
      <c r="AO28" s="38">
        <v>0</v>
      </c>
      <c r="AP28" s="53">
        <v>0.50069444444444444</v>
      </c>
      <c r="AQ28" s="61"/>
      <c r="AR28" s="55">
        <v>0.50752314814814814</v>
      </c>
      <c r="AS28" s="35">
        <v>6.8287037037036979E-3</v>
      </c>
      <c r="AT28" s="35">
        <v>6.944444444443882E-5</v>
      </c>
      <c r="AU28" s="44" t="s">
        <v>223</v>
      </c>
      <c r="AV28" s="45">
        <v>6</v>
      </c>
      <c r="AW28" s="49">
        <v>0.52847222222222223</v>
      </c>
      <c r="AX28" s="42" t="s">
        <v>44</v>
      </c>
      <c r="AY28" s="38">
        <v>0</v>
      </c>
      <c r="AZ28" s="49">
        <v>0.53055555555555556</v>
      </c>
      <c r="BA28" s="61"/>
      <c r="BB28" s="55">
        <v>0.53571759259259266</v>
      </c>
      <c r="BC28" s="35">
        <v>5.1620370370371038E-3</v>
      </c>
      <c r="BD28" s="35">
        <v>1.6203703703710371E-4</v>
      </c>
      <c r="BE28" s="44" t="s">
        <v>223</v>
      </c>
      <c r="BF28" s="45">
        <v>14</v>
      </c>
      <c r="BG28" s="308">
        <v>0.5756944444444444</v>
      </c>
      <c r="BH28" s="42" t="s">
        <v>44</v>
      </c>
      <c r="BI28" s="38">
        <v>0</v>
      </c>
      <c r="BJ28" s="43">
        <v>0.5756944444444444</v>
      </c>
      <c r="BK28" s="47">
        <v>0.57638888888888895</v>
      </c>
      <c r="BL28" s="70">
        <v>30.5</v>
      </c>
      <c r="BM28" s="71">
        <v>30.5</v>
      </c>
      <c r="BN28" s="72"/>
      <c r="BO28" s="117" t="s">
        <v>226</v>
      </c>
      <c r="BP28" s="121"/>
      <c r="BQ28" s="124" t="s">
        <v>225</v>
      </c>
      <c r="BR28" s="125"/>
      <c r="BS28" s="49">
        <v>0.65208333333333335</v>
      </c>
      <c r="BT28" s="42" t="s">
        <v>44</v>
      </c>
      <c r="BU28" s="38">
        <v>0</v>
      </c>
      <c r="BV28" s="49">
        <v>0.65416666666666667</v>
      </c>
      <c r="BW28" s="61"/>
      <c r="BX28" s="55">
        <v>0.65743055555555563</v>
      </c>
      <c r="BY28" s="35">
        <v>3.263888888888955E-3</v>
      </c>
      <c r="BZ28" s="35">
        <v>8.1018518518525141E-4</v>
      </c>
      <c r="CA28" s="44" t="s">
        <v>223</v>
      </c>
      <c r="CB28" s="45">
        <v>70</v>
      </c>
      <c r="CC28" s="85">
        <v>0.65902777777777777</v>
      </c>
      <c r="CD28" s="86"/>
      <c r="CE28" s="87">
        <v>0</v>
      </c>
      <c r="CF28" s="88"/>
      <c r="CG28" s="85">
        <v>0.66597222222222219</v>
      </c>
      <c r="CH28" s="86"/>
      <c r="CI28" s="87">
        <v>0</v>
      </c>
      <c r="CJ28" s="88"/>
      <c r="CK28" s="43">
        <v>0.70833333333333337</v>
      </c>
      <c r="CL28" s="47">
        <v>0.70833333333333337</v>
      </c>
      <c r="CM28" s="70">
        <v>78.599999999999994</v>
      </c>
      <c r="CN28" s="71">
        <v>78.599999999999994</v>
      </c>
      <c r="CO28" s="72"/>
      <c r="CP28" s="91">
        <v>0.70972222222222225</v>
      </c>
      <c r="CQ28" s="95">
        <v>5.5555555555555552E-2</v>
      </c>
      <c r="CR28" s="42" t="s">
        <v>44</v>
      </c>
      <c r="CS28" s="38">
        <v>0</v>
      </c>
      <c r="CT28" s="284"/>
      <c r="CU28" s="39">
        <v>263.5</v>
      </c>
      <c r="CV28" s="46">
        <v>0</v>
      </c>
      <c r="CW28" s="40"/>
      <c r="CX28" s="63">
        <v>263.5</v>
      </c>
      <c r="CY28" s="284"/>
      <c r="CZ28" s="101"/>
      <c r="DA28" s="129" t="s">
        <v>175</v>
      </c>
      <c r="DB28" s="129"/>
      <c r="DC28" s="104"/>
      <c r="DD28" s="77"/>
      <c r="DE28" s="56"/>
      <c r="DF28" s="36"/>
      <c r="DP28" s="41">
        <v>0</v>
      </c>
      <c r="DQ28" s="227">
        <v>0</v>
      </c>
      <c r="DR28" s="227">
        <v>0</v>
      </c>
      <c r="DS28" s="228">
        <v>45.4</v>
      </c>
      <c r="DT28" s="227">
        <v>0</v>
      </c>
      <c r="DU28" s="227">
        <v>0</v>
      </c>
      <c r="DV28" s="227">
        <v>19</v>
      </c>
      <c r="DW28" s="227">
        <v>0</v>
      </c>
      <c r="DX28" s="227">
        <v>0</v>
      </c>
      <c r="DY28" s="227">
        <v>6</v>
      </c>
      <c r="DZ28" s="227">
        <v>0</v>
      </c>
      <c r="EA28" s="227">
        <v>14</v>
      </c>
      <c r="EB28" s="227">
        <v>0</v>
      </c>
      <c r="EC28" s="228">
        <v>30.5</v>
      </c>
      <c r="ED28" s="227">
        <v>0</v>
      </c>
      <c r="EE28" s="227">
        <v>0</v>
      </c>
      <c r="EF28" s="227">
        <v>70</v>
      </c>
      <c r="EG28" s="227">
        <v>0</v>
      </c>
      <c r="EH28" s="228">
        <v>78.599999999999994</v>
      </c>
      <c r="EI28" s="227">
        <v>0</v>
      </c>
      <c r="EK28" s="41">
        <v>0</v>
      </c>
      <c r="EL28" s="227">
        <v>0</v>
      </c>
      <c r="EM28" s="227">
        <v>0</v>
      </c>
      <c r="EN28" s="227">
        <v>45.4</v>
      </c>
      <c r="EO28" s="227">
        <v>45.4</v>
      </c>
      <c r="EP28" s="227">
        <v>45.4</v>
      </c>
      <c r="EQ28" s="227">
        <v>64.400000000000006</v>
      </c>
      <c r="ER28" s="227">
        <v>64.400000000000006</v>
      </c>
      <c r="ES28" s="227">
        <v>64.400000000000006</v>
      </c>
      <c r="ET28" s="227">
        <v>70.400000000000006</v>
      </c>
      <c r="EU28" s="227">
        <v>70.400000000000006</v>
      </c>
      <c r="EV28" s="227">
        <v>84.4</v>
      </c>
      <c r="EW28" s="227">
        <v>84.4</v>
      </c>
      <c r="EX28" s="227">
        <v>114.9</v>
      </c>
      <c r="EY28" s="227">
        <v>114.9</v>
      </c>
      <c r="EZ28" s="227">
        <v>114.9</v>
      </c>
      <c r="FA28" s="227">
        <v>184.9</v>
      </c>
      <c r="FB28" s="227">
        <v>184.9</v>
      </c>
      <c r="FC28" s="227">
        <v>263.5</v>
      </c>
      <c r="FD28" s="227">
        <v>263.5</v>
      </c>
    </row>
    <row r="29" spans="1:160" ht="13.5" thickBot="1" x14ac:dyDescent="0.25">
      <c r="A29" s="132"/>
      <c r="B29" s="34">
        <v>45</v>
      </c>
      <c r="C29" s="10">
        <v>45</v>
      </c>
      <c r="D29" s="37" t="s">
        <v>151</v>
      </c>
      <c r="E29" s="37" t="s">
        <v>152</v>
      </c>
      <c r="F29" s="37"/>
      <c r="G29" s="43">
        <v>0.32291666666666702</v>
      </c>
      <c r="H29" s="47">
        <v>0.32291666666666669</v>
      </c>
      <c r="I29" s="58" t="s">
        <v>44</v>
      </c>
      <c r="J29" s="52">
        <v>0</v>
      </c>
      <c r="K29" s="43">
        <v>0.406249999999998</v>
      </c>
      <c r="L29" s="47">
        <v>0.40624999999998201</v>
      </c>
      <c r="M29" s="42" t="s">
        <v>44</v>
      </c>
      <c r="N29" s="38">
        <v>0</v>
      </c>
      <c r="O29" s="73">
        <v>0.44791666666666669</v>
      </c>
      <c r="P29" s="42" t="s">
        <v>44</v>
      </c>
      <c r="Q29" s="38">
        <v>0</v>
      </c>
      <c r="R29" s="43">
        <v>0.45694444444444443</v>
      </c>
      <c r="S29" s="47">
        <v>0.45694444444444443</v>
      </c>
      <c r="T29" s="70">
        <v>45.9</v>
      </c>
      <c r="U29" s="71">
        <v>45.9</v>
      </c>
      <c r="V29" s="72"/>
      <c r="W29" s="115">
        <v>0.46875</v>
      </c>
      <c r="X29" s="42" t="s">
        <v>44</v>
      </c>
      <c r="Y29" s="38">
        <v>0</v>
      </c>
      <c r="Z29" s="49">
        <v>0.50347222222222221</v>
      </c>
      <c r="AA29" s="42" t="s">
        <v>44</v>
      </c>
      <c r="AB29" s="38">
        <v>0</v>
      </c>
      <c r="AC29" s="53">
        <v>0.50624999999999998</v>
      </c>
      <c r="AD29" s="61"/>
      <c r="AE29" s="55">
        <v>0.50998842592592586</v>
      </c>
      <c r="AF29" s="35">
        <v>3.7384259259258812E-3</v>
      </c>
      <c r="AG29" s="35">
        <v>1.1574074074078558E-4</v>
      </c>
      <c r="AH29" s="44" t="s">
        <v>45</v>
      </c>
      <c r="AI29" s="45">
        <v>10</v>
      </c>
      <c r="AJ29" s="115">
        <v>0.52708333333333335</v>
      </c>
      <c r="AK29" s="42" t="s">
        <v>44</v>
      </c>
      <c r="AL29" s="38">
        <v>0</v>
      </c>
      <c r="AM29" s="73">
        <v>0.53749999999999998</v>
      </c>
      <c r="AN29" s="42" t="s">
        <v>44</v>
      </c>
      <c r="AO29" s="38">
        <v>0</v>
      </c>
      <c r="AP29" s="53">
        <v>0.54097222222222219</v>
      </c>
      <c r="AQ29" s="61"/>
      <c r="AR29" s="55">
        <v>0.5496064814814815</v>
      </c>
      <c r="AS29" s="35">
        <v>8.6342592592593137E-3</v>
      </c>
      <c r="AT29" s="35">
        <v>1.8750000000000546E-3</v>
      </c>
      <c r="AU29" s="44" t="s">
        <v>223</v>
      </c>
      <c r="AV29" s="45">
        <v>162</v>
      </c>
      <c r="AW29" s="49">
        <v>0.56874999999999998</v>
      </c>
      <c r="AX29" s="42" t="s">
        <v>44</v>
      </c>
      <c r="AY29" s="38">
        <v>0</v>
      </c>
      <c r="AZ29" s="49">
        <v>0.57083333333333297</v>
      </c>
      <c r="BA29" s="61"/>
      <c r="BB29" s="55">
        <v>0.57596064814814818</v>
      </c>
      <c r="BC29" s="35">
        <v>5.1273148148152092E-3</v>
      </c>
      <c r="BD29" s="35">
        <v>1.2731481481520913E-4</v>
      </c>
      <c r="BE29" s="44" t="s">
        <v>223</v>
      </c>
      <c r="BF29" s="45">
        <v>11</v>
      </c>
      <c r="BG29" s="308">
        <v>0.61597222222222181</v>
      </c>
      <c r="BH29" s="42" t="s">
        <v>44</v>
      </c>
      <c r="BI29" s="38">
        <v>0</v>
      </c>
      <c r="BJ29" s="43">
        <v>0.61597222222222225</v>
      </c>
      <c r="BK29" s="47">
        <v>0.62638888888888888</v>
      </c>
      <c r="BL29" s="70">
        <v>27.4</v>
      </c>
      <c r="BM29" s="71">
        <v>27.4</v>
      </c>
      <c r="BN29" s="72"/>
      <c r="BO29" s="117" t="s">
        <v>226</v>
      </c>
      <c r="BP29" s="121"/>
      <c r="BQ29" s="124" t="s">
        <v>225</v>
      </c>
      <c r="BR29" s="125"/>
      <c r="BS29" s="49">
        <v>0.69236111111111109</v>
      </c>
      <c r="BT29" s="42" t="s">
        <v>44</v>
      </c>
      <c r="BU29" s="38">
        <v>0</v>
      </c>
      <c r="BV29" s="49">
        <v>0.69513888888888897</v>
      </c>
      <c r="BW29" s="61"/>
      <c r="BX29" s="55">
        <v>0.69788194444444451</v>
      </c>
      <c r="BY29" s="35">
        <v>2.7430555555555403E-3</v>
      </c>
      <c r="BZ29" s="35">
        <v>2.8935185185183666E-4</v>
      </c>
      <c r="CA29" s="44" t="s">
        <v>223</v>
      </c>
      <c r="CB29" s="45">
        <v>25</v>
      </c>
      <c r="CC29" s="85">
        <v>0.70000000000000007</v>
      </c>
      <c r="CD29" s="86"/>
      <c r="CE29" s="87">
        <v>0</v>
      </c>
      <c r="CF29" s="88"/>
      <c r="CG29" s="85">
        <v>0.70833333333333337</v>
      </c>
      <c r="CH29" s="86"/>
      <c r="CI29" s="87">
        <v>0</v>
      </c>
      <c r="CJ29" s="88"/>
      <c r="CK29" s="43">
        <v>0.75347222222222221</v>
      </c>
      <c r="CL29" s="47">
        <v>0.75486111111111109</v>
      </c>
      <c r="CM29" s="70">
        <v>59.4</v>
      </c>
      <c r="CN29" s="71">
        <v>59.4</v>
      </c>
      <c r="CO29" s="72">
        <v>30</v>
      </c>
      <c r="CP29" s="91">
        <v>0.75694444444444453</v>
      </c>
      <c r="CQ29" s="95">
        <v>5.5555555555555601E-2</v>
      </c>
      <c r="CR29" s="42" t="s">
        <v>44</v>
      </c>
      <c r="CS29" s="38">
        <v>0</v>
      </c>
      <c r="CU29" s="39">
        <v>370.7</v>
      </c>
      <c r="CV29" s="46">
        <v>0</v>
      </c>
      <c r="CW29" s="40"/>
      <c r="CX29" s="63">
        <v>370.7</v>
      </c>
      <c r="CZ29" s="101" t="s">
        <v>189</v>
      </c>
      <c r="DA29" s="129" t="s">
        <v>177</v>
      </c>
      <c r="DB29" s="129">
        <v>115</v>
      </c>
      <c r="DC29" s="104"/>
      <c r="DD29" s="77"/>
      <c r="DE29" s="56"/>
      <c r="DF29" s="36"/>
      <c r="DI29" s="41">
        <v>1.0900000000000001</v>
      </c>
      <c r="DJ29" s="17" t="s">
        <v>196</v>
      </c>
      <c r="DK29" s="153">
        <v>174.643</v>
      </c>
      <c r="DL29" s="41">
        <v>174.643</v>
      </c>
      <c r="DM29" s="41">
        <v>9999</v>
      </c>
      <c r="DP29" s="41">
        <v>45</v>
      </c>
      <c r="DQ29" s="227">
        <v>0</v>
      </c>
      <c r="DR29" s="227">
        <v>0</v>
      </c>
      <c r="DS29" s="228">
        <v>45.9</v>
      </c>
      <c r="DT29" s="227">
        <v>0</v>
      </c>
      <c r="DU29" s="227">
        <v>0</v>
      </c>
      <c r="DV29" s="227">
        <v>10</v>
      </c>
      <c r="DW29" s="227">
        <v>0</v>
      </c>
      <c r="DX29" s="227">
        <v>0</v>
      </c>
      <c r="DY29" s="227">
        <v>162</v>
      </c>
      <c r="DZ29" s="227">
        <v>0</v>
      </c>
      <c r="EA29" s="227">
        <v>11</v>
      </c>
      <c r="EB29" s="227">
        <v>0</v>
      </c>
      <c r="EC29" s="228">
        <v>27.4</v>
      </c>
      <c r="ED29" s="227">
        <v>0</v>
      </c>
      <c r="EE29" s="227">
        <v>0</v>
      </c>
      <c r="EF29" s="227">
        <v>25</v>
      </c>
      <c r="EG29" s="227">
        <v>0</v>
      </c>
      <c r="EH29" s="228">
        <v>89.4</v>
      </c>
      <c r="EI29" s="227">
        <v>0</v>
      </c>
      <c r="EK29" s="41">
        <v>45</v>
      </c>
      <c r="EL29" s="227">
        <v>0</v>
      </c>
      <c r="EM29" s="227">
        <v>0</v>
      </c>
      <c r="EN29" s="227">
        <v>45.9</v>
      </c>
      <c r="EO29" s="227">
        <v>45.9</v>
      </c>
      <c r="EP29" s="227">
        <v>45.9</v>
      </c>
      <c r="EQ29" s="227">
        <v>55.9</v>
      </c>
      <c r="ER29" s="227">
        <v>55.9</v>
      </c>
      <c r="ES29" s="227">
        <v>55.9</v>
      </c>
      <c r="ET29" s="227">
        <v>217.9</v>
      </c>
      <c r="EU29" s="227">
        <v>217.9</v>
      </c>
      <c r="EV29" s="227">
        <v>228.9</v>
      </c>
      <c r="EW29" s="227">
        <v>228.9</v>
      </c>
      <c r="EX29" s="227">
        <v>256.3</v>
      </c>
      <c r="EY29" s="227">
        <v>256.3</v>
      </c>
      <c r="EZ29" s="227">
        <v>256.3</v>
      </c>
      <c r="FA29" s="227">
        <v>281.3</v>
      </c>
      <c r="FB29" s="227">
        <v>281.3</v>
      </c>
      <c r="FC29" s="227">
        <v>370.7</v>
      </c>
      <c r="FD29" s="227">
        <v>370.7</v>
      </c>
    </row>
    <row r="30" spans="1:160" ht="13.5" thickBot="1" x14ac:dyDescent="0.25">
      <c r="A30" s="132"/>
      <c r="B30" s="34">
        <v>54</v>
      </c>
      <c r="C30" s="10">
        <v>56</v>
      </c>
      <c r="D30" s="37" t="s">
        <v>164</v>
      </c>
      <c r="E30" s="37" t="s">
        <v>165</v>
      </c>
      <c r="F30" s="37"/>
      <c r="G30" s="43">
        <v>0.329166666666666</v>
      </c>
      <c r="H30" s="47">
        <v>0.32916666666666666</v>
      </c>
      <c r="I30" s="58" t="s">
        <v>44</v>
      </c>
      <c r="J30" s="52">
        <v>0</v>
      </c>
      <c r="K30" s="43">
        <v>0.41249999999999698</v>
      </c>
      <c r="L30" s="47">
        <v>0.412499999999978</v>
      </c>
      <c r="M30" s="42" t="s">
        <v>44</v>
      </c>
      <c r="N30" s="38">
        <v>0</v>
      </c>
      <c r="O30" s="73">
        <v>0.45416666666666666</v>
      </c>
      <c r="P30" s="42" t="s">
        <v>44</v>
      </c>
      <c r="Q30" s="38">
        <v>0</v>
      </c>
      <c r="R30" s="43">
        <v>0.49722222222222223</v>
      </c>
      <c r="S30" s="47">
        <v>0.46388888888888885</v>
      </c>
      <c r="T30" s="70">
        <v>46.2</v>
      </c>
      <c r="U30" s="71">
        <v>46.2</v>
      </c>
      <c r="V30" s="72"/>
      <c r="W30" s="115">
        <v>0.47499999999999998</v>
      </c>
      <c r="X30" s="42" t="s">
        <v>44</v>
      </c>
      <c r="Y30" s="38">
        <v>0</v>
      </c>
      <c r="Z30" s="49">
        <v>0.50902777777777775</v>
      </c>
      <c r="AA30" s="42" t="s">
        <v>45</v>
      </c>
      <c r="AB30" s="38">
        <v>60</v>
      </c>
      <c r="AC30" s="53">
        <v>0.51250000000000007</v>
      </c>
      <c r="AD30" s="61"/>
      <c r="AE30" s="55">
        <v>0.51657407407407407</v>
      </c>
      <c r="AF30" s="35">
        <v>4.0740740740740078E-3</v>
      </c>
      <c r="AG30" s="35">
        <v>2.1990740740734102E-4</v>
      </c>
      <c r="AH30" s="44" t="s">
        <v>223</v>
      </c>
      <c r="AI30" s="45">
        <v>19</v>
      </c>
      <c r="AJ30" s="115">
        <v>0.53333333333333344</v>
      </c>
      <c r="AK30" s="42" t="s">
        <v>44</v>
      </c>
      <c r="AL30" s="38">
        <v>0</v>
      </c>
      <c r="AM30" s="73">
        <v>0.54375000000000007</v>
      </c>
      <c r="AN30" s="42" t="s">
        <v>44</v>
      </c>
      <c r="AO30" s="38">
        <v>0</v>
      </c>
      <c r="AP30" s="53">
        <v>0.54652777777777783</v>
      </c>
      <c r="AQ30" s="61"/>
      <c r="AR30" s="55">
        <v>0.55324074074074081</v>
      </c>
      <c r="AS30" s="35">
        <v>6.7129629629629761E-3</v>
      </c>
      <c r="AT30" s="35">
        <v>4.6296296296283006E-5</v>
      </c>
      <c r="AU30" s="44" t="s">
        <v>45</v>
      </c>
      <c r="AV30" s="45">
        <v>4</v>
      </c>
      <c r="AW30" s="49">
        <v>0.57430555555555551</v>
      </c>
      <c r="AX30" s="42" t="s">
        <v>44</v>
      </c>
      <c r="AY30" s="38">
        <v>0</v>
      </c>
      <c r="AZ30" s="49">
        <v>0.57638888888888895</v>
      </c>
      <c r="BA30" s="61"/>
      <c r="BB30" s="55">
        <v>0.58177083333333335</v>
      </c>
      <c r="BC30" s="35">
        <v>5.3819444444443976E-3</v>
      </c>
      <c r="BD30" s="35">
        <v>3.8194444444439746E-4</v>
      </c>
      <c r="BE30" s="44" t="s">
        <v>223</v>
      </c>
      <c r="BF30" s="45">
        <v>33</v>
      </c>
      <c r="BG30" s="308">
        <v>0.62152777777777779</v>
      </c>
      <c r="BH30" s="42" t="s">
        <v>44</v>
      </c>
      <c r="BI30" s="38">
        <v>0</v>
      </c>
      <c r="BJ30" s="43">
        <v>0.62152777777777779</v>
      </c>
      <c r="BK30" s="47">
        <v>0.63611111111111118</v>
      </c>
      <c r="BL30" s="70">
        <v>30.7</v>
      </c>
      <c r="BM30" s="71">
        <v>30.7</v>
      </c>
      <c r="BN30" s="72"/>
      <c r="BO30" s="117" t="s">
        <v>226</v>
      </c>
      <c r="BP30" s="121"/>
      <c r="BQ30" s="124" t="s">
        <v>225</v>
      </c>
      <c r="BR30" s="125"/>
      <c r="BS30" s="49">
        <v>0.71736111111111101</v>
      </c>
      <c r="BT30" s="42" t="s">
        <v>223</v>
      </c>
      <c r="BU30" s="38">
        <v>420</v>
      </c>
      <c r="BV30" s="49">
        <v>0.72083333333333399</v>
      </c>
      <c r="BW30" s="61"/>
      <c r="BX30" s="55">
        <v>0.7247569444444445</v>
      </c>
      <c r="BY30" s="35">
        <v>3.9236111111105032E-3</v>
      </c>
      <c r="BZ30" s="35">
        <v>1.4699074074067996E-3</v>
      </c>
      <c r="CA30" s="44" t="s">
        <v>223</v>
      </c>
      <c r="CB30" s="45">
        <v>127</v>
      </c>
      <c r="CC30" s="85">
        <v>0.72569444444444453</v>
      </c>
      <c r="CD30" s="86"/>
      <c r="CE30" s="87">
        <v>0</v>
      </c>
      <c r="CF30" s="88"/>
      <c r="CG30" s="85">
        <v>0.73541666666666661</v>
      </c>
      <c r="CH30" s="86"/>
      <c r="CI30" s="87">
        <v>0</v>
      </c>
      <c r="CJ30" s="88"/>
      <c r="CK30" s="43">
        <v>0.78541666666666676</v>
      </c>
      <c r="CL30" s="47">
        <v>0.78611111111111109</v>
      </c>
      <c r="CM30" s="70">
        <v>58.9</v>
      </c>
      <c r="CN30" s="71">
        <v>58.9</v>
      </c>
      <c r="CO30" s="72"/>
      <c r="CP30" s="91">
        <v>0.78749999999999998</v>
      </c>
      <c r="CQ30" s="95">
        <v>5.5555555555555601E-2</v>
      </c>
      <c r="CR30" s="42" t="s">
        <v>223</v>
      </c>
      <c r="CS30" s="38">
        <v>300</v>
      </c>
      <c r="CU30" s="39">
        <v>318.8</v>
      </c>
      <c r="CV30" s="46">
        <v>780</v>
      </c>
      <c r="CW30" s="40"/>
      <c r="CX30" s="63">
        <v>1098.8</v>
      </c>
      <c r="CZ30" s="101" t="s">
        <v>191</v>
      </c>
      <c r="DA30" s="129" t="s">
        <v>177</v>
      </c>
      <c r="DB30" s="129">
        <v>89</v>
      </c>
      <c r="DC30" s="104" t="s">
        <v>187</v>
      </c>
      <c r="DD30" s="77"/>
      <c r="DE30" s="56"/>
      <c r="DF30" s="36"/>
      <c r="DI30" s="41">
        <v>1.06</v>
      </c>
      <c r="DJ30" s="17" t="s">
        <v>196</v>
      </c>
      <c r="DK30" s="153">
        <v>143.94800000000001</v>
      </c>
      <c r="DL30" s="41">
        <v>143.94800000000001</v>
      </c>
      <c r="DM30" s="41">
        <v>9999</v>
      </c>
      <c r="DP30" s="41">
        <v>56</v>
      </c>
      <c r="DQ30" s="227">
        <v>0</v>
      </c>
      <c r="DR30" s="227">
        <v>0</v>
      </c>
      <c r="DS30" s="228">
        <v>46.2</v>
      </c>
      <c r="DT30" s="227">
        <v>0</v>
      </c>
      <c r="DU30" s="227">
        <v>60</v>
      </c>
      <c r="DV30" s="227">
        <v>19</v>
      </c>
      <c r="DW30" s="227">
        <v>0</v>
      </c>
      <c r="DX30" s="227">
        <v>0</v>
      </c>
      <c r="DY30" s="227">
        <v>4</v>
      </c>
      <c r="DZ30" s="227">
        <v>0</v>
      </c>
      <c r="EA30" s="227">
        <v>33</v>
      </c>
      <c r="EB30" s="227">
        <v>0</v>
      </c>
      <c r="EC30" s="228">
        <v>30.7</v>
      </c>
      <c r="ED30" s="227">
        <v>0</v>
      </c>
      <c r="EE30" s="227">
        <v>420</v>
      </c>
      <c r="EF30" s="227">
        <v>127</v>
      </c>
      <c r="EG30" s="227">
        <v>0</v>
      </c>
      <c r="EH30" s="228">
        <v>58.9</v>
      </c>
      <c r="EI30" s="227">
        <v>300</v>
      </c>
      <c r="EK30" s="41">
        <v>56</v>
      </c>
      <c r="EL30" s="227">
        <v>0</v>
      </c>
      <c r="EM30" s="227">
        <v>0</v>
      </c>
      <c r="EN30" s="227">
        <v>46.2</v>
      </c>
      <c r="EO30" s="227">
        <v>46.2</v>
      </c>
      <c r="EP30" s="227">
        <v>106.2</v>
      </c>
      <c r="EQ30" s="227">
        <v>125.2</v>
      </c>
      <c r="ER30" s="227">
        <v>125.2</v>
      </c>
      <c r="ES30" s="227">
        <v>125.2</v>
      </c>
      <c r="ET30" s="227">
        <v>129.19999999999999</v>
      </c>
      <c r="EU30" s="227">
        <v>129.19999999999999</v>
      </c>
      <c r="EV30" s="227">
        <v>162.19999999999999</v>
      </c>
      <c r="EW30" s="227">
        <v>162.19999999999999</v>
      </c>
      <c r="EX30" s="227">
        <v>192.9</v>
      </c>
      <c r="EY30" s="227">
        <v>192.9</v>
      </c>
      <c r="EZ30" s="227">
        <v>612.9</v>
      </c>
      <c r="FA30" s="227">
        <v>739.9</v>
      </c>
      <c r="FB30" s="227">
        <v>739.9</v>
      </c>
      <c r="FC30" s="227">
        <v>798.8</v>
      </c>
      <c r="FD30" s="227">
        <v>1098.8</v>
      </c>
    </row>
    <row r="31" spans="1:160" ht="13.5" thickBot="1" x14ac:dyDescent="0.25">
      <c r="A31" s="132"/>
      <c r="B31" s="34">
        <v>47</v>
      </c>
      <c r="C31" s="10">
        <v>47</v>
      </c>
      <c r="D31" s="37" t="s">
        <v>49</v>
      </c>
      <c r="E31" s="37" t="s">
        <v>57</v>
      </c>
      <c r="F31" s="37"/>
      <c r="G31" s="43">
        <v>0.32430555555555501</v>
      </c>
      <c r="H31" s="47">
        <v>0.32430555555555557</v>
      </c>
      <c r="I31" s="58" t="s">
        <v>44</v>
      </c>
      <c r="J31" s="52">
        <v>0</v>
      </c>
      <c r="K31" s="43">
        <v>0.407638888888886</v>
      </c>
      <c r="L31" s="47">
        <v>0.40763888888887001</v>
      </c>
      <c r="M31" s="42" t="s">
        <v>44</v>
      </c>
      <c r="N31" s="38">
        <v>0</v>
      </c>
      <c r="O31" s="73">
        <v>0.44930555555555557</v>
      </c>
      <c r="P31" s="42" t="s">
        <v>44</v>
      </c>
      <c r="Q31" s="38">
        <v>0</v>
      </c>
      <c r="R31" s="43">
        <v>0.45833333333333331</v>
      </c>
      <c r="S31" s="47">
        <v>0.45833333333333331</v>
      </c>
      <c r="T31" s="70">
        <v>46.7</v>
      </c>
      <c r="U31" s="71">
        <v>46.7</v>
      </c>
      <c r="V31" s="72"/>
      <c r="W31" s="115">
        <v>0.47013888888888888</v>
      </c>
      <c r="X31" s="42" t="s">
        <v>44</v>
      </c>
      <c r="Y31" s="38">
        <v>0</v>
      </c>
      <c r="Z31" s="49">
        <v>0.50486111111111109</v>
      </c>
      <c r="AA31" s="42" t="s">
        <v>44</v>
      </c>
      <c r="AB31" s="38">
        <v>0</v>
      </c>
      <c r="AC31" s="53">
        <v>0.5083333333333333</v>
      </c>
      <c r="AD31" s="61"/>
      <c r="AE31" s="55">
        <v>0.51221064814814821</v>
      </c>
      <c r="AF31" s="35">
        <v>3.8773148148149028E-3</v>
      </c>
      <c r="AG31" s="35">
        <v>2.3148148148236045E-5</v>
      </c>
      <c r="AH31" s="44" t="s">
        <v>223</v>
      </c>
      <c r="AI31" s="45">
        <v>2</v>
      </c>
      <c r="AJ31" s="115">
        <v>0.52916666666666667</v>
      </c>
      <c r="AK31" s="42" t="s">
        <v>44</v>
      </c>
      <c r="AL31" s="38">
        <v>0</v>
      </c>
      <c r="AM31" s="73">
        <v>0.5395833333333333</v>
      </c>
      <c r="AN31" s="42" t="s">
        <v>44</v>
      </c>
      <c r="AO31" s="38">
        <v>0</v>
      </c>
      <c r="AP31" s="53">
        <v>0.54236111111111118</v>
      </c>
      <c r="AQ31" s="61"/>
      <c r="AR31" s="55">
        <v>0.5491435185185185</v>
      </c>
      <c r="AS31" s="35">
        <v>6.7824074074073204E-3</v>
      </c>
      <c r="AT31" s="35">
        <v>2.3148148148061272E-5</v>
      </c>
      <c r="AU31" s="44" t="s">
        <v>223</v>
      </c>
      <c r="AV31" s="45">
        <v>2</v>
      </c>
      <c r="AW31" s="49">
        <v>0.57013888888888886</v>
      </c>
      <c r="AX31" s="42" t="s">
        <v>44</v>
      </c>
      <c r="AY31" s="38">
        <v>0</v>
      </c>
      <c r="AZ31" s="49">
        <v>0.57291666666666696</v>
      </c>
      <c r="BA31" s="61"/>
      <c r="BB31" s="55">
        <v>0.57840277777777771</v>
      </c>
      <c r="BC31" s="35">
        <v>5.4861111111107475E-3</v>
      </c>
      <c r="BD31" s="35">
        <v>4.8611111111074735E-4</v>
      </c>
      <c r="BE31" s="44" t="s">
        <v>223</v>
      </c>
      <c r="BF31" s="45">
        <v>42</v>
      </c>
      <c r="BG31" s="308">
        <v>0.6180555555555558</v>
      </c>
      <c r="BH31" s="42" t="s">
        <v>44</v>
      </c>
      <c r="BI31" s="38">
        <v>0</v>
      </c>
      <c r="BJ31" s="43">
        <v>0.61805555555555558</v>
      </c>
      <c r="BK31" s="47">
        <v>0.62847222222222221</v>
      </c>
      <c r="BL31" s="70">
        <v>28.3</v>
      </c>
      <c r="BM31" s="71">
        <v>28.3</v>
      </c>
      <c r="BN31" s="72"/>
      <c r="BO31" s="117" t="s">
        <v>226</v>
      </c>
      <c r="BP31" s="121"/>
      <c r="BQ31" s="124" t="s">
        <v>225</v>
      </c>
      <c r="BR31" s="125"/>
      <c r="BS31" s="49">
        <v>0.69444444444444453</v>
      </c>
      <c r="BT31" s="42" t="s">
        <v>44</v>
      </c>
      <c r="BU31" s="38">
        <v>0</v>
      </c>
      <c r="BV31" s="49">
        <v>0.69652777777777797</v>
      </c>
      <c r="BW31" s="61"/>
      <c r="BX31" s="55">
        <v>0.69969907407407417</v>
      </c>
      <c r="BY31" s="35">
        <v>3.1712962962961999E-3</v>
      </c>
      <c r="BZ31" s="35">
        <v>7.1759259259249631E-4</v>
      </c>
      <c r="CA31" s="44" t="s">
        <v>223</v>
      </c>
      <c r="CB31" s="45">
        <v>62</v>
      </c>
      <c r="CC31" s="85">
        <v>0.7006944444444444</v>
      </c>
      <c r="CD31" s="86"/>
      <c r="CE31" s="87">
        <v>0</v>
      </c>
      <c r="CF31" s="88"/>
      <c r="CG31" s="85">
        <v>0.70972222222222225</v>
      </c>
      <c r="CH31" s="86"/>
      <c r="CI31" s="87">
        <v>0</v>
      </c>
      <c r="CJ31" s="88"/>
      <c r="CK31" s="43">
        <v>0.75347222222222221</v>
      </c>
      <c r="CL31" s="47">
        <v>0.75347222222222221</v>
      </c>
      <c r="CM31" s="70">
        <v>52.3</v>
      </c>
      <c r="CN31" s="71">
        <v>52.3</v>
      </c>
      <c r="CO31" s="72">
        <v>30</v>
      </c>
      <c r="CP31" s="91">
        <v>0.75902777777777775</v>
      </c>
      <c r="CQ31" s="95">
        <v>5.5555555555555601E-2</v>
      </c>
      <c r="CR31" s="42" t="s">
        <v>44</v>
      </c>
      <c r="CS31" s="38">
        <v>0</v>
      </c>
      <c r="CU31" s="39">
        <v>265.3</v>
      </c>
      <c r="CV31" s="46">
        <v>0</v>
      </c>
      <c r="CW31" s="40"/>
      <c r="CX31" s="63">
        <v>265.3</v>
      </c>
      <c r="CZ31" s="101" t="s">
        <v>190</v>
      </c>
      <c r="DA31" s="129" t="s">
        <v>177</v>
      </c>
      <c r="DB31" s="129">
        <v>77</v>
      </c>
      <c r="DC31" s="104"/>
      <c r="DD31" s="77"/>
      <c r="DE31" s="56"/>
      <c r="DF31" s="36"/>
      <c r="DI31" s="41">
        <v>1.06</v>
      </c>
      <c r="DJ31" s="17" t="s">
        <v>196</v>
      </c>
      <c r="DK31" s="153">
        <v>164.93800000000002</v>
      </c>
      <c r="DL31" s="41">
        <v>164.93800000000002</v>
      </c>
      <c r="DM31" s="41">
        <v>9999</v>
      </c>
      <c r="DP31" s="41">
        <v>47</v>
      </c>
      <c r="DQ31" s="227">
        <v>0</v>
      </c>
      <c r="DR31" s="227">
        <v>0</v>
      </c>
      <c r="DS31" s="228">
        <v>46.7</v>
      </c>
      <c r="DT31" s="227">
        <v>0</v>
      </c>
      <c r="DU31" s="227">
        <v>0</v>
      </c>
      <c r="DV31" s="227">
        <v>2</v>
      </c>
      <c r="DW31" s="227">
        <v>0</v>
      </c>
      <c r="DX31" s="227">
        <v>0</v>
      </c>
      <c r="DY31" s="227">
        <v>2</v>
      </c>
      <c r="DZ31" s="227">
        <v>0</v>
      </c>
      <c r="EA31" s="227">
        <v>42</v>
      </c>
      <c r="EB31" s="227">
        <v>0</v>
      </c>
      <c r="EC31" s="228">
        <v>28.3</v>
      </c>
      <c r="ED31" s="227">
        <v>0</v>
      </c>
      <c r="EE31" s="227">
        <v>0</v>
      </c>
      <c r="EF31" s="227">
        <v>62</v>
      </c>
      <c r="EG31" s="227">
        <v>0</v>
      </c>
      <c r="EH31" s="228">
        <v>82.3</v>
      </c>
      <c r="EI31" s="227">
        <v>0</v>
      </c>
      <c r="EK31" s="41">
        <v>47</v>
      </c>
      <c r="EL31" s="227">
        <v>0</v>
      </c>
      <c r="EM31" s="227">
        <v>0</v>
      </c>
      <c r="EN31" s="227">
        <v>46.7</v>
      </c>
      <c r="EO31" s="227">
        <v>46.7</v>
      </c>
      <c r="EP31" s="227">
        <v>46.7</v>
      </c>
      <c r="EQ31" s="227">
        <v>48.7</v>
      </c>
      <c r="ER31" s="227">
        <v>48.7</v>
      </c>
      <c r="ES31" s="227">
        <v>48.7</v>
      </c>
      <c r="ET31" s="227">
        <v>50.7</v>
      </c>
      <c r="EU31" s="227">
        <v>50.7</v>
      </c>
      <c r="EV31" s="227">
        <v>92.7</v>
      </c>
      <c r="EW31" s="227">
        <v>92.7</v>
      </c>
      <c r="EX31" s="227">
        <v>121</v>
      </c>
      <c r="EY31" s="227">
        <v>121</v>
      </c>
      <c r="EZ31" s="227">
        <v>121</v>
      </c>
      <c r="FA31" s="227">
        <v>183</v>
      </c>
      <c r="FB31" s="227">
        <v>183</v>
      </c>
      <c r="FC31" s="227">
        <v>265.3</v>
      </c>
      <c r="FD31" s="227">
        <v>265.3</v>
      </c>
    </row>
    <row r="32" spans="1:160" ht="13.5" thickBot="1" x14ac:dyDescent="0.25">
      <c r="A32" s="132"/>
      <c r="B32" s="34">
        <v>31</v>
      </c>
      <c r="C32" s="10">
        <v>31</v>
      </c>
      <c r="D32" s="37" t="s">
        <v>135</v>
      </c>
      <c r="E32" s="37" t="s">
        <v>136</v>
      </c>
      <c r="F32" s="37"/>
      <c r="G32" s="43">
        <v>0.313194444444444</v>
      </c>
      <c r="H32" s="47">
        <v>0.31319444444444444</v>
      </c>
      <c r="I32" s="58" t="s">
        <v>44</v>
      </c>
      <c r="J32" s="52">
        <v>0</v>
      </c>
      <c r="K32" s="43">
        <v>0.39652777777777598</v>
      </c>
      <c r="L32" s="47">
        <v>0.39652777777776599</v>
      </c>
      <c r="M32" s="42" t="s">
        <v>44</v>
      </c>
      <c r="N32" s="38">
        <v>0</v>
      </c>
      <c r="O32" s="73">
        <v>0.4381944444444445</v>
      </c>
      <c r="P32" s="42" t="s">
        <v>44</v>
      </c>
      <c r="Q32" s="38">
        <v>0</v>
      </c>
      <c r="R32" s="43">
        <v>0.44444444444444442</v>
      </c>
      <c r="S32" s="47">
        <v>0.44444444444444442</v>
      </c>
      <c r="T32" s="70">
        <v>46.8</v>
      </c>
      <c r="U32" s="71">
        <v>46.8</v>
      </c>
      <c r="V32" s="72"/>
      <c r="W32" s="115">
        <v>0.45902777777777781</v>
      </c>
      <c r="X32" s="42" t="s">
        <v>44</v>
      </c>
      <c r="Y32" s="38">
        <v>0</v>
      </c>
      <c r="Z32" s="49">
        <v>0.49374999999999997</v>
      </c>
      <c r="AA32" s="42" t="s">
        <v>44</v>
      </c>
      <c r="AB32" s="38">
        <v>0</v>
      </c>
      <c r="AC32" s="53">
        <v>0.49583333333333335</v>
      </c>
      <c r="AD32" s="61"/>
      <c r="AE32" s="55">
        <v>0.49990740740740741</v>
      </c>
      <c r="AF32" s="35">
        <v>4.0740740740740633E-3</v>
      </c>
      <c r="AG32" s="35">
        <v>2.1990740740739654E-4</v>
      </c>
      <c r="AH32" s="44" t="s">
        <v>223</v>
      </c>
      <c r="AI32" s="45">
        <v>19</v>
      </c>
      <c r="AJ32" s="115">
        <v>0.51666666666666672</v>
      </c>
      <c r="AK32" s="42" t="s">
        <v>44</v>
      </c>
      <c r="AL32" s="38">
        <v>0</v>
      </c>
      <c r="AM32" s="73">
        <v>0.52500000000000002</v>
      </c>
      <c r="AN32" s="42" t="s">
        <v>45</v>
      </c>
      <c r="AO32" s="38">
        <v>180</v>
      </c>
      <c r="AP32" s="53">
        <v>0.52847222222222223</v>
      </c>
      <c r="AQ32" s="61"/>
      <c r="AR32" s="55">
        <v>0.53569444444444447</v>
      </c>
      <c r="AS32" s="35">
        <v>7.222222222222241E-3</v>
      </c>
      <c r="AT32" s="35">
        <v>4.6296296296298185E-4</v>
      </c>
      <c r="AU32" s="44" t="s">
        <v>223</v>
      </c>
      <c r="AV32" s="45">
        <v>40</v>
      </c>
      <c r="AW32" s="49">
        <v>0.55277777777777781</v>
      </c>
      <c r="AX32" s="42" t="s">
        <v>45</v>
      </c>
      <c r="AY32" s="38">
        <v>300</v>
      </c>
      <c r="AZ32" s="49">
        <v>0.55486111111111103</v>
      </c>
      <c r="BA32" s="61"/>
      <c r="BB32" s="55">
        <v>0.56019675925925927</v>
      </c>
      <c r="BC32" s="35">
        <v>5.3356481481482421E-3</v>
      </c>
      <c r="BD32" s="35">
        <v>3.3564814814824196E-4</v>
      </c>
      <c r="BE32" s="44" t="s">
        <v>223</v>
      </c>
      <c r="BF32" s="45">
        <v>29</v>
      </c>
      <c r="BG32" s="308">
        <v>0.6</v>
      </c>
      <c r="BH32" s="42" t="s">
        <v>44</v>
      </c>
      <c r="BI32" s="38">
        <v>0</v>
      </c>
      <c r="BJ32" s="43">
        <v>0.60416666666666663</v>
      </c>
      <c r="BK32" s="47">
        <v>0.60486111111111118</v>
      </c>
      <c r="BL32" s="70">
        <v>28.8</v>
      </c>
      <c r="BM32" s="71">
        <v>28.8</v>
      </c>
      <c r="BN32" s="72">
        <v>30</v>
      </c>
      <c r="BO32" s="117" t="s">
        <v>226</v>
      </c>
      <c r="BP32" s="121"/>
      <c r="BQ32" s="124" t="s">
        <v>225</v>
      </c>
      <c r="BR32" s="125"/>
      <c r="BS32" s="49">
        <v>0.67847222222222225</v>
      </c>
      <c r="BT32" s="42" t="s">
        <v>223</v>
      </c>
      <c r="BU32" s="38">
        <v>120</v>
      </c>
      <c r="BV32" s="49">
        <v>0.68125000000000002</v>
      </c>
      <c r="BW32" s="61"/>
      <c r="BX32" s="55">
        <v>0.68427083333333327</v>
      </c>
      <c r="BY32" s="35">
        <v>3.0208333333332504E-3</v>
      </c>
      <c r="BZ32" s="35">
        <v>5.6712962962954683E-4</v>
      </c>
      <c r="CA32" s="44" t="s">
        <v>223</v>
      </c>
      <c r="CB32" s="45">
        <v>49</v>
      </c>
      <c r="CC32" s="85">
        <v>0.68541666666666667</v>
      </c>
      <c r="CD32" s="86"/>
      <c r="CE32" s="87">
        <v>0</v>
      </c>
      <c r="CF32" s="88"/>
      <c r="CG32" s="85">
        <v>0.69374999999999998</v>
      </c>
      <c r="CH32" s="86"/>
      <c r="CI32" s="87">
        <v>0</v>
      </c>
      <c r="CJ32" s="88"/>
      <c r="CK32" s="43">
        <v>0.73611111111111116</v>
      </c>
      <c r="CL32" s="47">
        <v>0.73611111111111116</v>
      </c>
      <c r="CM32" s="70">
        <v>49.8</v>
      </c>
      <c r="CN32" s="71">
        <v>49.8</v>
      </c>
      <c r="CO32" s="72"/>
      <c r="CP32" s="91">
        <v>0.74097222222222225</v>
      </c>
      <c r="CQ32" s="95">
        <v>5.5555555555555601E-2</v>
      </c>
      <c r="CR32" s="42" t="s">
        <v>44</v>
      </c>
      <c r="CS32" s="38">
        <v>0</v>
      </c>
      <c r="CU32" s="39">
        <v>292.39999999999998</v>
      </c>
      <c r="CV32" s="46">
        <v>600</v>
      </c>
      <c r="CW32" s="40"/>
      <c r="CX32" s="63">
        <v>892.4</v>
      </c>
      <c r="CZ32" s="101" t="s">
        <v>190</v>
      </c>
      <c r="DA32" s="129" t="s">
        <v>177</v>
      </c>
      <c r="DB32" s="129">
        <v>98</v>
      </c>
      <c r="DC32" s="104" t="s">
        <v>180</v>
      </c>
      <c r="DD32" s="77"/>
      <c r="DE32" s="56"/>
      <c r="DF32" s="36"/>
      <c r="DI32" s="41">
        <v>1.06</v>
      </c>
      <c r="DJ32" s="17" t="s">
        <v>196</v>
      </c>
      <c r="DK32" s="153">
        <v>162.92400000000001</v>
      </c>
      <c r="DL32" s="41">
        <v>162.92400000000001</v>
      </c>
      <c r="DM32" s="41">
        <v>9999</v>
      </c>
      <c r="DP32" s="41">
        <v>31</v>
      </c>
      <c r="DQ32" s="227">
        <v>0</v>
      </c>
      <c r="DR32" s="227">
        <v>0</v>
      </c>
      <c r="DS32" s="228">
        <v>46.8</v>
      </c>
      <c r="DT32" s="227">
        <v>0</v>
      </c>
      <c r="DU32" s="227">
        <v>0</v>
      </c>
      <c r="DV32" s="227">
        <v>19</v>
      </c>
      <c r="DW32" s="227">
        <v>0</v>
      </c>
      <c r="DX32" s="227">
        <v>180</v>
      </c>
      <c r="DY32" s="227">
        <v>40</v>
      </c>
      <c r="DZ32" s="227">
        <v>300</v>
      </c>
      <c r="EA32" s="227">
        <v>29</v>
      </c>
      <c r="EB32" s="227">
        <v>0</v>
      </c>
      <c r="EC32" s="228">
        <v>58.8</v>
      </c>
      <c r="ED32" s="227">
        <v>0</v>
      </c>
      <c r="EE32" s="227">
        <v>120</v>
      </c>
      <c r="EF32" s="227">
        <v>49</v>
      </c>
      <c r="EG32" s="227">
        <v>0</v>
      </c>
      <c r="EH32" s="228">
        <v>49.8</v>
      </c>
      <c r="EI32" s="227">
        <v>0</v>
      </c>
      <c r="EK32" s="41">
        <v>31</v>
      </c>
      <c r="EL32" s="227">
        <v>0</v>
      </c>
      <c r="EM32" s="227">
        <v>0</v>
      </c>
      <c r="EN32" s="227">
        <v>46.8</v>
      </c>
      <c r="EO32" s="227">
        <v>46.8</v>
      </c>
      <c r="EP32" s="227">
        <v>46.8</v>
      </c>
      <c r="EQ32" s="227">
        <v>65.8</v>
      </c>
      <c r="ER32" s="227">
        <v>65.8</v>
      </c>
      <c r="ES32" s="227">
        <v>245.8</v>
      </c>
      <c r="ET32" s="227">
        <v>285.8</v>
      </c>
      <c r="EU32" s="227">
        <v>585.79999999999995</v>
      </c>
      <c r="EV32" s="227">
        <v>614.79999999999995</v>
      </c>
      <c r="EW32" s="227">
        <v>614.79999999999995</v>
      </c>
      <c r="EX32" s="227">
        <v>673.6</v>
      </c>
      <c r="EY32" s="227">
        <v>673.6</v>
      </c>
      <c r="EZ32" s="227">
        <v>793.6</v>
      </c>
      <c r="FA32" s="227">
        <v>842.6</v>
      </c>
      <c r="FB32" s="227">
        <v>842.6</v>
      </c>
      <c r="FC32" s="227">
        <v>892.4</v>
      </c>
      <c r="FD32" s="227">
        <v>892.4</v>
      </c>
    </row>
    <row r="33" spans="1:160" ht="13.5" thickBot="1" x14ac:dyDescent="0.25">
      <c r="A33" s="132"/>
      <c r="B33" s="34">
        <v>53</v>
      </c>
      <c r="C33" s="10">
        <v>55</v>
      </c>
      <c r="D33" s="37" t="s">
        <v>162</v>
      </c>
      <c r="E33" s="37" t="s">
        <v>163</v>
      </c>
      <c r="F33" s="37"/>
      <c r="G33" s="43">
        <v>0.328472222222222</v>
      </c>
      <c r="H33" s="47">
        <v>0.32847222222222222</v>
      </c>
      <c r="I33" s="58" t="s">
        <v>44</v>
      </c>
      <c r="J33" s="52">
        <v>0</v>
      </c>
      <c r="K33" s="43">
        <v>0.41180555555555298</v>
      </c>
      <c r="L33" s="47">
        <v>0.41111111111111115</v>
      </c>
      <c r="M33" s="42" t="s">
        <v>45</v>
      </c>
      <c r="N33" s="38">
        <v>60</v>
      </c>
      <c r="O33" s="73">
        <v>0.45347222222222222</v>
      </c>
      <c r="P33" s="42" t="s">
        <v>223</v>
      </c>
      <c r="Q33" s="38">
        <v>60</v>
      </c>
      <c r="R33" s="43">
        <v>0.46319444444444446</v>
      </c>
      <c r="S33" s="47">
        <v>0.46319444444444446</v>
      </c>
      <c r="T33" s="70">
        <v>46.8</v>
      </c>
      <c r="U33" s="71">
        <v>46.8</v>
      </c>
      <c r="V33" s="72"/>
      <c r="W33" s="115">
        <v>0.47430555555555554</v>
      </c>
      <c r="X33" s="42" t="s">
        <v>44</v>
      </c>
      <c r="Y33" s="38">
        <v>0</v>
      </c>
      <c r="Z33" s="49">
        <v>0.50902777777777775</v>
      </c>
      <c r="AA33" s="42" t="s">
        <v>44</v>
      </c>
      <c r="AB33" s="38">
        <v>0</v>
      </c>
      <c r="AC33" s="53">
        <v>0.51180555555555551</v>
      </c>
      <c r="AD33" s="61"/>
      <c r="AE33" s="55">
        <v>0.5163078703703704</v>
      </c>
      <c r="AF33" s="35">
        <v>4.5023148148148895E-3</v>
      </c>
      <c r="AG33" s="35">
        <v>6.4814814814822272E-4</v>
      </c>
      <c r="AH33" s="44" t="s">
        <v>223</v>
      </c>
      <c r="AI33" s="45">
        <v>56</v>
      </c>
      <c r="AJ33" s="115">
        <v>0.53263888888888888</v>
      </c>
      <c r="AK33" s="42" t="s">
        <v>44</v>
      </c>
      <c r="AL33" s="38">
        <v>0</v>
      </c>
      <c r="AM33" s="73">
        <v>0.54305555555555551</v>
      </c>
      <c r="AN33" s="42" t="s">
        <v>44</v>
      </c>
      <c r="AO33" s="38">
        <v>0</v>
      </c>
      <c r="AP33" s="53">
        <v>0.54583333333333328</v>
      </c>
      <c r="AQ33" s="61"/>
      <c r="AR33" s="55">
        <v>0.5529398148148148</v>
      </c>
      <c r="AS33" s="35">
        <v>7.1064814814815191E-3</v>
      </c>
      <c r="AT33" s="35">
        <v>3.4722222222226002E-4</v>
      </c>
      <c r="AU33" s="44" t="s">
        <v>223</v>
      </c>
      <c r="AV33" s="45">
        <v>30</v>
      </c>
      <c r="AW33" s="49">
        <v>0.57361111111111118</v>
      </c>
      <c r="AX33" s="42" t="s">
        <v>44</v>
      </c>
      <c r="AY33" s="38">
        <v>0</v>
      </c>
      <c r="AZ33" s="49">
        <v>0.57569444444444395</v>
      </c>
      <c r="BA33" s="61"/>
      <c r="BB33" s="55">
        <v>0.58124999999999993</v>
      </c>
      <c r="BC33" s="35">
        <v>5.5555555555559799E-3</v>
      </c>
      <c r="BD33" s="35">
        <v>5.555555555559798E-4</v>
      </c>
      <c r="BE33" s="44" t="s">
        <v>223</v>
      </c>
      <c r="BF33" s="45">
        <v>48</v>
      </c>
      <c r="BG33" s="308">
        <v>0.62083333333333279</v>
      </c>
      <c r="BH33" s="42" t="s">
        <v>44</v>
      </c>
      <c r="BI33" s="38">
        <v>0</v>
      </c>
      <c r="BJ33" s="43">
        <v>0.62083333333333335</v>
      </c>
      <c r="BK33" s="47">
        <v>0.63055555555555554</v>
      </c>
      <c r="BL33" s="70">
        <v>33.799999999999997</v>
      </c>
      <c r="BM33" s="71">
        <v>33.799999999999997</v>
      </c>
      <c r="BN33" s="72"/>
      <c r="BO33" s="117" t="s">
        <v>234</v>
      </c>
      <c r="BP33" s="121">
        <v>300</v>
      </c>
      <c r="BQ33" s="124" t="s">
        <v>225</v>
      </c>
      <c r="BR33" s="125"/>
      <c r="BS33" s="49">
        <v>0.70763888888888893</v>
      </c>
      <c r="BT33" s="42" t="s">
        <v>223</v>
      </c>
      <c r="BU33" s="38">
        <v>60</v>
      </c>
      <c r="BV33" s="49">
        <v>0.71111111111111103</v>
      </c>
      <c r="BW33" s="61"/>
      <c r="BX33" s="55">
        <v>0.71454861111111112</v>
      </c>
      <c r="BY33" s="35">
        <v>3.4375000000000933E-3</v>
      </c>
      <c r="BZ33" s="35">
        <v>9.8379629629638966E-4</v>
      </c>
      <c r="CA33" s="44" t="s">
        <v>223</v>
      </c>
      <c r="CB33" s="45">
        <v>85</v>
      </c>
      <c r="CC33" s="85">
        <v>0.71666666666666667</v>
      </c>
      <c r="CD33" s="86"/>
      <c r="CE33" s="87">
        <v>0</v>
      </c>
      <c r="CF33" s="88"/>
      <c r="CG33" s="85">
        <v>0.72569444444444453</v>
      </c>
      <c r="CH33" s="86"/>
      <c r="CI33" s="87">
        <v>0</v>
      </c>
      <c r="CJ33" s="88"/>
      <c r="CK33" s="43">
        <v>0.76736111111111116</v>
      </c>
      <c r="CL33" s="47">
        <v>0.76736111111111116</v>
      </c>
      <c r="CM33" s="70">
        <v>55.5</v>
      </c>
      <c r="CN33" s="71">
        <v>55.5</v>
      </c>
      <c r="CO33" s="72"/>
      <c r="CP33" s="91">
        <v>0.76944444444444438</v>
      </c>
      <c r="CQ33" s="95">
        <v>5.5555555555555601E-2</v>
      </c>
      <c r="CR33" s="42" t="s">
        <v>44</v>
      </c>
      <c r="CS33" s="38">
        <v>0</v>
      </c>
      <c r="CU33" s="39">
        <v>355.1</v>
      </c>
      <c r="CV33" s="46">
        <v>480</v>
      </c>
      <c r="CW33" s="40"/>
      <c r="CX33" s="63">
        <v>835.1</v>
      </c>
      <c r="CZ33" s="101" t="s">
        <v>191</v>
      </c>
      <c r="DA33" s="129" t="s">
        <v>177</v>
      </c>
      <c r="DB33" s="129">
        <v>109</v>
      </c>
      <c r="DC33" s="104" t="s">
        <v>184</v>
      </c>
      <c r="DD33" s="77"/>
      <c r="DE33" s="56"/>
      <c r="DF33" s="36"/>
      <c r="DI33" s="41">
        <v>1.0900000000000001</v>
      </c>
      <c r="DJ33" s="17" t="s">
        <v>196</v>
      </c>
      <c r="DK33" s="153">
        <v>148.34900000000002</v>
      </c>
      <c r="DL33" s="41">
        <v>148.34900000000002</v>
      </c>
      <c r="DM33" s="41">
        <v>9999</v>
      </c>
      <c r="DP33" s="41">
        <v>55</v>
      </c>
      <c r="DQ33" s="227">
        <v>60</v>
      </c>
      <c r="DR33" s="227">
        <v>60</v>
      </c>
      <c r="DS33" s="228">
        <v>46.8</v>
      </c>
      <c r="DT33" s="227">
        <v>0</v>
      </c>
      <c r="DU33" s="227">
        <v>0</v>
      </c>
      <c r="DV33" s="227">
        <v>56</v>
      </c>
      <c r="DW33" s="227">
        <v>0</v>
      </c>
      <c r="DX33" s="227">
        <v>0</v>
      </c>
      <c r="DY33" s="227">
        <v>30</v>
      </c>
      <c r="DZ33" s="227">
        <v>0</v>
      </c>
      <c r="EA33" s="227">
        <v>48</v>
      </c>
      <c r="EB33" s="227">
        <v>0</v>
      </c>
      <c r="EC33" s="228">
        <v>33.799999999999997</v>
      </c>
      <c r="ED33" s="227">
        <v>300</v>
      </c>
      <c r="EE33" s="227">
        <v>60</v>
      </c>
      <c r="EF33" s="227">
        <v>85</v>
      </c>
      <c r="EG33" s="227">
        <v>0</v>
      </c>
      <c r="EH33" s="228">
        <v>55.5</v>
      </c>
      <c r="EI33" s="227">
        <v>0</v>
      </c>
      <c r="EK33" s="41">
        <v>55</v>
      </c>
      <c r="EL33" s="227">
        <v>60</v>
      </c>
      <c r="EM33" s="227">
        <v>120</v>
      </c>
      <c r="EN33" s="227">
        <v>166.8</v>
      </c>
      <c r="EO33" s="227">
        <v>166.8</v>
      </c>
      <c r="EP33" s="227">
        <v>166.8</v>
      </c>
      <c r="EQ33" s="227">
        <v>222.8</v>
      </c>
      <c r="ER33" s="227">
        <v>222.8</v>
      </c>
      <c r="ES33" s="227">
        <v>222.8</v>
      </c>
      <c r="ET33" s="227">
        <v>252.8</v>
      </c>
      <c r="EU33" s="227">
        <v>252.8</v>
      </c>
      <c r="EV33" s="227">
        <v>300.8</v>
      </c>
      <c r="EW33" s="227">
        <v>300.8</v>
      </c>
      <c r="EX33" s="227">
        <v>334.6</v>
      </c>
      <c r="EY33" s="227">
        <v>634.6</v>
      </c>
      <c r="EZ33" s="227">
        <v>694.6</v>
      </c>
      <c r="FA33" s="227">
        <v>779.6</v>
      </c>
      <c r="FB33" s="227">
        <v>779.6</v>
      </c>
      <c r="FC33" s="227">
        <v>835.1</v>
      </c>
      <c r="FD33" s="227">
        <v>835.1</v>
      </c>
    </row>
    <row r="34" spans="1:160" ht="13.5" thickBot="1" x14ac:dyDescent="0.25">
      <c r="A34" s="132"/>
      <c r="B34" s="34">
        <v>30</v>
      </c>
      <c r="C34" s="10">
        <v>30</v>
      </c>
      <c r="D34" s="37" t="s">
        <v>133</v>
      </c>
      <c r="E34" s="37" t="s">
        <v>134</v>
      </c>
      <c r="F34" s="37"/>
      <c r="G34" s="43">
        <v>0.3125</v>
      </c>
      <c r="H34" s="47">
        <v>0.3125</v>
      </c>
      <c r="I34" s="58" t="s">
        <v>44</v>
      </c>
      <c r="J34" s="52">
        <v>0</v>
      </c>
      <c r="K34" s="43">
        <v>0.39583333333333198</v>
      </c>
      <c r="L34" s="47">
        <v>0.39583333333332199</v>
      </c>
      <c r="M34" s="42" t="s">
        <v>44</v>
      </c>
      <c r="N34" s="38">
        <v>0</v>
      </c>
      <c r="O34" s="73">
        <v>0.4375</v>
      </c>
      <c r="P34" s="42" t="s">
        <v>44</v>
      </c>
      <c r="Q34" s="38">
        <v>0</v>
      </c>
      <c r="R34" s="43">
        <v>0.44375000000000003</v>
      </c>
      <c r="S34" s="47">
        <v>0.44375000000000003</v>
      </c>
      <c r="T34" s="70">
        <v>46.9</v>
      </c>
      <c r="U34" s="71">
        <v>46.9</v>
      </c>
      <c r="V34" s="72"/>
      <c r="W34" s="115">
        <v>0.45833333333333331</v>
      </c>
      <c r="X34" s="42" t="s">
        <v>44</v>
      </c>
      <c r="Y34" s="38">
        <v>0</v>
      </c>
      <c r="Z34" s="49">
        <v>0.49305555555555558</v>
      </c>
      <c r="AA34" s="42" t="s">
        <v>44</v>
      </c>
      <c r="AB34" s="38">
        <v>0</v>
      </c>
      <c r="AC34" s="53">
        <v>0.48819444444444443</v>
      </c>
      <c r="AD34" s="61"/>
      <c r="AE34" s="55">
        <v>0.49939814814814815</v>
      </c>
      <c r="AF34" s="35">
        <v>1.1203703703703716E-2</v>
      </c>
      <c r="AG34" s="35">
        <v>7.3495370370370485E-3</v>
      </c>
      <c r="AH34" s="44" t="s">
        <v>223</v>
      </c>
      <c r="AI34" s="45">
        <v>635</v>
      </c>
      <c r="AJ34" s="115">
        <v>0.50902777777777775</v>
      </c>
      <c r="AK34" s="42" t="s">
        <v>44</v>
      </c>
      <c r="AL34" s="38">
        <v>0</v>
      </c>
      <c r="AM34" s="73">
        <v>0.52222222222222225</v>
      </c>
      <c r="AN34" s="42" t="s">
        <v>223</v>
      </c>
      <c r="AO34" s="38">
        <v>240</v>
      </c>
      <c r="AP34" s="53">
        <v>0.52500000000000002</v>
      </c>
      <c r="AQ34" s="61"/>
      <c r="AR34" s="55">
        <v>0.53571759259259266</v>
      </c>
      <c r="AS34" s="35">
        <v>1.071759259259264E-2</v>
      </c>
      <c r="AT34" s="35">
        <v>3.9583333333333805E-3</v>
      </c>
      <c r="AU34" s="44" t="s">
        <v>223</v>
      </c>
      <c r="AV34" s="45">
        <v>342</v>
      </c>
      <c r="AW34" s="49">
        <v>0.55277777777777781</v>
      </c>
      <c r="AX34" s="42" t="s">
        <v>44</v>
      </c>
      <c r="AY34" s="38">
        <v>0</v>
      </c>
      <c r="AZ34" s="49">
        <v>0.55555555555555503</v>
      </c>
      <c r="BA34" s="61"/>
      <c r="BB34" s="55">
        <v>0.56118055555555557</v>
      </c>
      <c r="BC34" s="35">
        <v>5.6250000000005462E-3</v>
      </c>
      <c r="BD34" s="35">
        <v>6.2500000000054613E-4</v>
      </c>
      <c r="BE34" s="44" t="s">
        <v>223</v>
      </c>
      <c r="BF34" s="45">
        <v>54</v>
      </c>
      <c r="BG34" s="308">
        <v>0.60069444444444386</v>
      </c>
      <c r="BH34" s="42" t="s">
        <v>44</v>
      </c>
      <c r="BI34" s="38">
        <v>0</v>
      </c>
      <c r="BJ34" s="43">
        <v>0.60763888888888895</v>
      </c>
      <c r="BK34" s="47">
        <v>0.60763888888888895</v>
      </c>
      <c r="BL34" s="70">
        <v>36.799999999999997</v>
      </c>
      <c r="BM34" s="71">
        <v>36.799999999999997</v>
      </c>
      <c r="BN34" s="72"/>
      <c r="BO34" s="117"/>
      <c r="BP34" s="121"/>
      <c r="BQ34" s="124"/>
      <c r="BR34" s="125"/>
      <c r="BS34" s="49"/>
      <c r="BT34" s="42" t="s">
        <v>44</v>
      </c>
      <c r="BU34" s="38">
        <v>0</v>
      </c>
      <c r="BV34" s="49"/>
      <c r="BW34" s="61"/>
      <c r="BX34" s="55"/>
      <c r="BY34" s="35">
        <v>0</v>
      </c>
      <c r="BZ34" s="35">
        <v>2.4537037037037036E-3</v>
      </c>
      <c r="CA34" s="44" t="s">
        <v>45</v>
      </c>
      <c r="CB34" s="45" t="s">
        <v>231</v>
      </c>
      <c r="CC34" s="85"/>
      <c r="CD34" s="86"/>
      <c r="CE34" s="87"/>
      <c r="CF34" s="88"/>
      <c r="CG34" s="85"/>
      <c r="CH34" s="86"/>
      <c r="CI34" s="87"/>
      <c r="CJ34" s="88"/>
      <c r="CK34" s="43"/>
      <c r="CL34" s="47"/>
      <c r="CM34" s="317"/>
      <c r="CN34" s="310" t="s">
        <v>231</v>
      </c>
      <c r="CO34" s="72"/>
      <c r="CP34" s="91"/>
      <c r="CQ34" s="95">
        <v>5.5555555555555601E-2</v>
      </c>
      <c r="CR34" s="42" t="s">
        <v>44</v>
      </c>
      <c r="CS34" s="38"/>
      <c r="CU34" s="39" t="s">
        <v>231</v>
      </c>
      <c r="CV34" s="46" t="s">
        <v>231</v>
      </c>
      <c r="CW34" s="40"/>
      <c r="CX34" s="63" t="s">
        <v>231</v>
      </c>
      <c r="CZ34" s="101" t="s">
        <v>190</v>
      </c>
      <c r="DA34" s="129" t="s">
        <v>176</v>
      </c>
      <c r="DB34" s="129">
        <v>129</v>
      </c>
      <c r="DC34" s="104"/>
      <c r="DD34" s="77"/>
      <c r="DE34" s="56"/>
      <c r="DF34" s="36"/>
      <c r="DI34" s="41">
        <v>1.1200000000000001</v>
      </c>
      <c r="DJ34" s="17" t="s">
        <v>196</v>
      </c>
      <c r="DK34" s="153" t="e">
        <v>#REF!</v>
      </c>
      <c r="DL34" s="41" t="e">
        <v>#REF!</v>
      </c>
      <c r="DM34" s="41">
        <v>9999</v>
      </c>
      <c r="DP34" s="41">
        <v>30</v>
      </c>
      <c r="DQ34" s="227">
        <v>0</v>
      </c>
      <c r="DR34" s="227">
        <v>0</v>
      </c>
      <c r="DS34" s="228">
        <v>46.9</v>
      </c>
      <c r="DT34" s="227">
        <v>0</v>
      </c>
      <c r="DU34" s="227">
        <v>0</v>
      </c>
      <c r="DV34" s="227">
        <v>635</v>
      </c>
      <c r="DW34" s="227">
        <v>0</v>
      </c>
      <c r="DX34" s="227">
        <v>240</v>
      </c>
      <c r="DY34" s="227">
        <v>342</v>
      </c>
      <c r="DZ34" s="227">
        <v>0</v>
      </c>
      <c r="EA34" s="227">
        <v>54</v>
      </c>
      <c r="EB34" s="227">
        <v>0</v>
      </c>
      <c r="EC34" s="228">
        <v>36.799999999999997</v>
      </c>
      <c r="ED34" s="227">
        <v>0</v>
      </c>
      <c r="EE34" s="227">
        <v>0</v>
      </c>
      <c r="EF34" s="227" t="e">
        <v>#VALUE!</v>
      </c>
      <c r="EG34" s="227">
        <v>0</v>
      </c>
      <c r="EH34" s="228" t="e">
        <v>#REF!</v>
      </c>
      <c r="EI34" s="227">
        <v>0</v>
      </c>
      <c r="EK34" s="41">
        <v>30</v>
      </c>
      <c r="EL34" s="227">
        <v>0</v>
      </c>
      <c r="EM34" s="227">
        <v>0</v>
      </c>
      <c r="EN34" s="227">
        <v>46.9</v>
      </c>
      <c r="EO34" s="227">
        <v>46.9</v>
      </c>
      <c r="EP34" s="227">
        <v>46.9</v>
      </c>
      <c r="EQ34" s="227">
        <v>681.9</v>
      </c>
      <c r="ER34" s="227">
        <v>681.9</v>
      </c>
      <c r="ES34" s="227">
        <v>921.9</v>
      </c>
      <c r="ET34" s="227">
        <v>1263.9000000000001</v>
      </c>
      <c r="EU34" s="227">
        <v>1263.9000000000001</v>
      </c>
      <c r="EV34" s="227">
        <v>1317.9</v>
      </c>
      <c r="EW34" s="227">
        <v>1317.9</v>
      </c>
      <c r="EX34" s="227">
        <v>1354.7</v>
      </c>
      <c r="EY34" s="227">
        <v>1354.7</v>
      </c>
      <c r="EZ34" s="227">
        <v>1354.7</v>
      </c>
      <c r="FA34" s="227" t="e">
        <v>#VALUE!</v>
      </c>
      <c r="FB34" s="227" t="e">
        <v>#VALUE!</v>
      </c>
      <c r="FC34" s="227" t="e">
        <v>#VALUE!</v>
      </c>
      <c r="FD34" s="227" t="e">
        <v>#VALUE!</v>
      </c>
    </row>
    <row r="35" spans="1:160" ht="13.5" thickBot="1" x14ac:dyDescent="0.25">
      <c r="A35" s="132"/>
      <c r="B35" s="34">
        <v>42</v>
      </c>
      <c r="C35" s="10">
        <v>42</v>
      </c>
      <c r="D35" s="37" t="s">
        <v>148</v>
      </c>
      <c r="E35" s="37" t="s">
        <v>149</v>
      </c>
      <c r="F35" s="37"/>
      <c r="G35" s="43">
        <v>0.32083333333333303</v>
      </c>
      <c r="H35" s="47">
        <v>0.32083333333333336</v>
      </c>
      <c r="I35" s="58" t="s">
        <v>44</v>
      </c>
      <c r="J35" s="52">
        <v>0</v>
      </c>
      <c r="K35" s="43">
        <v>0.40416666666666401</v>
      </c>
      <c r="L35" s="47">
        <v>0.40416666666665002</v>
      </c>
      <c r="M35" s="42" t="s">
        <v>44</v>
      </c>
      <c r="N35" s="38">
        <v>0</v>
      </c>
      <c r="O35" s="73">
        <v>0.4458333333333333</v>
      </c>
      <c r="P35" s="42" t="s">
        <v>44</v>
      </c>
      <c r="Q35" s="38">
        <v>0</v>
      </c>
      <c r="R35" s="43">
        <v>0.45416666666666666</v>
      </c>
      <c r="S35" s="47">
        <v>0.45416666666666666</v>
      </c>
      <c r="T35" s="70">
        <v>47.1</v>
      </c>
      <c r="U35" s="71">
        <v>47.1</v>
      </c>
      <c r="V35" s="72"/>
      <c r="W35" s="115">
        <v>0.46666666666666662</v>
      </c>
      <c r="X35" s="42" t="s">
        <v>44</v>
      </c>
      <c r="Y35" s="38">
        <v>0</v>
      </c>
      <c r="Z35" s="49">
        <v>0.50138888888888888</v>
      </c>
      <c r="AA35" s="42" t="s">
        <v>44</v>
      </c>
      <c r="AB35" s="38">
        <v>0</v>
      </c>
      <c r="AC35" s="53">
        <v>0.50416666666666665</v>
      </c>
      <c r="AD35" s="61"/>
      <c r="AE35" s="55">
        <v>0.50790509259259264</v>
      </c>
      <c r="AF35" s="35">
        <v>3.7384259259259922E-3</v>
      </c>
      <c r="AG35" s="35">
        <v>1.1574074074067455E-4</v>
      </c>
      <c r="AH35" s="44" t="s">
        <v>45</v>
      </c>
      <c r="AI35" s="45">
        <v>10</v>
      </c>
      <c r="AJ35" s="115">
        <v>0.52500000000000002</v>
      </c>
      <c r="AK35" s="42" t="s">
        <v>44</v>
      </c>
      <c r="AL35" s="38">
        <v>0</v>
      </c>
      <c r="AM35" s="73">
        <v>0.53541666666666665</v>
      </c>
      <c r="AN35" s="42" t="s">
        <v>44</v>
      </c>
      <c r="AO35" s="38">
        <v>0</v>
      </c>
      <c r="AP35" s="53">
        <v>0.53819444444444442</v>
      </c>
      <c r="AQ35" s="61"/>
      <c r="AR35" s="55">
        <v>0.5440625</v>
      </c>
      <c r="AS35" s="35">
        <v>5.8680555555555847E-3</v>
      </c>
      <c r="AT35" s="35">
        <v>8.9120370370367446E-4</v>
      </c>
      <c r="AU35" s="44" t="s">
        <v>45</v>
      </c>
      <c r="AV35" s="45">
        <v>77</v>
      </c>
      <c r="AW35" s="49">
        <v>0.56597222222222221</v>
      </c>
      <c r="AX35" s="42" t="s">
        <v>44</v>
      </c>
      <c r="AY35" s="38">
        <v>0</v>
      </c>
      <c r="AZ35" s="49">
        <v>0.56805555555555498</v>
      </c>
      <c r="BA35" s="61"/>
      <c r="BB35" s="55">
        <v>0.57324074074074072</v>
      </c>
      <c r="BC35" s="35">
        <v>5.1851851851857367E-3</v>
      </c>
      <c r="BD35" s="35">
        <v>1.8518518518573657E-4</v>
      </c>
      <c r="BE35" s="44" t="s">
        <v>223</v>
      </c>
      <c r="BF35" s="45">
        <v>16</v>
      </c>
      <c r="BG35" s="308">
        <v>0.61319444444444382</v>
      </c>
      <c r="BH35" s="42" t="s">
        <v>44</v>
      </c>
      <c r="BI35" s="38">
        <v>0</v>
      </c>
      <c r="BJ35" s="43">
        <v>0.61319444444444449</v>
      </c>
      <c r="BK35" s="47">
        <v>0.62291666666666667</v>
      </c>
      <c r="BL35" s="70">
        <v>26.6</v>
      </c>
      <c r="BM35" s="71">
        <v>26.6</v>
      </c>
      <c r="BN35" s="72"/>
      <c r="BO35" s="117" t="s">
        <v>226</v>
      </c>
      <c r="BP35" s="121"/>
      <c r="BQ35" s="124" t="s">
        <v>225</v>
      </c>
      <c r="BR35" s="125"/>
      <c r="BS35" s="49">
        <v>0.68958333333333333</v>
      </c>
      <c r="BT35" s="42" t="s">
        <v>44</v>
      </c>
      <c r="BU35" s="38">
        <v>0</v>
      </c>
      <c r="BV35" s="49">
        <v>0.69166666666666698</v>
      </c>
      <c r="BW35" s="61"/>
      <c r="BX35" s="55">
        <v>0.69467592592592586</v>
      </c>
      <c r="BY35" s="35">
        <v>3.0092592592588785E-3</v>
      </c>
      <c r="BZ35" s="35">
        <v>5.5555555555517489E-4</v>
      </c>
      <c r="CA35" s="44" t="s">
        <v>223</v>
      </c>
      <c r="CB35" s="45">
        <v>48</v>
      </c>
      <c r="CC35" s="85">
        <v>0.6958333333333333</v>
      </c>
      <c r="CD35" s="86"/>
      <c r="CE35" s="87">
        <v>0</v>
      </c>
      <c r="CF35" s="88"/>
      <c r="CG35" s="85">
        <v>0.70347222222222217</v>
      </c>
      <c r="CH35" s="86"/>
      <c r="CI35" s="87">
        <v>0</v>
      </c>
      <c r="CJ35" s="88"/>
      <c r="CK35" s="43">
        <v>0.74583333333333324</v>
      </c>
      <c r="CL35" s="47">
        <v>0.74791666666666667</v>
      </c>
      <c r="CM35" s="316">
        <v>53.2</v>
      </c>
      <c r="CN35" s="311">
        <v>53.2</v>
      </c>
      <c r="CO35" s="72"/>
      <c r="CP35" s="91">
        <v>0.75</v>
      </c>
      <c r="CQ35" s="95">
        <v>5.5555555555555601E-2</v>
      </c>
      <c r="CR35" s="42" t="s">
        <v>44</v>
      </c>
      <c r="CS35" s="38">
        <v>0</v>
      </c>
      <c r="CU35" s="39">
        <v>277.89999999999998</v>
      </c>
      <c r="CV35" s="46">
        <v>0</v>
      </c>
      <c r="CW35" s="40"/>
      <c r="CX35" s="63">
        <v>277.89999999999998</v>
      </c>
      <c r="CZ35" s="101" t="s">
        <v>189</v>
      </c>
      <c r="DA35" s="129" t="s">
        <v>177</v>
      </c>
      <c r="DB35" s="129">
        <v>102</v>
      </c>
      <c r="DC35" s="104"/>
      <c r="DD35" s="77"/>
      <c r="DE35" s="56"/>
      <c r="DF35" s="36"/>
      <c r="DI35" s="41">
        <v>1.0900000000000001</v>
      </c>
      <c r="DJ35" s="17" t="s">
        <v>196</v>
      </c>
      <c r="DK35" s="153">
        <v>138.32100000000003</v>
      </c>
      <c r="DL35" s="41">
        <v>138.32100000000003</v>
      </c>
      <c r="DM35" s="41">
        <v>9999</v>
      </c>
      <c r="DP35" s="41">
        <v>42</v>
      </c>
      <c r="DQ35" s="227">
        <v>0</v>
      </c>
      <c r="DR35" s="227">
        <v>0</v>
      </c>
      <c r="DS35" s="228">
        <v>47.1</v>
      </c>
      <c r="DT35" s="227">
        <v>0</v>
      </c>
      <c r="DU35" s="227">
        <v>0</v>
      </c>
      <c r="DV35" s="227">
        <v>10</v>
      </c>
      <c r="DW35" s="227">
        <v>0</v>
      </c>
      <c r="DX35" s="227">
        <v>0</v>
      </c>
      <c r="DY35" s="227">
        <v>77</v>
      </c>
      <c r="DZ35" s="227">
        <v>0</v>
      </c>
      <c r="EA35" s="227">
        <v>16</v>
      </c>
      <c r="EB35" s="227">
        <v>0</v>
      </c>
      <c r="EC35" s="228">
        <v>26.6</v>
      </c>
      <c r="ED35" s="227">
        <v>0</v>
      </c>
      <c r="EE35" s="227">
        <v>0</v>
      </c>
      <c r="EF35" s="227">
        <v>48</v>
      </c>
      <c r="EG35" s="227">
        <v>0</v>
      </c>
      <c r="EH35" s="228">
        <v>53.2</v>
      </c>
      <c r="EI35" s="227">
        <v>0</v>
      </c>
      <c r="EK35" s="41">
        <v>42</v>
      </c>
      <c r="EL35" s="227">
        <v>0</v>
      </c>
      <c r="EM35" s="227">
        <v>0</v>
      </c>
      <c r="EN35" s="227">
        <v>47.1</v>
      </c>
      <c r="EO35" s="227">
        <v>47.1</v>
      </c>
      <c r="EP35" s="227">
        <v>47.1</v>
      </c>
      <c r="EQ35" s="227">
        <v>57.1</v>
      </c>
      <c r="ER35" s="227">
        <v>57.1</v>
      </c>
      <c r="ES35" s="227">
        <v>57.1</v>
      </c>
      <c r="ET35" s="227">
        <v>134.1</v>
      </c>
      <c r="EU35" s="227">
        <v>134.1</v>
      </c>
      <c r="EV35" s="227">
        <v>150.1</v>
      </c>
      <c r="EW35" s="227">
        <v>150.1</v>
      </c>
      <c r="EX35" s="227">
        <v>176.7</v>
      </c>
      <c r="EY35" s="227">
        <v>176.7</v>
      </c>
      <c r="EZ35" s="227">
        <v>176.7</v>
      </c>
      <c r="FA35" s="227">
        <v>224.7</v>
      </c>
      <c r="FB35" s="227">
        <v>224.7</v>
      </c>
      <c r="FC35" s="227">
        <v>277.89999999999998</v>
      </c>
      <c r="FD35" s="227">
        <v>277.89999999999998</v>
      </c>
    </row>
    <row r="36" spans="1:160" ht="13.5" thickBot="1" x14ac:dyDescent="0.25">
      <c r="A36" s="132"/>
      <c r="B36" s="34">
        <v>48</v>
      </c>
      <c r="C36" s="10">
        <v>49</v>
      </c>
      <c r="D36" s="37" t="s">
        <v>153</v>
      </c>
      <c r="E36" s="37" t="s">
        <v>154</v>
      </c>
      <c r="F36" s="37"/>
      <c r="G36" s="43">
        <v>0.32500000000000001</v>
      </c>
      <c r="H36" s="47">
        <v>0.32500000000000001</v>
      </c>
      <c r="I36" s="58" t="s">
        <v>44</v>
      </c>
      <c r="J36" s="52">
        <v>0</v>
      </c>
      <c r="K36" s="43">
        <v>0.40833333333333099</v>
      </c>
      <c r="L36" s="47">
        <v>0.40833333333331401</v>
      </c>
      <c r="M36" s="42" t="s">
        <v>44</v>
      </c>
      <c r="N36" s="38">
        <v>0</v>
      </c>
      <c r="O36" s="73">
        <v>0.45</v>
      </c>
      <c r="P36" s="42" t="s">
        <v>44</v>
      </c>
      <c r="Q36" s="38">
        <v>0</v>
      </c>
      <c r="R36" s="43">
        <v>0.4597222222222222</v>
      </c>
      <c r="S36" s="47">
        <v>0.4597222222222222</v>
      </c>
      <c r="T36" s="70">
        <v>47.9</v>
      </c>
      <c r="U36" s="71">
        <v>47.9</v>
      </c>
      <c r="V36" s="72"/>
      <c r="W36" s="115">
        <v>0.47083333333333333</v>
      </c>
      <c r="X36" s="42" t="s">
        <v>44</v>
      </c>
      <c r="Y36" s="38">
        <v>0</v>
      </c>
      <c r="Z36" s="49">
        <v>0.50486111111111109</v>
      </c>
      <c r="AA36" s="42" t="s">
        <v>45</v>
      </c>
      <c r="AB36" s="38">
        <v>60</v>
      </c>
      <c r="AC36" s="53">
        <v>0.50902777777777775</v>
      </c>
      <c r="AD36" s="61"/>
      <c r="AE36" s="55">
        <v>0.51348379629629626</v>
      </c>
      <c r="AF36" s="35">
        <v>4.4560185185185119E-3</v>
      </c>
      <c r="AG36" s="35">
        <v>6.0185185185184517E-4</v>
      </c>
      <c r="AH36" s="44" t="s">
        <v>223</v>
      </c>
      <c r="AI36" s="45">
        <v>52</v>
      </c>
      <c r="AJ36" s="115">
        <v>0.52986111111111112</v>
      </c>
      <c r="AK36" s="42" t="s">
        <v>44</v>
      </c>
      <c r="AL36" s="38">
        <v>0</v>
      </c>
      <c r="AM36" s="73">
        <v>0.54027777777777775</v>
      </c>
      <c r="AN36" s="42" t="s">
        <v>44</v>
      </c>
      <c r="AO36" s="38">
        <v>0</v>
      </c>
      <c r="AP36" s="53">
        <v>0.54305555555555551</v>
      </c>
      <c r="AQ36" s="61"/>
      <c r="AR36" s="55">
        <v>0.54982638888888891</v>
      </c>
      <c r="AS36" s="35">
        <v>6.7708333333333925E-3</v>
      </c>
      <c r="AT36" s="35">
        <v>1.1574074074133418E-5</v>
      </c>
      <c r="AU36" s="44" t="s">
        <v>223</v>
      </c>
      <c r="AV36" s="45">
        <v>1</v>
      </c>
      <c r="AW36" s="49">
        <v>0.56944444444444442</v>
      </c>
      <c r="AX36" s="42" t="s">
        <v>45</v>
      </c>
      <c r="AY36" s="38">
        <v>120</v>
      </c>
      <c r="AZ36" s="49">
        <v>0.57222222222222197</v>
      </c>
      <c r="BA36" s="61"/>
      <c r="BB36" s="55">
        <v>0.57771990740740742</v>
      </c>
      <c r="BC36" s="35">
        <v>5.4976851851854525E-3</v>
      </c>
      <c r="BD36" s="35">
        <v>4.9768518518545236E-4</v>
      </c>
      <c r="BE36" s="44" t="s">
        <v>223</v>
      </c>
      <c r="BF36" s="45">
        <v>43</v>
      </c>
      <c r="BG36" s="308">
        <v>0.61736111111111081</v>
      </c>
      <c r="BH36" s="42" t="s">
        <v>44</v>
      </c>
      <c r="BI36" s="38">
        <v>0</v>
      </c>
      <c r="BJ36" s="43">
        <v>0.61736111111111114</v>
      </c>
      <c r="BK36" s="47">
        <v>0.62916666666666665</v>
      </c>
      <c r="BL36" s="70">
        <v>32.6</v>
      </c>
      <c r="BM36" s="71">
        <v>32.6</v>
      </c>
      <c r="BN36" s="72"/>
      <c r="BO36" s="117" t="s">
        <v>226</v>
      </c>
      <c r="BP36" s="121"/>
      <c r="BQ36" s="124" t="s">
        <v>225</v>
      </c>
      <c r="BR36" s="125"/>
      <c r="BS36" s="49">
        <v>0.70763888888888893</v>
      </c>
      <c r="BT36" s="42" t="s">
        <v>223</v>
      </c>
      <c r="BU36" s="38">
        <v>180</v>
      </c>
      <c r="BV36" s="49">
        <v>0.70972222222222203</v>
      </c>
      <c r="BW36" s="61"/>
      <c r="BX36" s="55">
        <v>0.71421296296296299</v>
      </c>
      <c r="BY36" s="35">
        <v>4.4907407407409616E-3</v>
      </c>
      <c r="BZ36" s="35">
        <v>2.037037037037258E-3</v>
      </c>
      <c r="CA36" s="44" t="s">
        <v>223</v>
      </c>
      <c r="CB36" s="45">
        <v>176</v>
      </c>
      <c r="CC36" s="85">
        <v>0.71597222222222223</v>
      </c>
      <c r="CD36" s="86"/>
      <c r="CE36" s="87">
        <v>0</v>
      </c>
      <c r="CF36" s="88"/>
      <c r="CG36" s="85">
        <v>0.72430555555555554</v>
      </c>
      <c r="CH36" s="86"/>
      <c r="CI36" s="87">
        <v>0</v>
      </c>
      <c r="CJ36" s="88"/>
      <c r="CK36" s="43">
        <v>0.7729166666666667</v>
      </c>
      <c r="CL36" s="47">
        <v>0.77430555555555547</v>
      </c>
      <c r="CM36" s="70">
        <v>71.900000000000006</v>
      </c>
      <c r="CN36" s="71">
        <v>71.900000000000006</v>
      </c>
      <c r="CO36" s="72"/>
      <c r="CP36" s="91">
        <v>0.77569444444444446</v>
      </c>
      <c r="CQ36" s="95">
        <v>5.5555555555555601E-2</v>
      </c>
      <c r="CR36" s="42" t="s">
        <v>223</v>
      </c>
      <c r="CS36" s="38">
        <v>180</v>
      </c>
      <c r="CU36" s="39">
        <v>424.4</v>
      </c>
      <c r="CV36" s="46">
        <v>540</v>
      </c>
      <c r="CW36" s="40"/>
      <c r="CX36" s="63">
        <v>964.4</v>
      </c>
      <c r="CZ36" s="101" t="s">
        <v>191</v>
      </c>
      <c r="DA36" s="129" t="s">
        <v>178</v>
      </c>
      <c r="DB36" s="129">
        <v>136</v>
      </c>
      <c r="DC36" s="104" t="s">
        <v>188</v>
      </c>
      <c r="DD36" s="77"/>
      <c r="DE36" s="56"/>
      <c r="DF36" s="36"/>
      <c r="DI36" s="41">
        <v>1.03</v>
      </c>
      <c r="DJ36" s="17" t="s">
        <v>196</v>
      </c>
      <c r="DK36" s="153">
        <v>156.97200000000001</v>
      </c>
      <c r="DL36" s="41">
        <v>156.97200000000001</v>
      </c>
      <c r="DM36" s="41">
        <v>9999</v>
      </c>
      <c r="DP36" s="41">
        <v>49</v>
      </c>
      <c r="DQ36" s="227">
        <v>0</v>
      </c>
      <c r="DR36" s="227">
        <v>0</v>
      </c>
      <c r="DS36" s="228">
        <v>47.9</v>
      </c>
      <c r="DT36" s="227">
        <v>0</v>
      </c>
      <c r="DU36" s="227">
        <v>60</v>
      </c>
      <c r="DV36" s="227">
        <v>52</v>
      </c>
      <c r="DW36" s="227">
        <v>0</v>
      </c>
      <c r="DX36" s="227">
        <v>0</v>
      </c>
      <c r="DY36" s="227">
        <v>1</v>
      </c>
      <c r="DZ36" s="227">
        <v>120</v>
      </c>
      <c r="EA36" s="227">
        <v>43</v>
      </c>
      <c r="EB36" s="227">
        <v>0</v>
      </c>
      <c r="EC36" s="228">
        <v>32.6</v>
      </c>
      <c r="ED36" s="227">
        <v>0</v>
      </c>
      <c r="EE36" s="227">
        <v>180</v>
      </c>
      <c r="EF36" s="227">
        <v>176</v>
      </c>
      <c r="EG36" s="227">
        <v>0</v>
      </c>
      <c r="EH36" s="228">
        <v>71.900000000000006</v>
      </c>
      <c r="EI36" s="227">
        <v>180</v>
      </c>
      <c r="EK36" s="41">
        <v>49</v>
      </c>
      <c r="EL36" s="227">
        <v>0</v>
      </c>
      <c r="EM36" s="227">
        <v>0</v>
      </c>
      <c r="EN36" s="227">
        <v>47.9</v>
      </c>
      <c r="EO36" s="227">
        <v>47.9</v>
      </c>
      <c r="EP36" s="227">
        <v>107.9</v>
      </c>
      <c r="EQ36" s="227">
        <v>159.9</v>
      </c>
      <c r="ER36" s="227">
        <v>159.9</v>
      </c>
      <c r="ES36" s="227">
        <v>159.9</v>
      </c>
      <c r="ET36" s="227">
        <v>160.9</v>
      </c>
      <c r="EU36" s="227">
        <v>280.89999999999998</v>
      </c>
      <c r="EV36" s="227">
        <v>323.89999999999998</v>
      </c>
      <c r="EW36" s="227">
        <v>323.89999999999998</v>
      </c>
      <c r="EX36" s="227">
        <v>356.5</v>
      </c>
      <c r="EY36" s="227">
        <v>356.5</v>
      </c>
      <c r="EZ36" s="227">
        <v>536.5</v>
      </c>
      <c r="FA36" s="227">
        <v>712.5</v>
      </c>
      <c r="FB36" s="227">
        <v>712.5</v>
      </c>
      <c r="FC36" s="227">
        <v>784.4</v>
      </c>
      <c r="FD36" s="227">
        <v>964.4</v>
      </c>
    </row>
    <row r="37" spans="1:160" ht="13.5" thickBot="1" x14ac:dyDescent="0.25">
      <c r="A37" s="132"/>
      <c r="B37" s="34">
        <v>52</v>
      </c>
      <c r="C37" s="10">
        <v>54</v>
      </c>
      <c r="D37" s="37" t="s">
        <v>174</v>
      </c>
      <c r="E37" s="37" t="s">
        <v>161</v>
      </c>
      <c r="F37" s="37"/>
      <c r="G37" s="43">
        <v>0.327777777777778</v>
      </c>
      <c r="H37" s="47">
        <v>0.32777777777777778</v>
      </c>
      <c r="I37" s="58" t="s">
        <v>44</v>
      </c>
      <c r="J37" s="52">
        <v>0</v>
      </c>
      <c r="K37" s="43">
        <v>0.41111111111110799</v>
      </c>
      <c r="L37" s="47">
        <v>0.41111111111109</v>
      </c>
      <c r="M37" s="42" t="s">
        <v>44</v>
      </c>
      <c r="N37" s="38">
        <v>0</v>
      </c>
      <c r="O37" s="73">
        <v>0.45277777777777778</v>
      </c>
      <c r="P37" s="42" t="s">
        <v>44</v>
      </c>
      <c r="Q37" s="38">
        <v>0</v>
      </c>
      <c r="R37" s="43">
        <v>0.46249999999999997</v>
      </c>
      <c r="S37" s="47">
        <v>0.46249999999999997</v>
      </c>
      <c r="T37" s="70">
        <v>49.6</v>
      </c>
      <c r="U37" s="71">
        <v>49.6</v>
      </c>
      <c r="V37" s="72"/>
      <c r="W37" s="115">
        <v>0.47361111111111109</v>
      </c>
      <c r="X37" s="42" t="s">
        <v>44</v>
      </c>
      <c r="Y37" s="38">
        <v>0</v>
      </c>
      <c r="Z37" s="49">
        <v>0.5083333333333333</v>
      </c>
      <c r="AA37" s="42" t="s">
        <v>44</v>
      </c>
      <c r="AB37" s="38">
        <v>0</v>
      </c>
      <c r="AC37" s="53">
        <v>0.51111111111111118</v>
      </c>
      <c r="AD37" s="61"/>
      <c r="AE37" s="55">
        <v>0.51545138888888886</v>
      </c>
      <c r="AF37" s="35">
        <v>4.3402777777776791E-3</v>
      </c>
      <c r="AG37" s="35">
        <v>4.8611111111101233E-4</v>
      </c>
      <c r="AH37" s="44" t="s">
        <v>223</v>
      </c>
      <c r="AI37" s="45">
        <v>42</v>
      </c>
      <c r="AJ37" s="115">
        <v>0.53194444444444455</v>
      </c>
      <c r="AK37" s="42" t="s">
        <v>44</v>
      </c>
      <c r="AL37" s="38">
        <v>0</v>
      </c>
      <c r="AM37" s="73">
        <v>0.54236111111111118</v>
      </c>
      <c r="AN37" s="42" t="s">
        <v>44</v>
      </c>
      <c r="AO37" s="38">
        <v>0</v>
      </c>
      <c r="AP37" s="53">
        <v>0.54513888888888895</v>
      </c>
      <c r="AQ37" s="61"/>
      <c r="AR37" s="55">
        <v>0.55230324074074078</v>
      </c>
      <c r="AS37" s="35">
        <v>7.1643518518518245E-3</v>
      </c>
      <c r="AT37" s="35">
        <v>4.0509259259256542E-4</v>
      </c>
      <c r="AU37" s="44" t="s">
        <v>223</v>
      </c>
      <c r="AV37" s="45">
        <v>35</v>
      </c>
      <c r="AW37" s="49">
        <v>0.57291666666666663</v>
      </c>
      <c r="AX37" s="42" t="s">
        <v>44</v>
      </c>
      <c r="AY37" s="38">
        <v>0</v>
      </c>
      <c r="AZ37" s="49">
        <v>0.57499999999999996</v>
      </c>
      <c r="BA37" s="61"/>
      <c r="BB37" s="55">
        <v>0.58099537037037041</v>
      </c>
      <c r="BC37" s="35">
        <v>5.9953703703704564E-3</v>
      </c>
      <c r="BD37" s="35">
        <v>9.9537037037045629E-4</v>
      </c>
      <c r="BE37" s="44" t="s">
        <v>223</v>
      </c>
      <c r="BF37" s="45">
        <v>86</v>
      </c>
      <c r="BG37" s="308">
        <v>0.6201388888888888</v>
      </c>
      <c r="BH37" s="42" t="s">
        <v>44</v>
      </c>
      <c r="BI37" s="38">
        <v>0</v>
      </c>
      <c r="BJ37" s="43">
        <v>0.62013888888888891</v>
      </c>
      <c r="BK37" s="47">
        <v>0.63263888888888886</v>
      </c>
      <c r="BL37" s="70">
        <v>29</v>
      </c>
      <c r="BM37" s="71">
        <v>29</v>
      </c>
      <c r="BN37" s="72"/>
      <c r="BO37" s="117" t="s">
        <v>233</v>
      </c>
      <c r="BP37" s="121">
        <v>1800</v>
      </c>
      <c r="BQ37" s="124" t="s">
        <v>225</v>
      </c>
      <c r="BR37" s="125"/>
      <c r="BS37" s="49">
        <v>0.71736111111111101</v>
      </c>
      <c r="BT37" s="42" t="s">
        <v>223</v>
      </c>
      <c r="BU37" s="38">
        <v>720</v>
      </c>
      <c r="BV37" s="49">
        <v>0.72013888888888899</v>
      </c>
      <c r="BW37" s="61"/>
      <c r="BX37" s="55">
        <v>0.72365740740740747</v>
      </c>
      <c r="BY37" s="35">
        <v>3.5185185185184764E-3</v>
      </c>
      <c r="BZ37" s="35">
        <v>1.0648148148147728E-3</v>
      </c>
      <c r="CA37" s="44" t="s">
        <v>223</v>
      </c>
      <c r="CB37" s="45">
        <v>92</v>
      </c>
      <c r="CC37" s="85">
        <v>0.72430555555555554</v>
      </c>
      <c r="CD37" s="86"/>
      <c r="CE37" s="87">
        <v>0</v>
      </c>
      <c r="CF37" s="88"/>
      <c r="CG37" s="85">
        <v>0.73263888888888884</v>
      </c>
      <c r="CH37" s="86"/>
      <c r="CI37" s="87">
        <v>0</v>
      </c>
      <c r="CJ37" s="88"/>
      <c r="CK37" s="43">
        <v>0.77916666666666667</v>
      </c>
      <c r="CL37" s="47">
        <v>0.77986111111111101</v>
      </c>
      <c r="CM37" s="70">
        <v>74</v>
      </c>
      <c r="CN37" s="71">
        <v>74</v>
      </c>
      <c r="CO37" s="72"/>
      <c r="CP37" s="91">
        <v>0.78263888888888899</v>
      </c>
      <c r="CQ37" s="95">
        <v>5.5555555555555601E-2</v>
      </c>
      <c r="CR37" s="42" t="s">
        <v>44</v>
      </c>
      <c r="CS37" s="38">
        <v>0</v>
      </c>
      <c r="CU37" s="39">
        <v>407.6</v>
      </c>
      <c r="CV37" s="46">
        <v>2520</v>
      </c>
      <c r="CW37" s="40"/>
      <c r="CX37" s="63">
        <v>2927.6</v>
      </c>
      <c r="CZ37" s="101" t="s">
        <v>191</v>
      </c>
      <c r="DA37" s="129" t="s">
        <v>177</v>
      </c>
      <c r="DB37" s="129">
        <v>80</v>
      </c>
      <c r="DC37" s="104" t="s">
        <v>181</v>
      </c>
      <c r="DD37" s="77"/>
      <c r="DE37" s="56"/>
      <c r="DF37" s="36"/>
      <c r="DI37" s="41">
        <v>1.06</v>
      </c>
      <c r="DJ37" s="17" t="s">
        <v>196</v>
      </c>
      <c r="DK37" s="153">
        <v>161.756</v>
      </c>
      <c r="DL37" s="41">
        <v>161.756</v>
      </c>
      <c r="DM37" s="41">
        <v>9999</v>
      </c>
      <c r="DP37" s="41">
        <v>54</v>
      </c>
      <c r="DQ37" s="227">
        <v>0</v>
      </c>
      <c r="DR37" s="227">
        <v>0</v>
      </c>
      <c r="DS37" s="228">
        <v>49.6</v>
      </c>
      <c r="DT37" s="227">
        <v>0</v>
      </c>
      <c r="DU37" s="227">
        <v>0</v>
      </c>
      <c r="DV37" s="227">
        <v>42</v>
      </c>
      <c r="DW37" s="227">
        <v>0</v>
      </c>
      <c r="DX37" s="227">
        <v>0</v>
      </c>
      <c r="DY37" s="227">
        <v>35</v>
      </c>
      <c r="DZ37" s="227">
        <v>0</v>
      </c>
      <c r="EA37" s="227">
        <v>86</v>
      </c>
      <c r="EB37" s="227">
        <v>0</v>
      </c>
      <c r="EC37" s="228">
        <v>29</v>
      </c>
      <c r="ED37" s="227">
        <v>1800</v>
      </c>
      <c r="EE37" s="227">
        <v>720</v>
      </c>
      <c r="EF37" s="227">
        <v>92</v>
      </c>
      <c r="EG37" s="227">
        <v>0</v>
      </c>
      <c r="EH37" s="228">
        <v>74</v>
      </c>
      <c r="EI37" s="227">
        <v>0</v>
      </c>
      <c r="EK37" s="41">
        <v>54</v>
      </c>
      <c r="EL37" s="227">
        <v>0</v>
      </c>
      <c r="EM37" s="227">
        <v>0</v>
      </c>
      <c r="EN37" s="227">
        <v>49.6</v>
      </c>
      <c r="EO37" s="227">
        <v>49.6</v>
      </c>
      <c r="EP37" s="227">
        <v>49.6</v>
      </c>
      <c r="EQ37" s="227">
        <v>91.6</v>
      </c>
      <c r="ER37" s="227">
        <v>91.6</v>
      </c>
      <c r="ES37" s="227">
        <v>91.6</v>
      </c>
      <c r="ET37" s="227">
        <v>126.6</v>
      </c>
      <c r="EU37" s="227">
        <v>126.6</v>
      </c>
      <c r="EV37" s="227">
        <v>212.6</v>
      </c>
      <c r="EW37" s="227">
        <v>212.6</v>
      </c>
      <c r="EX37" s="227">
        <v>241.6</v>
      </c>
      <c r="EY37" s="227">
        <v>2041.6</v>
      </c>
      <c r="EZ37" s="227">
        <v>2761.6</v>
      </c>
      <c r="FA37" s="227">
        <v>2853.6</v>
      </c>
      <c r="FB37" s="227">
        <v>2853.6</v>
      </c>
      <c r="FC37" s="227">
        <v>2927.6</v>
      </c>
      <c r="FD37" s="227">
        <v>2927.6</v>
      </c>
    </row>
    <row r="38" spans="1:160" ht="13.5" thickBot="1" x14ac:dyDescent="0.25">
      <c r="A38" s="132"/>
      <c r="B38" s="34">
        <v>19</v>
      </c>
      <c r="C38" s="10">
        <v>19</v>
      </c>
      <c r="D38" s="37" t="s">
        <v>112</v>
      </c>
      <c r="E38" s="37" t="s">
        <v>113</v>
      </c>
      <c r="F38" s="37"/>
      <c r="G38" s="43">
        <v>0.30486111111111103</v>
      </c>
      <c r="H38" s="47">
        <v>0.30486111111111108</v>
      </c>
      <c r="I38" s="58" t="s">
        <v>44</v>
      </c>
      <c r="J38" s="52">
        <v>0</v>
      </c>
      <c r="K38" s="43">
        <v>0.38819444444444401</v>
      </c>
      <c r="L38" s="47">
        <v>0.38819444444443801</v>
      </c>
      <c r="M38" s="42" t="s">
        <v>44</v>
      </c>
      <c r="N38" s="38">
        <v>0</v>
      </c>
      <c r="O38" s="73">
        <v>0.42986111111111108</v>
      </c>
      <c r="P38" s="42" t="s">
        <v>44</v>
      </c>
      <c r="Q38" s="38">
        <v>0</v>
      </c>
      <c r="R38" s="43">
        <v>0.43402777777777773</v>
      </c>
      <c r="S38" s="47">
        <v>0.43402777777777773</v>
      </c>
      <c r="T38" s="70">
        <v>50.7</v>
      </c>
      <c r="U38" s="71">
        <v>50.7</v>
      </c>
      <c r="V38" s="72"/>
      <c r="W38" s="115">
        <v>0.4506944444444444</v>
      </c>
      <c r="X38" s="42" t="s">
        <v>44</v>
      </c>
      <c r="Y38" s="38">
        <v>0</v>
      </c>
      <c r="Z38" s="49">
        <v>0.48541666666666666</v>
      </c>
      <c r="AA38" s="42" t="s">
        <v>44</v>
      </c>
      <c r="AB38" s="38">
        <v>0</v>
      </c>
      <c r="AC38" s="53">
        <v>0.48749999999999999</v>
      </c>
      <c r="AD38" s="61"/>
      <c r="AE38" s="55">
        <v>0.49140046296296297</v>
      </c>
      <c r="AF38" s="35">
        <v>3.9004629629629806E-3</v>
      </c>
      <c r="AG38" s="35">
        <v>4.6296296296313797E-5</v>
      </c>
      <c r="AH38" s="44" t="s">
        <v>223</v>
      </c>
      <c r="AI38" s="45">
        <v>4</v>
      </c>
      <c r="AJ38" s="115">
        <v>0.5083333333333333</v>
      </c>
      <c r="AK38" s="42" t="s">
        <v>44</v>
      </c>
      <c r="AL38" s="38">
        <v>0</v>
      </c>
      <c r="AM38" s="73">
        <v>0.51874999999999993</v>
      </c>
      <c r="AN38" s="42" t="s">
        <v>44</v>
      </c>
      <c r="AO38" s="38">
        <v>0</v>
      </c>
      <c r="AP38" s="53">
        <v>0.52083333333333337</v>
      </c>
      <c r="AQ38" s="61"/>
      <c r="AR38" s="55">
        <v>0.52833333333333332</v>
      </c>
      <c r="AS38" s="35">
        <v>7.4999999999999512E-3</v>
      </c>
      <c r="AT38" s="35">
        <v>7.4074074074069202E-4</v>
      </c>
      <c r="AU38" s="44" t="s">
        <v>223</v>
      </c>
      <c r="AV38" s="45">
        <v>64</v>
      </c>
      <c r="AW38" s="49">
        <v>0.54861111111111105</v>
      </c>
      <c r="AX38" s="42" t="s">
        <v>44</v>
      </c>
      <c r="AY38" s="38">
        <v>0</v>
      </c>
      <c r="AZ38" s="49">
        <v>0.55069444444444404</v>
      </c>
      <c r="BA38" s="61"/>
      <c r="BB38" s="55">
        <v>0.55671296296296291</v>
      </c>
      <c r="BC38" s="35">
        <v>6.0185185185188672E-3</v>
      </c>
      <c r="BD38" s="35">
        <v>1.0185185185188671E-3</v>
      </c>
      <c r="BE38" s="44" t="s">
        <v>223</v>
      </c>
      <c r="BF38" s="45">
        <v>88</v>
      </c>
      <c r="BG38" s="308">
        <v>0.59583333333333288</v>
      </c>
      <c r="BH38" s="42" t="s">
        <v>44</v>
      </c>
      <c r="BI38" s="38">
        <v>0</v>
      </c>
      <c r="BJ38" s="43">
        <v>0.59722222222222221</v>
      </c>
      <c r="BK38" s="47">
        <v>0.59861111111111109</v>
      </c>
      <c r="BL38" s="70">
        <v>31.5</v>
      </c>
      <c r="BM38" s="71">
        <v>31.5</v>
      </c>
      <c r="BN38" s="72"/>
      <c r="BO38" s="117"/>
      <c r="BP38" s="121"/>
      <c r="BQ38" s="124"/>
      <c r="BR38" s="125"/>
      <c r="BS38" s="49">
        <v>0.68055555555555547</v>
      </c>
      <c r="BT38" s="42" t="s">
        <v>223</v>
      </c>
      <c r="BU38" s="38">
        <v>600</v>
      </c>
      <c r="BV38" s="49">
        <v>0.68333333333333302</v>
      </c>
      <c r="BW38" s="61"/>
      <c r="BX38" s="55">
        <v>0.73215277777777776</v>
      </c>
      <c r="BY38" s="35">
        <v>4.8819444444444748E-2</v>
      </c>
      <c r="BZ38" s="35">
        <v>4.6365740740741047E-2</v>
      </c>
      <c r="CA38" s="44" t="s">
        <v>223</v>
      </c>
      <c r="CB38" s="45">
        <v>4006</v>
      </c>
      <c r="CC38" s="85">
        <v>0.73611111111111116</v>
      </c>
      <c r="CD38" s="86"/>
      <c r="CE38" s="87">
        <v>0</v>
      </c>
      <c r="CF38" s="88"/>
      <c r="CG38" s="85">
        <v>0.75069444444444444</v>
      </c>
      <c r="CH38" s="86"/>
      <c r="CI38" s="87">
        <v>0</v>
      </c>
      <c r="CJ38" s="88"/>
      <c r="CK38" s="43">
        <v>0.81388888888888899</v>
      </c>
      <c r="CL38" s="47">
        <v>0.81458333333333333</v>
      </c>
      <c r="CM38" s="70">
        <v>72.099999999999994</v>
      </c>
      <c r="CN38" s="71">
        <v>72.099999999999994</v>
      </c>
      <c r="CO38" s="72"/>
      <c r="CP38" s="91">
        <v>0.81666666666666676</v>
      </c>
      <c r="CQ38" s="95">
        <v>5.5555555555555601E-2</v>
      </c>
      <c r="CR38" s="42" t="s">
        <v>223</v>
      </c>
      <c r="CS38" s="38">
        <v>2460</v>
      </c>
      <c r="CT38" s="75"/>
      <c r="CU38" s="39">
        <v>4316.3</v>
      </c>
      <c r="CV38" s="46">
        <v>3060</v>
      </c>
      <c r="CW38" s="40"/>
      <c r="CX38" s="63">
        <v>7376.3</v>
      </c>
      <c r="CY38" s="75"/>
      <c r="CZ38" s="101" t="s">
        <v>191</v>
      </c>
      <c r="DA38" s="129" t="s">
        <v>177</v>
      </c>
      <c r="DB38" s="129">
        <v>80</v>
      </c>
      <c r="DC38" s="104" t="s">
        <v>184</v>
      </c>
      <c r="DD38" s="77"/>
      <c r="DE38" s="56"/>
      <c r="DF38" s="36"/>
      <c r="DI38" s="41">
        <v>1.06</v>
      </c>
      <c r="DJ38" s="17" t="s">
        <v>197</v>
      </c>
      <c r="DK38" s="153">
        <v>163.55800000000002</v>
      </c>
      <c r="DL38" s="41">
        <v>9999</v>
      </c>
      <c r="DM38" s="41">
        <v>163.55800000000002</v>
      </c>
      <c r="DP38" s="41">
        <v>19</v>
      </c>
      <c r="DQ38" s="227">
        <v>0</v>
      </c>
      <c r="DR38" s="227">
        <v>0</v>
      </c>
      <c r="DS38" s="228">
        <v>50.7</v>
      </c>
      <c r="DT38" s="227">
        <v>0</v>
      </c>
      <c r="DU38" s="227">
        <v>0</v>
      </c>
      <c r="DV38" s="227">
        <v>4</v>
      </c>
      <c r="DW38" s="227">
        <v>0</v>
      </c>
      <c r="DX38" s="227">
        <v>0</v>
      </c>
      <c r="DY38" s="227">
        <v>64</v>
      </c>
      <c r="DZ38" s="227">
        <v>0</v>
      </c>
      <c r="EA38" s="227">
        <v>88</v>
      </c>
      <c r="EB38" s="227">
        <v>0</v>
      </c>
      <c r="EC38" s="228">
        <v>31.5</v>
      </c>
      <c r="ED38" s="227">
        <v>0</v>
      </c>
      <c r="EE38" s="227">
        <v>600</v>
      </c>
      <c r="EF38" s="227">
        <v>4006</v>
      </c>
      <c r="EG38" s="227">
        <v>0</v>
      </c>
      <c r="EH38" s="228">
        <v>72.099999999999994</v>
      </c>
      <c r="EI38" s="227">
        <v>2460</v>
      </c>
      <c r="EK38" s="41">
        <v>19</v>
      </c>
      <c r="EL38" s="227">
        <v>0</v>
      </c>
      <c r="EM38" s="227">
        <v>0</v>
      </c>
      <c r="EN38" s="227">
        <v>50.7</v>
      </c>
      <c r="EO38" s="227">
        <v>50.7</v>
      </c>
      <c r="EP38" s="227">
        <v>50.7</v>
      </c>
      <c r="EQ38" s="227">
        <v>54.7</v>
      </c>
      <c r="ER38" s="227">
        <v>54.7</v>
      </c>
      <c r="ES38" s="227">
        <v>54.7</v>
      </c>
      <c r="ET38" s="227">
        <v>118.7</v>
      </c>
      <c r="EU38" s="227">
        <v>118.7</v>
      </c>
      <c r="EV38" s="227">
        <v>206.7</v>
      </c>
      <c r="EW38" s="227">
        <v>206.7</v>
      </c>
      <c r="EX38" s="227">
        <v>238.2</v>
      </c>
      <c r="EY38" s="227">
        <v>238.2</v>
      </c>
      <c r="EZ38" s="227">
        <v>838.2</v>
      </c>
      <c r="FA38" s="227">
        <v>4844.2</v>
      </c>
      <c r="FB38" s="227">
        <v>4844.2</v>
      </c>
      <c r="FC38" s="227">
        <v>4916.3</v>
      </c>
      <c r="FD38" s="227">
        <v>7376.3</v>
      </c>
    </row>
    <row r="39" spans="1:160" ht="13.5" thickBot="1" x14ac:dyDescent="0.25">
      <c r="A39" s="132"/>
      <c r="B39" s="34">
        <v>25</v>
      </c>
      <c r="C39" s="10">
        <v>25</v>
      </c>
      <c r="D39" s="37" t="s">
        <v>123</v>
      </c>
      <c r="E39" s="37" t="s">
        <v>124</v>
      </c>
      <c r="F39" s="37"/>
      <c r="G39" s="43">
        <v>0.30902777777777801</v>
      </c>
      <c r="H39" s="47">
        <v>0.30902777777777779</v>
      </c>
      <c r="I39" s="58" t="s">
        <v>44</v>
      </c>
      <c r="J39" s="52">
        <v>0</v>
      </c>
      <c r="K39" s="43">
        <v>0.39236111111110999</v>
      </c>
      <c r="L39" s="47">
        <v>0.392361111111102</v>
      </c>
      <c r="M39" s="42" t="s">
        <v>44</v>
      </c>
      <c r="N39" s="38">
        <v>0</v>
      </c>
      <c r="O39" s="73">
        <v>0.43402777777777773</v>
      </c>
      <c r="P39" s="42" t="s">
        <v>44</v>
      </c>
      <c r="Q39" s="38">
        <v>0</v>
      </c>
      <c r="R39" s="43">
        <v>0.4375</v>
      </c>
      <c r="S39" s="47">
        <v>0.4375</v>
      </c>
      <c r="T39" s="70">
        <v>58.6</v>
      </c>
      <c r="U39" s="71">
        <v>58.6</v>
      </c>
      <c r="V39" s="72"/>
      <c r="W39" s="115">
        <v>0.45486111111111105</v>
      </c>
      <c r="X39" s="42" t="s">
        <v>44</v>
      </c>
      <c r="Y39" s="38">
        <v>0</v>
      </c>
      <c r="Z39" s="49">
        <v>0.48958333333333331</v>
      </c>
      <c r="AA39" s="42" t="s">
        <v>44</v>
      </c>
      <c r="AB39" s="38">
        <v>0</v>
      </c>
      <c r="AC39" s="53">
        <v>0.4916666666666667</v>
      </c>
      <c r="AD39" s="61"/>
      <c r="AE39" s="55">
        <v>0.49557870370370366</v>
      </c>
      <c r="AF39" s="35">
        <v>3.9120370370369639E-3</v>
      </c>
      <c r="AG39" s="35">
        <v>5.7870370370297162E-5</v>
      </c>
      <c r="AH39" s="44" t="s">
        <v>223</v>
      </c>
      <c r="AI39" s="45">
        <v>5</v>
      </c>
      <c r="AJ39" s="115">
        <v>0.51249999999999996</v>
      </c>
      <c r="AK39" s="42" t="s">
        <v>44</v>
      </c>
      <c r="AL39" s="38">
        <v>0</v>
      </c>
      <c r="AM39" s="73">
        <v>0.5229166666666667</v>
      </c>
      <c r="AN39" s="42" t="s">
        <v>44</v>
      </c>
      <c r="AO39" s="38">
        <v>0</v>
      </c>
      <c r="AP39" s="53">
        <v>0.52569444444444446</v>
      </c>
      <c r="AQ39" s="61"/>
      <c r="AR39" s="55">
        <v>0.53209490740740739</v>
      </c>
      <c r="AS39" s="35">
        <v>6.4004629629629273E-3</v>
      </c>
      <c r="AT39" s="35">
        <v>3.5879629629633186E-4</v>
      </c>
      <c r="AU39" s="44" t="s">
        <v>45</v>
      </c>
      <c r="AV39" s="45">
        <v>31</v>
      </c>
      <c r="AW39" s="49">
        <v>0.55347222222222225</v>
      </c>
      <c r="AX39" s="42" t="s">
        <v>44</v>
      </c>
      <c r="AY39" s="38">
        <v>0</v>
      </c>
      <c r="AZ39" s="49">
        <v>0.55625000000000002</v>
      </c>
      <c r="BA39" s="61"/>
      <c r="BB39" s="55">
        <v>0.56098379629629636</v>
      </c>
      <c r="BC39" s="35">
        <v>4.7337962962963331E-3</v>
      </c>
      <c r="BD39" s="35">
        <v>2.6620370370366696E-4</v>
      </c>
      <c r="BE39" s="44" t="s">
        <v>45</v>
      </c>
      <c r="BF39" s="45">
        <v>23</v>
      </c>
      <c r="BG39" s="308">
        <v>0.60138888888888886</v>
      </c>
      <c r="BH39" s="42" t="s">
        <v>44</v>
      </c>
      <c r="BI39" s="38">
        <v>0</v>
      </c>
      <c r="BJ39" s="43">
        <v>0.60138888888888886</v>
      </c>
      <c r="BK39" s="47">
        <v>0.60416666666666663</v>
      </c>
      <c r="BL39" s="70">
        <v>32</v>
      </c>
      <c r="BM39" s="71">
        <v>32</v>
      </c>
      <c r="BN39" s="72"/>
      <c r="BO39" s="117" t="s">
        <v>226</v>
      </c>
      <c r="BP39" s="121"/>
      <c r="BQ39" s="124" t="s">
        <v>225</v>
      </c>
      <c r="BR39" s="125"/>
      <c r="BS39" s="49">
        <v>0.6791666666666667</v>
      </c>
      <c r="BT39" s="42" t="s">
        <v>44</v>
      </c>
      <c r="BU39" s="38">
        <v>0</v>
      </c>
      <c r="BV39" s="49">
        <v>0.68194444444444402</v>
      </c>
      <c r="BW39" s="61"/>
      <c r="BX39" s="55">
        <v>0.68481481481481488</v>
      </c>
      <c r="BY39" s="35">
        <v>2.8703703703708561E-3</v>
      </c>
      <c r="BZ39" s="35">
        <v>4.1666666666715247E-4</v>
      </c>
      <c r="CA39" s="44" t="s">
        <v>223</v>
      </c>
      <c r="CB39" s="45">
        <v>36</v>
      </c>
      <c r="CC39" s="85">
        <v>0.68819444444444444</v>
      </c>
      <c r="CD39" s="86"/>
      <c r="CE39" s="87">
        <v>0</v>
      </c>
      <c r="CF39" s="88"/>
      <c r="CG39" s="85">
        <v>0.69444444444444453</v>
      </c>
      <c r="CH39" s="86"/>
      <c r="CI39" s="87">
        <v>0</v>
      </c>
      <c r="CJ39" s="88"/>
      <c r="CK39" s="43">
        <v>0.73958333333333337</v>
      </c>
      <c r="CL39" s="47">
        <v>0.73958333333333337</v>
      </c>
      <c r="CM39" s="316">
        <v>55.7</v>
      </c>
      <c r="CN39" s="311">
        <v>55.7</v>
      </c>
      <c r="CO39" s="72"/>
      <c r="CP39" s="91">
        <v>0.7416666666666667</v>
      </c>
      <c r="CQ39" s="95">
        <v>5.5555555555555601E-2</v>
      </c>
      <c r="CR39" s="42" t="s">
        <v>44</v>
      </c>
      <c r="CS39" s="38">
        <v>0</v>
      </c>
      <c r="CU39" s="39">
        <v>241.3</v>
      </c>
      <c r="CV39" s="46">
        <v>0</v>
      </c>
      <c r="CW39" s="40"/>
      <c r="CX39" s="63">
        <v>241.3</v>
      </c>
      <c r="CZ39" s="101" t="s">
        <v>189</v>
      </c>
      <c r="DA39" s="129" t="s">
        <v>177</v>
      </c>
      <c r="DB39" s="129">
        <v>152</v>
      </c>
      <c r="DC39" s="104"/>
      <c r="DD39" s="77"/>
      <c r="DE39" s="56"/>
      <c r="DF39" s="36"/>
      <c r="DI39" s="41">
        <v>1.0900000000000001</v>
      </c>
      <c r="DJ39" s="17" t="s">
        <v>196</v>
      </c>
      <c r="DK39" s="153">
        <v>159.46700000000001</v>
      </c>
      <c r="DL39" s="41">
        <v>159.46700000000001</v>
      </c>
      <c r="DM39" s="41">
        <v>9999</v>
      </c>
      <c r="DP39" s="41">
        <v>25</v>
      </c>
      <c r="DQ39" s="227">
        <v>0</v>
      </c>
      <c r="DR39" s="227">
        <v>0</v>
      </c>
      <c r="DS39" s="228">
        <v>58.6</v>
      </c>
      <c r="DT39" s="227">
        <v>0</v>
      </c>
      <c r="DU39" s="227">
        <v>0</v>
      </c>
      <c r="DV39" s="227">
        <v>5</v>
      </c>
      <c r="DW39" s="227">
        <v>0</v>
      </c>
      <c r="DX39" s="227">
        <v>0</v>
      </c>
      <c r="DY39" s="227">
        <v>31</v>
      </c>
      <c r="DZ39" s="227">
        <v>0</v>
      </c>
      <c r="EA39" s="227">
        <v>23</v>
      </c>
      <c r="EB39" s="227">
        <v>0</v>
      </c>
      <c r="EC39" s="228">
        <v>32</v>
      </c>
      <c r="ED39" s="227">
        <v>0</v>
      </c>
      <c r="EE39" s="227">
        <v>0</v>
      </c>
      <c r="EF39" s="227">
        <v>36</v>
      </c>
      <c r="EG39" s="227">
        <v>0</v>
      </c>
      <c r="EH39" s="228">
        <v>55.7</v>
      </c>
      <c r="EI39" s="227">
        <v>0</v>
      </c>
      <c r="EK39" s="41">
        <v>25</v>
      </c>
      <c r="EL39" s="227">
        <v>0</v>
      </c>
      <c r="EM39" s="227">
        <v>0</v>
      </c>
      <c r="EN39" s="227">
        <v>58.6</v>
      </c>
      <c r="EO39" s="227">
        <v>58.6</v>
      </c>
      <c r="EP39" s="227">
        <v>58.6</v>
      </c>
      <c r="EQ39" s="227">
        <v>63.6</v>
      </c>
      <c r="ER39" s="227">
        <v>63.6</v>
      </c>
      <c r="ES39" s="227">
        <v>63.6</v>
      </c>
      <c r="ET39" s="227">
        <v>94.6</v>
      </c>
      <c r="EU39" s="227">
        <v>94.6</v>
      </c>
      <c r="EV39" s="227">
        <v>117.6</v>
      </c>
      <c r="EW39" s="227">
        <v>117.6</v>
      </c>
      <c r="EX39" s="227">
        <v>149.6</v>
      </c>
      <c r="EY39" s="227">
        <v>149.6</v>
      </c>
      <c r="EZ39" s="227">
        <v>149.6</v>
      </c>
      <c r="FA39" s="227">
        <v>185.6</v>
      </c>
      <c r="FB39" s="227">
        <v>185.6</v>
      </c>
      <c r="FC39" s="227">
        <v>241.3</v>
      </c>
      <c r="FD39" s="227">
        <v>241.3</v>
      </c>
    </row>
    <row r="40" spans="1:160" s="41" customFormat="1" ht="13.5" collapsed="1" thickBot="1" x14ac:dyDescent="0.25">
      <c r="A40" s="131"/>
      <c r="B40" s="34">
        <v>10</v>
      </c>
      <c r="C40" s="10">
        <v>10</v>
      </c>
      <c r="D40" s="37" t="s">
        <v>70</v>
      </c>
      <c r="E40" s="37" t="s">
        <v>55</v>
      </c>
      <c r="F40" s="37"/>
      <c r="G40" s="43">
        <v>0.29861111111111099</v>
      </c>
      <c r="H40" s="47">
        <v>0.2986111111111111</v>
      </c>
      <c r="I40" s="58" t="s">
        <v>44</v>
      </c>
      <c r="J40" s="52">
        <v>0</v>
      </c>
      <c r="K40" s="43">
        <v>0.38194444444444398</v>
      </c>
      <c r="L40" s="47">
        <v>0.38194444444444198</v>
      </c>
      <c r="M40" s="42" t="s">
        <v>44</v>
      </c>
      <c r="N40" s="38">
        <v>0</v>
      </c>
      <c r="O40" s="73">
        <v>0.4236111111111111</v>
      </c>
      <c r="P40" s="42" t="s">
        <v>44</v>
      </c>
      <c r="Q40" s="38">
        <v>0</v>
      </c>
      <c r="R40" s="43">
        <v>0.42638888888888887</v>
      </c>
      <c r="S40" s="47">
        <v>0.42638888888888887</v>
      </c>
      <c r="T40" s="70">
        <v>36.5</v>
      </c>
      <c r="U40" s="71">
        <v>36.5</v>
      </c>
      <c r="V40" s="72">
        <v>30</v>
      </c>
      <c r="W40" s="115">
        <v>0.44444444444444442</v>
      </c>
      <c r="X40" s="42" t="s">
        <v>44</v>
      </c>
      <c r="Y40" s="38">
        <v>0</v>
      </c>
      <c r="Z40" s="49">
        <v>0.47916666666666669</v>
      </c>
      <c r="AA40" s="42" t="s">
        <v>44</v>
      </c>
      <c r="AB40" s="38">
        <v>0</v>
      </c>
      <c r="AC40" s="53">
        <v>0.48125000000000001</v>
      </c>
      <c r="AD40" s="61"/>
      <c r="AE40" s="55">
        <v>0.48515046296296299</v>
      </c>
      <c r="AF40" s="35">
        <v>3.9004629629629806E-3</v>
      </c>
      <c r="AG40" s="35">
        <v>4.6296296296313797E-5</v>
      </c>
      <c r="AH40" s="44" t="s">
        <v>223</v>
      </c>
      <c r="AI40" s="45">
        <v>4</v>
      </c>
      <c r="AJ40" s="115">
        <v>0.50208333333333333</v>
      </c>
      <c r="AK40" s="42" t="s">
        <v>44</v>
      </c>
      <c r="AL40" s="38">
        <v>0</v>
      </c>
      <c r="AM40" s="73">
        <v>0.51250000000000007</v>
      </c>
      <c r="AN40" s="42" t="s">
        <v>44</v>
      </c>
      <c r="AO40" s="38">
        <v>0</v>
      </c>
      <c r="AP40" s="53">
        <v>0.51458333333333328</v>
      </c>
      <c r="AQ40" s="61"/>
      <c r="AR40" s="55">
        <v>0.52209490740740738</v>
      </c>
      <c r="AS40" s="35">
        <v>7.511574074074101E-3</v>
      </c>
      <c r="AT40" s="35">
        <v>7.5231481481484192E-4</v>
      </c>
      <c r="AU40" s="44" t="s">
        <v>223</v>
      </c>
      <c r="AV40" s="45">
        <v>65</v>
      </c>
      <c r="AW40" s="49">
        <v>0.54236111111111118</v>
      </c>
      <c r="AX40" s="42" t="s">
        <v>44</v>
      </c>
      <c r="AY40" s="38">
        <v>0</v>
      </c>
      <c r="AZ40" s="49">
        <v>0.54444444444444395</v>
      </c>
      <c r="BA40" s="61"/>
      <c r="BB40" s="55">
        <v>0.54953703703703705</v>
      </c>
      <c r="BC40" s="35">
        <v>5.0925925925930926E-3</v>
      </c>
      <c r="BD40" s="35">
        <v>9.25925925930925E-5</v>
      </c>
      <c r="BE40" s="44" t="s">
        <v>223</v>
      </c>
      <c r="BF40" s="45">
        <v>8</v>
      </c>
      <c r="BG40" s="308">
        <v>0.58958333333333279</v>
      </c>
      <c r="BH40" s="42" t="s">
        <v>44</v>
      </c>
      <c r="BI40" s="38">
        <v>0</v>
      </c>
      <c r="BJ40" s="43">
        <v>0.59027777777777779</v>
      </c>
      <c r="BK40" s="47">
        <v>0.59097222222222223</v>
      </c>
      <c r="BL40" s="70">
        <v>26.7</v>
      </c>
      <c r="BM40" s="71">
        <v>26.7</v>
      </c>
      <c r="BN40" s="72"/>
      <c r="BO40" s="117" t="s">
        <v>226</v>
      </c>
      <c r="BP40" s="121"/>
      <c r="BQ40" s="124" t="s">
        <v>225</v>
      </c>
      <c r="BR40" s="125"/>
      <c r="BS40" s="49">
        <v>0.66597222222222219</v>
      </c>
      <c r="BT40" s="42" t="s">
        <v>44</v>
      </c>
      <c r="BU40" s="38">
        <v>0</v>
      </c>
      <c r="BV40" s="49">
        <v>0.66805555555555596</v>
      </c>
      <c r="BW40" s="61"/>
      <c r="BX40" s="55">
        <v>0.67087962962962966</v>
      </c>
      <c r="BY40" s="35">
        <v>2.8240740740737014E-3</v>
      </c>
      <c r="BZ40" s="35">
        <v>3.7037037036999777E-4</v>
      </c>
      <c r="CA40" s="44" t="s">
        <v>223</v>
      </c>
      <c r="CB40" s="45">
        <v>32</v>
      </c>
      <c r="CC40" s="85">
        <v>0.67222222222222217</v>
      </c>
      <c r="CD40" s="86"/>
      <c r="CE40" s="87">
        <v>0</v>
      </c>
      <c r="CF40" s="88"/>
      <c r="CG40" s="85">
        <v>0.67986111111111114</v>
      </c>
      <c r="CH40" s="86"/>
      <c r="CI40" s="87">
        <v>0</v>
      </c>
      <c r="CJ40" s="88"/>
      <c r="CK40" s="43">
        <v>0.72638888888888886</v>
      </c>
      <c r="CL40" s="47">
        <v>0.7284722222222223</v>
      </c>
      <c r="CM40" s="70">
        <v>46.5</v>
      </c>
      <c r="CN40" s="71">
        <v>46.5</v>
      </c>
      <c r="CO40" s="72"/>
      <c r="CP40" s="91">
        <v>0.73055555555555562</v>
      </c>
      <c r="CQ40" s="95">
        <v>5.5555555555555601E-2</v>
      </c>
      <c r="CR40" s="42" t="s">
        <v>44</v>
      </c>
      <c r="CS40" s="38">
        <v>0</v>
      </c>
      <c r="CT40" s="284"/>
      <c r="CU40" s="39">
        <v>248.7</v>
      </c>
      <c r="CV40" s="46">
        <v>0</v>
      </c>
      <c r="CW40" s="40"/>
      <c r="CX40" s="63">
        <v>248.7</v>
      </c>
      <c r="CY40" s="284"/>
      <c r="CZ40" s="101" t="s">
        <v>191</v>
      </c>
      <c r="DA40" s="129" t="s">
        <v>177</v>
      </c>
      <c r="DB40" s="129">
        <v>89</v>
      </c>
      <c r="DC40" s="104" t="s">
        <v>182</v>
      </c>
      <c r="DD40" s="77"/>
      <c r="DE40" s="56"/>
      <c r="DF40" s="36"/>
      <c r="DI40" s="41">
        <v>1.06</v>
      </c>
      <c r="DJ40" s="41" t="s">
        <v>196</v>
      </c>
      <c r="DK40" s="153">
        <v>146.28200000000001</v>
      </c>
      <c r="DL40" s="41">
        <v>146.28200000000001</v>
      </c>
      <c r="DM40" s="41">
        <v>9999</v>
      </c>
      <c r="DP40" s="41">
        <v>10</v>
      </c>
      <c r="DQ40" s="227">
        <v>0</v>
      </c>
      <c r="DR40" s="227">
        <v>0</v>
      </c>
      <c r="DS40" s="228">
        <v>66.5</v>
      </c>
      <c r="DT40" s="227">
        <v>0</v>
      </c>
      <c r="DU40" s="227">
        <v>0</v>
      </c>
      <c r="DV40" s="227">
        <v>4</v>
      </c>
      <c r="DW40" s="227">
        <v>0</v>
      </c>
      <c r="DX40" s="227">
        <v>0</v>
      </c>
      <c r="DY40" s="227">
        <v>65</v>
      </c>
      <c r="DZ40" s="227">
        <v>0</v>
      </c>
      <c r="EA40" s="227">
        <v>8</v>
      </c>
      <c r="EB40" s="227">
        <v>0</v>
      </c>
      <c r="EC40" s="228">
        <v>26.7</v>
      </c>
      <c r="ED40" s="227">
        <v>0</v>
      </c>
      <c r="EE40" s="227">
        <v>0</v>
      </c>
      <c r="EF40" s="227">
        <v>32</v>
      </c>
      <c r="EG40" s="227">
        <v>0</v>
      </c>
      <c r="EH40" s="228">
        <v>46.5</v>
      </c>
      <c r="EI40" s="227">
        <v>0</v>
      </c>
      <c r="EK40" s="41">
        <v>10</v>
      </c>
      <c r="EL40" s="227">
        <v>0</v>
      </c>
      <c r="EM40" s="227">
        <v>0</v>
      </c>
      <c r="EN40" s="227">
        <v>66.5</v>
      </c>
      <c r="EO40" s="227">
        <v>66.5</v>
      </c>
      <c r="EP40" s="227">
        <v>66.5</v>
      </c>
      <c r="EQ40" s="227">
        <v>70.5</v>
      </c>
      <c r="ER40" s="227">
        <v>70.5</v>
      </c>
      <c r="ES40" s="227">
        <v>70.5</v>
      </c>
      <c r="ET40" s="227">
        <v>135.5</v>
      </c>
      <c r="EU40" s="227">
        <v>135.5</v>
      </c>
      <c r="EV40" s="227">
        <v>143.5</v>
      </c>
      <c r="EW40" s="227">
        <v>143.5</v>
      </c>
      <c r="EX40" s="227">
        <v>170.2</v>
      </c>
      <c r="EY40" s="227">
        <v>170.2</v>
      </c>
      <c r="EZ40" s="227">
        <v>170.2</v>
      </c>
      <c r="FA40" s="227">
        <v>202.2</v>
      </c>
      <c r="FB40" s="227">
        <v>202.2</v>
      </c>
      <c r="FC40" s="227">
        <v>248.7</v>
      </c>
      <c r="FD40" s="227">
        <v>248.7</v>
      </c>
    </row>
    <row r="41" spans="1:160" ht="13.5" thickBot="1" x14ac:dyDescent="0.25">
      <c r="A41" s="132"/>
      <c r="B41" s="34">
        <v>41</v>
      </c>
      <c r="C41" s="10">
        <v>41</v>
      </c>
      <c r="D41" s="37" t="s">
        <v>146</v>
      </c>
      <c r="E41" s="37" t="s">
        <v>147</v>
      </c>
      <c r="F41" s="37"/>
      <c r="G41" s="43">
        <v>0.32013888888888897</v>
      </c>
      <c r="H41" s="47">
        <v>0.31875000000000003</v>
      </c>
      <c r="I41" s="58" t="s">
        <v>44</v>
      </c>
      <c r="J41" s="52">
        <v>0</v>
      </c>
      <c r="K41" s="43">
        <v>0.40347222222222001</v>
      </c>
      <c r="L41" s="47">
        <v>0.40347222222220602</v>
      </c>
      <c r="M41" s="42" t="s">
        <v>44</v>
      </c>
      <c r="N41" s="38">
        <v>0</v>
      </c>
      <c r="O41" s="73">
        <v>0.44513888888888892</v>
      </c>
      <c r="P41" s="42" t="s">
        <v>44</v>
      </c>
      <c r="Q41" s="38">
        <v>0</v>
      </c>
      <c r="R41" s="43">
        <v>0.45347222222222222</v>
      </c>
      <c r="S41" s="47">
        <v>0.45347222222222222</v>
      </c>
      <c r="T41" s="70">
        <v>41.2</v>
      </c>
      <c r="U41" s="71">
        <v>41.2</v>
      </c>
      <c r="V41" s="72">
        <v>30</v>
      </c>
      <c r="W41" s="115">
        <v>0.46597222222222223</v>
      </c>
      <c r="X41" s="42" t="s">
        <v>44</v>
      </c>
      <c r="Y41" s="38">
        <v>0</v>
      </c>
      <c r="Z41" s="49">
        <v>0.50069444444444444</v>
      </c>
      <c r="AA41" s="42" t="s">
        <v>44</v>
      </c>
      <c r="AB41" s="38">
        <v>0</v>
      </c>
      <c r="AC41" s="53">
        <v>0.50347222222222221</v>
      </c>
      <c r="AD41" s="61"/>
      <c r="AE41" s="55">
        <v>0.50777777777777777</v>
      </c>
      <c r="AF41" s="35">
        <v>4.3055555555555625E-3</v>
      </c>
      <c r="AG41" s="35">
        <v>4.513888888888957E-4</v>
      </c>
      <c r="AH41" s="44" t="s">
        <v>223</v>
      </c>
      <c r="AI41" s="45">
        <v>39</v>
      </c>
      <c r="AJ41" s="115">
        <v>0.52430555555555558</v>
      </c>
      <c r="AK41" s="42" t="s">
        <v>44</v>
      </c>
      <c r="AL41" s="38">
        <v>0</v>
      </c>
      <c r="AM41" s="73">
        <v>0.53402777777777777</v>
      </c>
      <c r="AN41" s="42" t="s">
        <v>45</v>
      </c>
      <c r="AO41" s="38">
        <v>60</v>
      </c>
      <c r="AP41" s="53">
        <v>0.53749999999999998</v>
      </c>
      <c r="AQ41" s="61"/>
      <c r="AR41" s="55">
        <v>0.54849537037037044</v>
      </c>
      <c r="AS41" s="35">
        <v>1.0995370370370461E-2</v>
      </c>
      <c r="AT41" s="35">
        <v>4.2361111111112017E-3</v>
      </c>
      <c r="AU41" s="44" t="s">
        <v>223</v>
      </c>
      <c r="AV41" s="45">
        <v>366</v>
      </c>
      <c r="AW41" s="49">
        <v>0.56527777777777777</v>
      </c>
      <c r="AX41" s="42" t="s">
        <v>44</v>
      </c>
      <c r="AY41" s="38">
        <v>0</v>
      </c>
      <c r="AZ41" s="49">
        <v>0.56736111111111098</v>
      </c>
      <c r="BA41" s="61"/>
      <c r="BB41" s="55">
        <v>0.57233796296296291</v>
      </c>
      <c r="BC41" s="35">
        <v>4.9768518518519267E-3</v>
      </c>
      <c r="BD41" s="35">
        <v>2.3148148148073415E-5</v>
      </c>
      <c r="BE41" s="44" t="s">
        <v>45</v>
      </c>
      <c r="BF41" s="45">
        <v>2</v>
      </c>
      <c r="BG41" s="308">
        <v>0.61250000000000004</v>
      </c>
      <c r="BH41" s="42" t="s">
        <v>44</v>
      </c>
      <c r="BI41" s="38">
        <v>0</v>
      </c>
      <c r="BJ41" s="43">
        <v>0.61249999999999993</v>
      </c>
      <c r="BK41" s="47">
        <v>0.62152777777777779</v>
      </c>
      <c r="BL41" s="70">
        <v>27.4</v>
      </c>
      <c r="BM41" s="71">
        <v>27.4</v>
      </c>
      <c r="BN41" s="72"/>
      <c r="BO41" s="117" t="s">
        <v>226</v>
      </c>
      <c r="BP41" s="121"/>
      <c r="BQ41" s="124" t="s">
        <v>225</v>
      </c>
      <c r="BR41" s="125"/>
      <c r="BS41" s="49">
        <v>0.69791666666666663</v>
      </c>
      <c r="BT41" s="42" t="s">
        <v>44</v>
      </c>
      <c r="BU41" s="38">
        <v>0</v>
      </c>
      <c r="BV41" s="49">
        <v>0.70069444444444395</v>
      </c>
      <c r="BW41" s="61"/>
      <c r="BX41" s="55">
        <v>0.70343750000000005</v>
      </c>
      <c r="BY41" s="35">
        <v>2.7430555555560954E-3</v>
      </c>
      <c r="BZ41" s="35">
        <v>2.8935185185239177E-4</v>
      </c>
      <c r="CA41" s="44" t="s">
        <v>223</v>
      </c>
      <c r="CB41" s="45">
        <v>25</v>
      </c>
      <c r="CC41" s="85">
        <v>0.70486111111111116</v>
      </c>
      <c r="CD41" s="86"/>
      <c r="CE41" s="87">
        <v>0</v>
      </c>
      <c r="CF41" s="88"/>
      <c r="CG41" s="85">
        <v>0.71388888888888891</v>
      </c>
      <c r="CH41" s="86"/>
      <c r="CI41" s="87">
        <v>0</v>
      </c>
      <c r="CJ41" s="88"/>
      <c r="CK41" s="43">
        <v>0.7597222222222223</v>
      </c>
      <c r="CL41" s="47">
        <v>0.76111111111111107</v>
      </c>
      <c r="CM41" s="70">
        <v>49</v>
      </c>
      <c r="CN41" s="71">
        <v>49</v>
      </c>
      <c r="CO41" s="72"/>
      <c r="CP41" s="91">
        <v>0.7631944444444444</v>
      </c>
      <c r="CQ41" s="95">
        <v>5.5555555555555601E-2</v>
      </c>
      <c r="CR41" s="42" t="s">
        <v>44</v>
      </c>
      <c r="CS41" s="38">
        <v>0</v>
      </c>
      <c r="CU41" s="39">
        <v>579.6</v>
      </c>
      <c r="CV41" s="46">
        <v>60</v>
      </c>
      <c r="CW41" s="40"/>
      <c r="CX41" s="63">
        <v>639.6</v>
      </c>
      <c r="CZ41" s="101" t="s">
        <v>190</v>
      </c>
      <c r="DA41" s="129" t="s">
        <v>176</v>
      </c>
      <c r="DB41" s="129">
        <v>160</v>
      </c>
      <c r="DC41" s="104"/>
      <c r="DD41" s="77"/>
      <c r="DE41" s="56"/>
      <c r="DF41" s="36"/>
      <c r="DI41" s="41">
        <v>1.1499999999999999</v>
      </c>
      <c r="DJ41" s="17" t="s">
        <v>196</v>
      </c>
      <c r="DK41" s="153">
        <v>165.24</v>
      </c>
      <c r="DL41" s="41">
        <v>165.24</v>
      </c>
      <c r="DM41" s="41">
        <v>9999</v>
      </c>
      <c r="DP41" s="41">
        <v>41</v>
      </c>
      <c r="DQ41" s="227">
        <v>0</v>
      </c>
      <c r="DR41" s="227">
        <v>0</v>
      </c>
      <c r="DS41" s="228">
        <v>71.2</v>
      </c>
      <c r="DT41" s="227">
        <v>0</v>
      </c>
      <c r="DU41" s="227">
        <v>0</v>
      </c>
      <c r="DV41" s="227">
        <v>39</v>
      </c>
      <c r="DW41" s="227">
        <v>0</v>
      </c>
      <c r="DX41" s="227">
        <v>60</v>
      </c>
      <c r="DY41" s="227">
        <v>366</v>
      </c>
      <c r="DZ41" s="227">
        <v>0</v>
      </c>
      <c r="EA41" s="227">
        <v>2</v>
      </c>
      <c r="EB41" s="227">
        <v>0</v>
      </c>
      <c r="EC41" s="228">
        <v>27.4</v>
      </c>
      <c r="ED41" s="227">
        <v>0</v>
      </c>
      <c r="EE41" s="227">
        <v>0</v>
      </c>
      <c r="EF41" s="227">
        <v>25</v>
      </c>
      <c r="EG41" s="227">
        <v>0</v>
      </c>
      <c r="EH41" s="228">
        <v>49</v>
      </c>
      <c r="EI41" s="227">
        <v>0</v>
      </c>
      <c r="EK41" s="41">
        <v>41</v>
      </c>
      <c r="EL41" s="227">
        <v>0</v>
      </c>
      <c r="EM41" s="227">
        <v>0</v>
      </c>
      <c r="EN41" s="227">
        <v>71.2</v>
      </c>
      <c r="EO41" s="227">
        <v>71.2</v>
      </c>
      <c r="EP41" s="227">
        <v>71.2</v>
      </c>
      <c r="EQ41" s="227">
        <v>110.2</v>
      </c>
      <c r="ER41" s="227">
        <v>110.2</v>
      </c>
      <c r="ES41" s="227">
        <v>170.2</v>
      </c>
      <c r="ET41" s="227">
        <v>536.20000000000005</v>
      </c>
      <c r="EU41" s="227">
        <v>536.20000000000005</v>
      </c>
      <c r="EV41" s="227">
        <v>538.20000000000005</v>
      </c>
      <c r="EW41" s="227">
        <v>538.20000000000005</v>
      </c>
      <c r="EX41" s="227">
        <v>565.6</v>
      </c>
      <c r="EY41" s="227">
        <v>565.6</v>
      </c>
      <c r="EZ41" s="227">
        <v>565.6</v>
      </c>
      <c r="FA41" s="227">
        <v>590.6</v>
      </c>
      <c r="FB41" s="227">
        <v>590.6</v>
      </c>
      <c r="FC41" s="227">
        <v>639.6</v>
      </c>
      <c r="FD41" s="227">
        <v>639.6</v>
      </c>
    </row>
    <row r="42" spans="1:160" ht="13.5" thickBot="1" x14ac:dyDescent="0.25">
      <c r="A42" s="132"/>
      <c r="B42" s="34">
        <v>38</v>
      </c>
      <c r="C42" s="10">
        <v>38</v>
      </c>
      <c r="D42" s="37" t="s">
        <v>52</v>
      </c>
      <c r="E42" s="37" t="s">
        <v>143</v>
      </c>
      <c r="F42" s="37"/>
      <c r="G42" s="43">
        <v>0.31805555555555598</v>
      </c>
      <c r="H42" s="47">
        <v>0.31805555555555554</v>
      </c>
      <c r="I42" s="58" t="s">
        <v>44</v>
      </c>
      <c r="J42" s="52">
        <v>0</v>
      </c>
      <c r="K42" s="43">
        <v>0.40138888888888702</v>
      </c>
      <c r="L42" s="47">
        <v>0.40138888888887397</v>
      </c>
      <c r="M42" s="42" t="s">
        <v>44</v>
      </c>
      <c r="N42" s="38">
        <v>0</v>
      </c>
      <c r="O42" s="73">
        <v>0.44305555555555554</v>
      </c>
      <c r="P42" s="42" t="s">
        <v>44</v>
      </c>
      <c r="Q42" s="38">
        <v>0</v>
      </c>
      <c r="R42" s="43">
        <v>0.44375000000000003</v>
      </c>
      <c r="S42" s="47">
        <v>0.45069444444444445</v>
      </c>
      <c r="T42" s="70">
        <v>41.3</v>
      </c>
      <c r="U42" s="71">
        <v>41.3</v>
      </c>
      <c r="V42" s="72">
        <v>30</v>
      </c>
      <c r="W42" s="115">
        <v>0.46388888888888885</v>
      </c>
      <c r="X42" s="42" t="s">
        <v>44</v>
      </c>
      <c r="Y42" s="38">
        <v>0</v>
      </c>
      <c r="Z42" s="49">
        <v>0.49861111111111112</v>
      </c>
      <c r="AA42" s="42" t="s">
        <v>44</v>
      </c>
      <c r="AB42" s="38">
        <v>0</v>
      </c>
      <c r="AC42" s="53">
        <v>0.50138888888888888</v>
      </c>
      <c r="AD42" s="61"/>
      <c r="AE42" s="55">
        <v>0.50518518518518518</v>
      </c>
      <c r="AF42" s="35">
        <v>3.7962962962962976E-3</v>
      </c>
      <c r="AG42" s="35">
        <v>5.7870370370369153E-5</v>
      </c>
      <c r="AH42" s="44" t="s">
        <v>45</v>
      </c>
      <c r="AI42" s="45">
        <v>5</v>
      </c>
      <c r="AJ42" s="115">
        <v>0.52222222222222225</v>
      </c>
      <c r="AK42" s="42" t="s">
        <v>44</v>
      </c>
      <c r="AL42" s="38">
        <v>0</v>
      </c>
      <c r="AM42" s="73">
        <v>0.53263888888888888</v>
      </c>
      <c r="AN42" s="42" t="s">
        <v>44</v>
      </c>
      <c r="AO42" s="38">
        <v>0</v>
      </c>
      <c r="AP42" s="53">
        <v>0.53541666666666665</v>
      </c>
      <c r="AQ42" s="61"/>
      <c r="AR42" s="55">
        <v>0.5420949074074074</v>
      </c>
      <c r="AS42" s="35">
        <v>6.6782407407407485E-3</v>
      </c>
      <c r="AT42" s="35">
        <v>8.1018518518510656E-5</v>
      </c>
      <c r="AU42" s="44" t="s">
        <v>45</v>
      </c>
      <c r="AV42" s="45">
        <v>7</v>
      </c>
      <c r="AW42" s="49">
        <v>0.56319444444444444</v>
      </c>
      <c r="AX42" s="42" t="s">
        <v>44</v>
      </c>
      <c r="AY42" s="38">
        <v>0</v>
      </c>
      <c r="AZ42" s="49">
        <v>0.56527777777777799</v>
      </c>
      <c r="BA42" s="61"/>
      <c r="BB42" s="55">
        <v>0.57084490740740745</v>
      </c>
      <c r="BC42" s="35">
        <v>5.5671296296294637E-3</v>
      </c>
      <c r="BD42" s="35">
        <v>5.6712962962946357E-4</v>
      </c>
      <c r="BE42" s="44" t="s">
        <v>223</v>
      </c>
      <c r="BF42" s="45">
        <v>49</v>
      </c>
      <c r="BG42" s="308">
        <v>0.61041666666666683</v>
      </c>
      <c r="BH42" s="42" t="s">
        <v>44</v>
      </c>
      <c r="BI42" s="38">
        <v>0</v>
      </c>
      <c r="BJ42" s="43">
        <v>0.61111111111111105</v>
      </c>
      <c r="BK42" s="47">
        <v>0.61875000000000002</v>
      </c>
      <c r="BL42" s="70">
        <v>26.2</v>
      </c>
      <c r="BM42" s="71">
        <v>26.2</v>
      </c>
      <c r="BN42" s="72">
        <v>30</v>
      </c>
      <c r="BO42" s="117" t="s">
        <v>226</v>
      </c>
      <c r="BP42" s="121"/>
      <c r="BQ42" s="124" t="s">
        <v>225</v>
      </c>
      <c r="BR42" s="125"/>
      <c r="BS42" s="49">
        <v>0.68680555555555556</v>
      </c>
      <c r="BT42" s="42" t="s">
        <v>44</v>
      </c>
      <c r="BU42" s="38">
        <v>0</v>
      </c>
      <c r="BV42" s="49">
        <v>0.68888888888888899</v>
      </c>
      <c r="BW42" s="61"/>
      <c r="BX42" s="55">
        <v>0.69160879629629635</v>
      </c>
      <c r="BY42" s="35">
        <v>2.7199074074073515E-3</v>
      </c>
      <c r="BZ42" s="35">
        <v>2.6620370370364788E-4</v>
      </c>
      <c r="CA42" s="44" t="s">
        <v>223</v>
      </c>
      <c r="CB42" s="45">
        <v>23</v>
      </c>
      <c r="CC42" s="85"/>
      <c r="CD42" s="86"/>
      <c r="CE42" s="87">
        <v>1800</v>
      </c>
      <c r="CF42" s="88"/>
      <c r="CG42" s="85">
        <v>0.70000000000000007</v>
      </c>
      <c r="CH42" s="86"/>
      <c r="CI42" s="87">
        <v>60</v>
      </c>
      <c r="CJ42" s="88"/>
      <c r="CK42" s="43">
        <v>0.74375000000000002</v>
      </c>
      <c r="CL42" s="47">
        <v>0.74444444444444446</v>
      </c>
      <c r="CM42" s="70">
        <v>61</v>
      </c>
      <c r="CN42" s="71">
        <v>61</v>
      </c>
      <c r="CO42" s="72"/>
      <c r="CP42" s="91">
        <v>0.74583333333333324</v>
      </c>
      <c r="CQ42" s="95">
        <v>5.5555555555555601E-2</v>
      </c>
      <c r="CR42" s="42" t="s">
        <v>44</v>
      </c>
      <c r="CS42" s="38">
        <v>0</v>
      </c>
      <c r="CU42" s="39">
        <v>272.5</v>
      </c>
      <c r="CV42" s="46">
        <v>1860</v>
      </c>
      <c r="CW42" s="40"/>
      <c r="CX42" s="63">
        <v>2132.5</v>
      </c>
      <c r="CZ42" s="101" t="s">
        <v>191</v>
      </c>
      <c r="DA42" s="129" t="s">
        <v>177</v>
      </c>
      <c r="DB42" s="129">
        <v>114</v>
      </c>
      <c r="DC42" s="104" t="s">
        <v>187</v>
      </c>
      <c r="DD42" s="77"/>
      <c r="DE42" s="56"/>
      <c r="DF42" s="36"/>
      <c r="DI42" s="41">
        <v>1.0900000000000001</v>
      </c>
      <c r="DJ42" s="17" t="s">
        <v>196</v>
      </c>
      <c r="DK42" s="153">
        <v>200.065</v>
      </c>
      <c r="DL42" s="41">
        <v>200.065</v>
      </c>
      <c r="DM42" s="41">
        <v>9999</v>
      </c>
      <c r="DP42" s="41">
        <v>38</v>
      </c>
      <c r="DQ42" s="227">
        <v>0</v>
      </c>
      <c r="DR42" s="227">
        <v>0</v>
      </c>
      <c r="DS42" s="228">
        <v>71.3</v>
      </c>
      <c r="DT42" s="227">
        <v>0</v>
      </c>
      <c r="DU42" s="227">
        <v>0</v>
      </c>
      <c r="DV42" s="227">
        <v>5</v>
      </c>
      <c r="DW42" s="227">
        <v>0</v>
      </c>
      <c r="DX42" s="227">
        <v>0</v>
      </c>
      <c r="DY42" s="227">
        <v>7</v>
      </c>
      <c r="DZ42" s="227">
        <v>0</v>
      </c>
      <c r="EA42" s="227">
        <v>49</v>
      </c>
      <c r="EB42" s="227">
        <v>0</v>
      </c>
      <c r="EC42" s="228">
        <v>56.2</v>
      </c>
      <c r="ED42" s="227">
        <v>0</v>
      </c>
      <c r="EE42" s="227">
        <v>0</v>
      </c>
      <c r="EF42" s="227">
        <v>23</v>
      </c>
      <c r="EG42" s="227">
        <v>1860</v>
      </c>
      <c r="EH42" s="228">
        <v>61</v>
      </c>
      <c r="EI42" s="227">
        <v>0</v>
      </c>
      <c r="EK42" s="41">
        <v>38</v>
      </c>
      <c r="EL42" s="227">
        <v>0</v>
      </c>
      <c r="EM42" s="227">
        <v>0</v>
      </c>
      <c r="EN42" s="227">
        <v>71.3</v>
      </c>
      <c r="EO42" s="227">
        <v>71.3</v>
      </c>
      <c r="EP42" s="227">
        <v>71.3</v>
      </c>
      <c r="EQ42" s="227">
        <v>76.3</v>
      </c>
      <c r="ER42" s="227">
        <v>76.3</v>
      </c>
      <c r="ES42" s="227">
        <v>76.3</v>
      </c>
      <c r="ET42" s="227">
        <v>83.3</v>
      </c>
      <c r="EU42" s="227">
        <v>83.3</v>
      </c>
      <c r="EV42" s="227">
        <v>132.30000000000001</v>
      </c>
      <c r="EW42" s="227">
        <v>132.30000000000001</v>
      </c>
      <c r="EX42" s="227">
        <v>188.5</v>
      </c>
      <c r="EY42" s="227">
        <v>188.5</v>
      </c>
      <c r="EZ42" s="227">
        <v>188.5</v>
      </c>
      <c r="FA42" s="227">
        <v>211.5</v>
      </c>
      <c r="FB42" s="227">
        <v>2071.5</v>
      </c>
      <c r="FC42" s="227">
        <v>2132.5</v>
      </c>
      <c r="FD42" s="227">
        <v>2132.5</v>
      </c>
    </row>
    <row r="43" spans="1:160" ht="13.5" thickBot="1" x14ac:dyDescent="0.25">
      <c r="A43" s="132"/>
      <c r="B43" s="34">
        <v>32</v>
      </c>
      <c r="C43" s="10">
        <v>32</v>
      </c>
      <c r="D43" s="37" t="s">
        <v>53</v>
      </c>
      <c r="E43" s="37" t="s">
        <v>137</v>
      </c>
      <c r="F43" s="37"/>
      <c r="G43" s="43">
        <v>0.31388888888888899</v>
      </c>
      <c r="H43" s="47">
        <v>0.31388888888888888</v>
      </c>
      <c r="I43" s="58" t="s">
        <v>44</v>
      </c>
      <c r="J43" s="52">
        <v>0</v>
      </c>
      <c r="K43" s="43">
        <v>0.39722222222221998</v>
      </c>
      <c r="L43" s="47">
        <v>0.39722222222220999</v>
      </c>
      <c r="M43" s="42" t="s">
        <v>44</v>
      </c>
      <c r="N43" s="38">
        <v>0</v>
      </c>
      <c r="O43" s="73">
        <v>0.43888888888888888</v>
      </c>
      <c r="P43" s="42" t="s">
        <v>44</v>
      </c>
      <c r="Q43" s="38">
        <v>0</v>
      </c>
      <c r="R43" s="43">
        <v>0.44027777777777777</v>
      </c>
      <c r="S43" s="47">
        <v>0.44513888888888892</v>
      </c>
      <c r="T43" s="70">
        <v>41.4</v>
      </c>
      <c r="U43" s="71">
        <v>41.4</v>
      </c>
      <c r="V43" s="72">
        <v>30</v>
      </c>
      <c r="W43" s="115">
        <v>0.4597222222222222</v>
      </c>
      <c r="X43" s="42" t="s">
        <v>44</v>
      </c>
      <c r="Y43" s="38">
        <v>0</v>
      </c>
      <c r="Z43" s="49">
        <v>0.49444444444444446</v>
      </c>
      <c r="AA43" s="42" t="s">
        <v>44</v>
      </c>
      <c r="AB43" s="38">
        <v>0</v>
      </c>
      <c r="AC43" s="53">
        <v>0.49652777777777773</v>
      </c>
      <c r="AD43" s="61"/>
      <c r="AE43" s="55">
        <v>0.50043981481481481</v>
      </c>
      <c r="AF43" s="35">
        <v>3.9120370370370749E-3</v>
      </c>
      <c r="AG43" s="35">
        <v>5.7870370370408184E-5</v>
      </c>
      <c r="AH43" s="44" t="s">
        <v>223</v>
      </c>
      <c r="AI43" s="45">
        <v>5</v>
      </c>
      <c r="AJ43" s="115">
        <v>0.51736111111111105</v>
      </c>
      <c r="AK43" s="42" t="s">
        <v>44</v>
      </c>
      <c r="AL43" s="38">
        <v>0</v>
      </c>
      <c r="AM43" s="73">
        <v>0.52777777777777779</v>
      </c>
      <c r="AN43" s="42" t="s">
        <v>44</v>
      </c>
      <c r="AO43" s="38">
        <v>0</v>
      </c>
      <c r="AP43" s="53">
        <v>0.52986111111111112</v>
      </c>
      <c r="AQ43" s="61"/>
      <c r="AR43" s="55">
        <v>0.5366319444444444</v>
      </c>
      <c r="AS43" s="35">
        <v>6.7708333333332815E-3</v>
      </c>
      <c r="AT43" s="35">
        <v>1.1574074074022396E-5</v>
      </c>
      <c r="AU43" s="44" t="s">
        <v>223</v>
      </c>
      <c r="AV43" s="45">
        <v>1</v>
      </c>
      <c r="AW43" s="49">
        <v>0.55763888888888891</v>
      </c>
      <c r="AX43" s="42" t="s">
        <v>44</v>
      </c>
      <c r="AY43" s="38">
        <v>0</v>
      </c>
      <c r="AZ43" s="49">
        <v>0.56111111111111101</v>
      </c>
      <c r="BA43" s="61"/>
      <c r="BB43" s="55">
        <v>0.56638888888888894</v>
      </c>
      <c r="BC43" s="35">
        <v>5.2777777777779367E-3</v>
      </c>
      <c r="BD43" s="35">
        <v>2.7777777777793656E-4</v>
      </c>
      <c r="BE43" s="44" t="s">
        <v>223</v>
      </c>
      <c r="BF43" s="45">
        <v>24</v>
      </c>
      <c r="BG43" s="308">
        <v>0.60624999999999996</v>
      </c>
      <c r="BH43" s="42" t="s">
        <v>44</v>
      </c>
      <c r="BI43" s="38">
        <v>0</v>
      </c>
      <c r="BJ43" s="43">
        <v>0.60625000000000007</v>
      </c>
      <c r="BK43" s="47">
        <v>0.61527777777777781</v>
      </c>
      <c r="BL43" s="70">
        <v>52.5</v>
      </c>
      <c r="BM43" s="71">
        <v>52.5</v>
      </c>
      <c r="BN43" s="72"/>
      <c r="BO43" s="117" t="s">
        <v>226</v>
      </c>
      <c r="BP43" s="121"/>
      <c r="BQ43" s="124" t="s">
        <v>225</v>
      </c>
      <c r="BR43" s="125"/>
      <c r="BS43" s="49">
        <v>0.68611111111111101</v>
      </c>
      <c r="BT43" s="42" t="s">
        <v>44</v>
      </c>
      <c r="BU43" s="38">
        <v>0</v>
      </c>
      <c r="BV43" s="49">
        <v>0.688194444444444</v>
      </c>
      <c r="BW43" s="61"/>
      <c r="BX43" s="55">
        <v>0.68949074074074079</v>
      </c>
      <c r="BY43" s="35">
        <v>1.296296296296795E-3</v>
      </c>
      <c r="BZ43" s="35">
        <v>1.1574074074069086E-3</v>
      </c>
      <c r="CA43" s="44" t="s">
        <v>45</v>
      </c>
      <c r="CB43" s="45">
        <v>100</v>
      </c>
      <c r="CC43" s="85">
        <v>0.69166666666666676</v>
      </c>
      <c r="CD43" s="86"/>
      <c r="CE43" s="87">
        <v>60</v>
      </c>
      <c r="CF43" s="88"/>
      <c r="CG43" s="85">
        <v>0.7006944444444444</v>
      </c>
      <c r="CH43" s="86"/>
      <c r="CI43" s="87">
        <v>0</v>
      </c>
      <c r="CJ43" s="88"/>
      <c r="CK43" s="43">
        <v>0.74305555555555547</v>
      </c>
      <c r="CL43" s="47">
        <v>0.74305555555555547</v>
      </c>
      <c r="CM43" s="70">
        <v>52.7</v>
      </c>
      <c r="CN43" s="71">
        <v>52.7</v>
      </c>
      <c r="CO43" s="72"/>
      <c r="CP43" s="91">
        <v>0.74513888888888891</v>
      </c>
      <c r="CQ43" s="95">
        <v>5.5555555555555601E-2</v>
      </c>
      <c r="CR43" s="42" t="s">
        <v>44</v>
      </c>
      <c r="CS43" s="38">
        <v>0</v>
      </c>
      <c r="CU43" s="39">
        <v>306.60000000000002</v>
      </c>
      <c r="CV43" s="46">
        <v>60</v>
      </c>
      <c r="CW43" s="40"/>
      <c r="CX43" s="63">
        <v>366.6</v>
      </c>
      <c r="CZ43" s="101" t="s">
        <v>191</v>
      </c>
      <c r="DA43" s="129" t="s">
        <v>177</v>
      </c>
      <c r="DB43" s="129">
        <v>140</v>
      </c>
      <c r="DC43" s="104" t="s">
        <v>187</v>
      </c>
      <c r="DD43" s="77"/>
      <c r="DE43" s="56"/>
      <c r="DF43" s="36"/>
      <c r="DI43" s="41">
        <v>1.0900000000000001</v>
      </c>
      <c r="DJ43" s="17" t="s">
        <v>196</v>
      </c>
      <c r="DK43" s="153">
        <v>189.79400000000004</v>
      </c>
      <c r="DL43" s="41">
        <v>189.79400000000004</v>
      </c>
      <c r="DM43" s="41">
        <v>9999</v>
      </c>
      <c r="DP43" s="41">
        <v>32</v>
      </c>
      <c r="DQ43" s="227">
        <v>0</v>
      </c>
      <c r="DR43" s="227">
        <v>0</v>
      </c>
      <c r="DS43" s="228">
        <v>71.400000000000006</v>
      </c>
      <c r="DT43" s="227">
        <v>0</v>
      </c>
      <c r="DU43" s="227">
        <v>0</v>
      </c>
      <c r="DV43" s="227">
        <v>5</v>
      </c>
      <c r="DW43" s="227">
        <v>0</v>
      </c>
      <c r="DX43" s="227">
        <v>0</v>
      </c>
      <c r="DY43" s="227">
        <v>1</v>
      </c>
      <c r="DZ43" s="227">
        <v>0</v>
      </c>
      <c r="EA43" s="227">
        <v>24</v>
      </c>
      <c r="EB43" s="227">
        <v>0</v>
      </c>
      <c r="EC43" s="228">
        <v>52.5</v>
      </c>
      <c r="ED43" s="227">
        <v>0</v>
      </c>
      <c r="EE43" s="227">
        <v>0</v>
      </c>
      <c r="EF43" s="227">
        <v>100</v>
      </c>
      <c r="EG43" s="227">
        <v>60</v>
      </c>
      <c r="EH43" s="228">
        <v>52.7</v>
      </c>
      <c r="EI43" s="227">
        <v>0</v>
      </c>
      <c r="EK43" s="41">
        <v>32</v>
      </c>
      <c r="EL43" s="227">
        <v>0</v>
      </c>
      <c r="EM43" s="227">
        <v>0</v>
      </c>
      <c r="EN43" s="227">
        <v>71.400000000000006</v>
      </c>
      <c r="EO43" s="227">
        <v>71.400000000000006</v>
      </c>
      <c r="EP43" s="227">
        <v>71.400000000000006</v>
      </c>
      <c r="EQ43" s="227">
        <v>76.400000000000006</v>
      </c>
      <c r="ER43" s="227">
        <v>76.400000000000006</v>
      </c>
      <c r="ES43" s="227">
        <v>76.400000000000006</v>
      </c>
      <c r="ET43" s="227">
        <v>77.400000000000006</v>
      </c>
      <c r="EU43" s="227">
        <v>77.400000000000006</v>
      </c>
      <c r="EV43" s="227">
        <v>101.4</v>
      </c>
      <c r="EW43" s="227">
        <v>101.4</v>
      </c>
      <c r="EX43" s="227">
        <v>153.9</v>
      </c>
      <c r="EY43" s="227">
        <v>153.9</v>
      </c>
      <c r="EZ43" s="227">
        <v>153.9</v>
      </c>
      <c r="FA43" s="227">
        <v>253.9</v>
      </c>
      <c r="FB43" s="227">
        <v>313.89999999999998</v>
      </c>
      <c r="FC43" s="227">
        <v>366.6</v>
      </c>
      <c r="FD43" s="227">
        <v>366.6</v>
      </c>
    </row>
    <row r="44" spans="1:160" ht="13.5" thickBot="1" x14ac:dyDescent="0.25">
      <c r="A44" s="132"/>
      <c r="B44" s="34">
        <v>56</v>
      </c>
      <c r="C44" s="10">
        <v>59</v>
      </c>
      <c r="D44" s="37" t="s">
        <v>168</v>
      </c>
      <c r="E44" s="37" t="s">
        <v>169</v>
      </c>
      <c r="F44" s="37"/>
      <c r="G44" s="43">
        <v>0.33055555555555499</v>
      </c>
      <c r="H44" s="47">
        <v>0.33055555555555555</v>
      </c>
      <c r="I44" s="58" t="s">
        <v>44</v>
      </c>
      <c r="J44" s="52">
        <v>0</v>
      </c>
      <c r="K44" s="43">
        <v>0.41388888888888598</v>
      </c>
      <c r="L44" s="47">
        <v>0.41388888888886599</v>
      </c>
      <c r="M44" s="42" t="s">
        <v>44</v>
      </c>
      <c r="N44" s="38">
        <v>0</v>
      </c>
      <c r="O44" s="73">
        <v>0.45555555555555555</v>
      </c>
      <c r="P44" s="42" t="s">
        <v>44</v>
      </c>
      <c r="Q44" s="38">
        <v>0</v>
      </c>
      <c r="R44" s="43">
        <v>0.46458333333333335</v>
      </c>
      <c r="S44" s="47">
        <v>0.46458333333333335</v>
      </c>
      <c r="T44" s="70">
        <v>47.5</v>
      </c>
      <c r="U44" s="71">
        <v>47.5</v>
      </c>
      <c r="V44" s="72">
        <v>30</v>
      </c>
      <c r="W44" s="115">
        <v>0.47638888888888886</v>
      </c>
      <c r="X44" s="42" t="s">
        <v>44</v>
      </c>
      <c r="Y44" s="38">
        <v>0</v>
      </c>
      <c r="Z44" s="49">
        <v>0.51111111111111118</v>
      </c>
      <c r="AA44" s="42" t="s">
        <v>44</v>
      </c>
      <c r="AB44" s="38">
        <v>0</v>
      </c>
      <c r="AC44" s="53">
        <v>0.51388888888888895</v>
      </c>
      <c r="AD44" s="61"/>
      <c r="AE44" s="55">
        <v>0.51841435185185192</v>
      </c>
      <c r="AF44" s="35">
        <v>4.5254629629629672E-3</v>
      </c>
      <c r="AG44" s="35">
        <v>6.7129629629630047E-4</v>
      </c>
      <c r="AH44" s="44" t="s">
        <v>223</v>
      </c>
      <c r="AI44" s="45">
        <v>58</v>
      </c>
      <c r="AJ44" s="115">
        <v>0.53472222222222232</v>
      </c>
      <c r="AK44" s="42" t="s">
        <v>44</v>
      </c>
      <c r="AL44" s="38">
        <v>0</v>
      </c>
      <c r="AM44" s="73">
        <v>0.54583333333333328</v>
      </c>
      <c r="AN44" s="42" t="s">
        <v>223</v>
      </c>
      <c r="AO44" s="38">
        <v>60</v>
      </c>
      <c r="AP44" s="53">
        <v>0.54722222222222217</v>
      </c>
      <c r="AQ44" s="61"/>
      <c r="AR44" s="55">
        <v>0.55539351851851848</v>
      </c>
      <c r="AS44" s="35">
        <v>8.1712962962963154E-3</v>
      </c>
      <c r="AT44" s="35">
        <v>1.4120370370370562E-3</v>
      </c>
      <c r="AU44" s="44" t="s">
        <v>223</v>
      </c>
      <c r="AV44" s="45">
        <v>122</v>
      </c>
      <c r="AW44" s="49">
        <v>0.57500000000000007</v>
      </c>
      <c r="AX44" s="42" t="s">
        <v>44</v>
      </c>
      <c r="AY44" s="38">
        <v>0</v>
      </c>
      <c r="AZ44" s="49">
        <v>0.57708333333333295</v>
      </c>
      <c r="BA44" s="61"/>
      <c r="BB44" s="55">
        <v>0.58523148148148152</v>
      </c>
      <c r="BC44" s="35">
        <v>8.1481481481485707E-3</v>
      </c>
      <c r="BD44" s="35">
        <v>3.1481481481485706E-3</v>
      </c>
      <c r="BE44" s="44" t="s">
        <v>223</v>
      </c>
      <c r="BF44" s="45">
        <v>272</v>
      </c>
      <c r="BG44" s="308">
        <v>0.62222222222222179</v>
      </c>
      <c r="BH44" s="42" t="s">
        <v>44</v>
      </c>
      <c r="BI44" s="38">
        <v>0</v>
      </c>
      <c r="BJ44" s="43">
        <v>0.62222222222222223</v>
      </c>
      <c r="BK44" s="47">
        <v>0.6333333333333333</v>
      </c>
      <c r="BL44" s="70">
        <v>29.4</v>
      </c>
      <c r="BM44" s="71">
        <v>29.4</v>
      </c>
      <c r="BN44" s="72"/>
      <c r="BO44" s="117"/>
      <c r="BP44" s="121"/>
      <c r="BQ44" s="124"/>
      <c r="BR44" s="125"/>
      <c r="BS44" s="49">
        <v>0.70972222222222225</v>
      </c>
      <c r="BT44" s="42" t="s">
        <v>44</v>
      </c>
      <c r="BU44" s="38">
        <v>0</v>
      </c>
      <c r="BV44" s="49">
        <v>0.71250000000000002</v>
      </c>
      <c r="BW44" s="61"/>
      <c r="BX44" s="55">
        <v>0.7195138888888889</v>
      </c>
      <c r="BY44" s="35">
        <v>7.0138888888888751E-3</v>
      </c>
      <c r="BZ44" s="35">
        <v>4.5601851851851715E-3</v>
      </c>
      <c r="CA44" s="44" t="s">
        <v>223</v>
      </c>
      <c r="CB44" s="45">
        <v>394</v>
      </c>
      <c r="CC44" s="85">
        <v>0.72222222222222221</v>
      </c>
      <c r="CD44" s="86"/>
      <c r="CE44" s="87">
        <v>0</v>
      </c>
      <c r="CF44" s="88"/>
      <c r="CG44" s="85">
        <v>0.73749999999999993</v>
      </c>
      <c r="CH44" s="86"/>
      <c r="CI44" s="87">
        <v>0</v>
      </c>
      <c r="CJ44" s="88"/>
      <c r="CK44" s="43"/>
      <c r="CL44" s="47"/>
      <c r="CM44" s="317"/>
      <c r="CN44" s="310" t="s">
        <v>231</v>
      </c>
      <c r="CO44" s="72"/>
      <c r="CP44" s="91"/>
      <c r="CQ44" s="95">
        <v>5.5555555555555601E-2</v>
      </c>
      <c r="CR44" s="42" t="s">
        <v>44</v>
      </c>
      <c r="CS44" s="38"/>
      <c r="CU44" s="39" t="s">
        <v>231</v>
      </c>
      <c r="CV44" s="46" t="s">
        <v>231</v>
      </c>
      <c r="CW44" s="40"/>
      <c r="CX44" s="63" t="s">
        <v>231</v>
      </c>
      <c r="CZ44" s="101" t="s">
        <v>191</v>
      </c>
      <c r="DA44" s="129" t="s">
        <v>177</v>
      </c>
      <c r="DB44" s="129">
        <v>141</v>
      </c>
      <c r="DC44" s="104" t="s">
        <v>188</v>
      </c>
      <c r="DD44" s="77"/>
      <c r="DE44" s="56"/>
      <c r="DF44" s="36"/>
      <c r="DI44" s="41">
        <v>1.0900000000000001</v>
      </c>
      <c r="DJ44" s="17" t="s">
        <v>196</v>
      </c>
      <c r="DK44" s="153" t="e">
        <v>#REF!</v>
      </c>
      <c r="DL44" s="41" t="e">
        <v>#REF!</v>
      </c>
      <c r="DM44" s="41">
        <v>9999</v>
      </c>
      <c r="DP44" s="41">
        <v>59</v>
      </c>
      <c r="DQ44" s="227">
        <v>0</v>
      </c>
      <c r="DR44" s="227">
        <v>0</v>
      </c>
      <c r="DS44" s="228">
        <v>77.5</v>
      </c>
      <c r="DT44" s="227">
        <v>0</v>
      </c>
      <c r="DU44" s="227">
        <v>0</v>
      </c>
      <c r="DV44" s="227">
        <v>58</v>
      </c>
      <c r="DW44" s="227">
        <v>0</v>
      </c>
      <c r="DX44" s="227">
        <v>60</v>
      </c>
      <c r="DY44" s="227">
        <v>122</v>
      </c>
      <c r="DZ44" s="227">
        <v>0</v>
      </c>
      <c r="EA44" s="227">
        <v>272</v>
      </c>
      <c r="EB44" s="227">
        <v>0</v>
      </c>
      <c r="EC44" s="228">
        <v>29.4</v>
      </c>
      <c r="ED44" s="227">
        <v>0</v>
      </c>
      <c r="EE44" s="227">
        <v>0</v>
      </c>
      <c r="EF44" s="227">
        <v>394</v>
      </c>
      <c r="EG44" s="227">
        <v>0</v>
      </c>
      <c r="EH44" s="228" t="e">
        <v>#REF!</v>
      </c>
      <c r="EI44" s="227">
        <v>0</v>
      </c>
      <c r="EK44" s="41">
        <v>59</v>
      </c>
      <c r="EL44" s="227">
        <v>0</v>
      </c>
      <c r="EM44" s="227">
        <v>0</v>
      </c>
      <c r="EN44" s="227">
        <v>77.5</v>
      </c>
      <c r="EO44" s="227">
        <v>77.5</v>
      </c>
      <c r="EP44" s="227">
        <v>77.5</v>
      </c>
      <c r="EQ44" s="227">
        <v>135.5</v>
      </c>
      <c r="ER44" s="227">
        <v>135.5</v>
      </c>
      <c r="ES44" s="227">
        <v>195.5</v>
      </c>
      <c r="ET44" s="227">
        <v>317.5</v>
      </c>
      <c r="EU44" s="227">
        <v>317.5</v>
      </c>
      <c r="EV44" s="227">
        <v>589.5</v>
      </c>
      <c r="EW44" s="227">
        <v>589.5</v>
      </c>
      <c r="EX44" s="227">
        <v>618.9</v>
      </c>
      <c r="EY44" s="227">
        <v>618.9</v>
      </c>
      <c r="EZ44" s="227">
        <v>618.9</v>
      </c>
      <c r="FA44" s="227">
        <v>1012.9</v>
      </c>
      <c r="FB44" s="227">
        <v>1012.9</v>
      </c>
      <c r="FC44" s="227" t="e">
        <v>#REF!</v>
      </c>
      <c r="FD44" s="227" t="e">
        <v>#REF!</v>
      </c>
    </row>
    <row r="45" spans="1:160" ht="13.5" thickBot="1" x14ac:dyDescent="0.25">
      <c r="A45" s="132"/>
      <c r="B45" s="34">
        <v>27</v>
      </c>
      <c r="C45" s="10">
        <v>27</v>
      </c>
      <c r="D45" s="37" t="s">
        <v>127</v>
      </c>
      <c r="E45" s="37" t="s">
        <v>128</v>
      </c>
      <c r="F45" s="37"/>
      <c r="G45" s="43">
        <v>0.31041666666666701</v>
      </c>
      <c r="H45" s="47">
        <v>0.31041666666666667</v>
      </c>
      <c r="I45" s="58" t="s">
        <v>44</v>
      </c>
      <c r="J45" s="52">
        <v>0</v>
      </c>
      <c r="K45" s="43">
        <v>0.39374999999999799</v>
      </c>
      <c r="L45" s="47">
        <v>0.39374999999999</v>
      </c>
      <c r="M45" s="42" t="s">
        <v>44</v>
      </c>
      <c r="N45" s="38">
        <v>0</v>
      </c>
      <c r="O45" s="73">
        <v>0.43541666666666662</v>
      </c>
      <c r="P45" s="42" t="s">
        <v>44</v>
      </c>
      <c r="Q45" s="38">
        <v>0</v>
      </c>
      <c r="R45" s="43">
        <v>0.43958333333333338</v>
      </c>
      <c r="S45" s="47">
        <v>0.43958333333333338</v>
      </c>
      <c r="T45" s="70">
        <v>47.6</v>
      </c>
      <c r="U45" s="71">
        <v>47.6</v>
      </c>
      <c r="V45" s="72">
        <v>30</v>
      </c>
      <c r="W45" s="115">
        <v>0.45624999999999999</v>
      </c>
      <c r="X45" s="42" t="s">
        <v>44</v>
      </c>
      <c r="Y45" s="38">
        <v>0</v>
      </c>
      <c r="Z45" s="49">
        <v>0.4909722222222222</v>
      </c>
      <c r="AA45" s="42" t="s">
        <v>44</v>
      </c>
      <c r="AB45" s="38">
        <v>0</v>
      </c>
      <c r="AC45" s="53">
        <v>0.49305555555555558</v>
      </c>
      <c r="AD45" s="61"/>
      <c r="AE45" s="55">
        <v>0.49851851851851853</v>
      </c>
      <c r="AF45" s="35">
        <v>5.4629629629629473E-3</v>
      </c>
      <c r="AG45" s="35">
        <v>1.6087962962962805E-3</v>
      </c>
      <c r="AH45" s="44" t="s">
        <v>223</v>
      </c>
      <c r="AI45" s="45">
        <v>139</v>
      </c>
      <c r="AJ45" s="115">
        <v>0.51388888888888895</v>
      </c>
      <c r="AK45" s="42" t="s">
        <v>44</v>
      </c>
      <c r="AL45" s="38">
        <v>0</v>
      </c>
      <c r="AM45" s="73">
        <v>0.52430555555555558</v>
      </c>
      <c r="AN45" s="42" t="s">
        <v>44</v>
      </c>
      <c r="AO45" s="38">
        <v>0</v>
      </c>
      <c r="AP45" s="53">
        <v>0.52708333333333335</v>
      </c>
      <c r="AQ45" s="61"/>
      <c r="AR45" s="55">
        <v>0.53449074074074077</v>
      </c>
      <c r="AS45" s="35">
        <v>7.4074074074074181E-3</v>
      </c>
      <c r="AT45" s="35">
        <v>6.4814814814815897E-4</v>
      </c>
      <c r="AU45" s="44" t="s">
        <v>223</v>
      </c>
      <c r="AV45" s="45">
        <v>56</v>
      </c>
      <c r="AW45" s="49">
        <v>0.55486111111111114</v>
      </c>
      <c r="AX45" s="42" t="s">
        <v>44</v>
      </c>
      <c r="AY45" s="38">
        <v>0</v>
      </c>
      <c r="AZ45" s="49">
        <v>0.55763888888888902</v>
      </c>
      <c r="BA45" s="61"/>
      <c r="BB45" s="55">
        <v>0.56281250000000005</v>
      </c>
      <c r="BC45" s="35">
        <v>5.1736111111110317E-3</v>
      </c>
      <c r="BD45" s="35">
        <v>1.7361111111103156E-4</v>
      </c>
      <c r="BE45" s="44" t="s">
        <v>223</v>
      </c>
      <c r="BF45" s="45">
        <v>15</v>
      </c>
      <c r="BG45" s="308">
        <v>0.60277777777777786</v>
      </c>
      <c r="BH45" s="42" t="s">
        <v>44</v>
      </c>
      <c r="BI45" s="38">
        <v>0</v>
      </c>
      <c r="BJ45" s="43">
        <v>0.60902777777777783</v>
      </c>
      <c r="BK45" s="47">
        <v>0.61041666666666672</v>
      </c>
      <c r="BL45" s="70">
        <v>25.6</v>
      </c>
      <c r="BM45" s="71">
        <v>25.6</v>
      </c>
      <c r="BN45" s="72">
        <v>300</v>
      </c>
      <c r="BO45" s="117" t="s">
        <v>229</v>
      </c>
      <c r="BP45" s="121">
        <v>3600</v>
      </c>
      <c r="BQ45" s="124" t="s">
        <v>225</v>
      </c>
      <c r="BR45" s="125"/>
      <c r="BS45" s="49">
        <v>0.69652777777777775</v>
      </c>
      <c r="BT45" s="42" t="s">
        <v>223</v>
      </c>
      <c r="BU45" s="38">
        <v>1380</v>
      </c>
      <c r="BV45" s="49">
        <v>0.69861111111111096</v>
      </c>
      <c r="BW45" s="61"/>
      <c r="BX45" s="55">
        <v>0.70210648148148147</v>
      </c>
      <c r="BY45" s="35">
        <v>3.4953703703705097E-3</v>
      </c>
      <c r="BZ45" s="35">
        <v>1.0416666666668061E-3</v>
      </c>
      <c r="CA45" s="44" t="s">
        <v>223</v>
      </c>
      <c r="CB45" s="45">
        <v>90</v>
      </c>
      <c r="CC45" s="85">
        <v>0.70277777777777783</v>
      </c>
      <c r="CD45" s="86"/>
      <c r="CE45" s="87">
        <v>0</v>
      </c>
      <c r="CF45" s="88"/>
      <c r="CG45" s="85">
        <v>0.7104166666666667</v>
      </c>
      <c r="CH45" s="86"/>
      <c r="CI45" s="87">
        <v>0</v>
      </c>
      <c r="CJ45" s="88"/>
      <c r="CK45" s="43">
        <v>0.75486111111111109</v>
      </c>
      <c r="CL45" s="47">
        <v>0.75624999999999998</v>
      </c>
      <c r="CM45" s="70">
        <v>57.6</v>
      </c>
      <c r="CN45" s="71">
        <v>57.6</v>
      </c>
      <c r="CO45" s="72"/>
      <c r="CP45" s="91">
        <v>0.7583333333333333</v>
      </c>
      <c r="CQ45" s="95">
        <v>5.5555555555555601E-2</v>
      </c>
      <c r="CR45" s="42" t="s">
        <v>44</v>
      </c>
      <c r="CS45" s="38">
        <v>0</v>
      </c>
      <c r="CU45" s="39">
        <v>760.8</v>
      </c>
      <c r="CV45" s="46">
        <v>4980</v>
      </c>
      <c r="CW45" s="40"/>
      <c r="CX45" s="63">
        <v>5740.8</v>
      </c>
      <c r="CZ45" s="101" t="s">
        <v>190</v>
      </c>
      <c r="DA45" s="129" t="s">
        <v>176</v>
      </c>
      <c r="DB45" s="129">
        <v>238</v>
      </c>
      <c r="DC45" s="104" t="s">
        <v>186</v>
      </c>
      <c r="DD45" s="77"/>
      <c r="DE45" s="56"/>
      <c r="DF45" s="36"/>
      <c r="DI45" s="41">
        <v>1.1499999999999999</v>
      </c>
      <c r="DJ45" s="17" t="s">
        <v>196</v>
      </c>
      <c r="DK45" s="153">
        <v>480.42</v>
      </c>
      <c r="DL45" s="41">
        <v>480.42</v>
      </c>
      <c r="DM45" s="41">
        <v>9999</v>
      </c>
      <c r="DP45" s="41">
        <v>27</v>
      </c>
      <c r="DQ45" s="227">
        <v>0</v>
      </c>
      <c r="DR45" s="227">
        <v>0</v>
      </c>
      <c r="DS45" s="228">
        <v>77.599999999999994</v>
      </c>
      <c r="DT45" s="227">
        <v>0</v>
      </c>
      <c r="DU45" s="227">
        <v>0</v>
      </c>
      <c r="DV45" s="227">
        <v>139</v>
      </c>
      <c r="DW45" s="227">
        <v>0</v>
      </c>
      <c r="DX45" s="227">
        <v>0</v>
      </c>
      <c r="DY45" s="227">
        <v>56</v>
      </c>
      <c r="DZ45" s="227">
        <v>0</v>
      </c>
      <c r="EA45" s="227">
        <v>15</v>
      </c>
      <c r="EB45" s="227">
        <v>0</v>
      </c>
      <c r="EC45" s="228">
        <v>325.60000000000002</v>
      </c>
      <c r="ED45" s="227">
        <v>3600</v>
      </c>
      <c r="EE45" s="227">
        <v>1380</v>
      </c>
      <c r="EF45" s="227">
        <v>90</v>
      </c>
      <c r="EG45" s="227">
        <v>0</v>
      </c>
      <c r="EH45" s="228">
        <v>57.6</v>
      </c>
      <c r="EI45" s="227">
        <v>0</v>
      </c>
      <c r="EK45" s="41">
        <v>27</v>
      </c>
      <c r="EL45" s="227">
        <v>0</v>
      </c>
      <c r="EM45" s="227">
        <v>0</v>
      </c>
      <c r="EN45" s="227">
        <v>77.599999999999994</v>
      </c>
      <c r="EO45" s="227">
        <v>77.599999999999994</v>
      </c>
      <c r="EP45" s="227">
        <v>77.599999999999994</v>
      </c>
      <c r="EQ45" s="227">
        <v>216.6</v>
      </c>
      <c r="ER45" s="227">
        <v>216.6</v>
      </c>
      <c r="ES45" s="227">
        <v>216.6</v>
      </c>
      <c r="ET45" s="227">
        <v>272.60000000000002</v>
      </c>
      <c r="EU45" s="227">
        <v>272.60000000000002</v>
      </c>
      <c r="EV45" s="227">
        <v>287.60000000000002</v>
      </c>
      <c r="EW45" s="227">
        <v>287.60000000000002</v>
      </c>
      <c r="EX45" s="227">
        <v>613.20000000000005</v>
      </c>
      <c r="EY45" s="227">
        <v>4213.2</v>
      </c>
      <c r="EZ45" s="227">
        <v>5593.2</v>
      </c>
      <c r="FA45" s="227">
        <v>5683.2</v>
      </c>
      <c r="FB45" s="227">
        <v>5683.2</v>
      </c>
      <c r="FC45" s="227">
        <v>5740.8</v>
      </c>
      <c r="FD45" s="227">
        <v>5740.8</v>
      </c>
    </row>
    <row r="46" spans="1:160" ht="13.5" thickBot="1" x14ac:dyDescent="0.25">
      <c r="A46" s="132"/>
      <c r="B46" s="34">
        <v>55</v>
      </c>
      <c r="C46" s="10">
        <v>58</v>
      </c>
      <c r="D46" s="37" t="s">
        <v>166</v>
      </c>
      <c r="E46" s="37" t="s">
        <v>167</v>
      </c>
      <c r="F46" s="37"/>
      <c r="G46" s="43">
        <v>0.32986111111111099</v>
      </c>
      <c r="H46" s="47">
        <v>0.33194444444444443</v>
      </c>
      <c r="I46" s="58" t="s">
        <v>44</v>
      </c>
      <c r="J46" s="52">
        <v>0</v>
      </c>
      <c r="K46" s="43">
        <v>0.41319444444444098</v>
      </c>
      <c r="L46" s="47">
        <v>0.4145833333333333</v>
      </c>
      <c r="M46" s="42" t="s">
        <v>223</v>
      </c>
      <c r="N46" s="38">
        <v>120</v>
      </c>
      <c r="O46" s="73">
        <v>0.45624999999999999</v>
      </c>
      <c r="P46" s="42" t="s">
        <v>44</v>
      </c>
      <c r="Q46" s="38">
        <v>0</v>
      </c>
      <c r="R46" s="43">
        <v>0.45694444444444443</v>
      </c>
      <c r="S46" s="47">
        <v>0.46527777777777773</v>
      </c>
      <c r="T46" s="70">
        <v>47.6</v>
      </c>
      <c r="U46" s="71">
        <v>47.6</v>
      </c>
      <c r="V46" s="72">
        <v>30</v>
      </c>
      <c r="W46" s="115">
        <v>0.4770833333333333</v>
      </c>
      <c r="X46" s="42" t="s">
        <v>44</v>
      </c>
      <c r="Y46" s="38">
        <v>0</v>
      </c>
      <c r="Z46" s="49">
        <v>0.51180555555555551</v>
      </c>
      <c r="AA46" s="42" t="s">
        <v>44</v>
      </c>
      <c r="AB46" s="38">
        <v>0</v>
      </c>
      <c r="AC46" s="53">
        <v>0.51458333333333328</v>
      </c>
      <c r="AD46" s="61"/>
      <c r="AE46" s="55">
        <v>0.51866898148148144</v>
      </c>
      <c r="AF46" s="35">
        <v>4.0856481481481577E-3</v>
      </c>
      <c r="AG46" s="35">
        <v>2.3148148148149092E-4</v>
      </c>
      <c r="AH46" s="44" t="s">
        <v>223</v>
      </c>
      <c r="AI46" s="45">
        <v>20</v>
      </c>
      <c r="AJ46" s="115">
        <v>0.53541666666666665</v>
      </c>
      <c r="AK46" s="42" t="s">
        <v>44</v>
      </c>
      <c r="AL46" s="38">
        <v>0</v>
      </c>
      <c r="AM46" s="73">
        <v>0.54583333333333328</v>
      </c>
      <c r="AN46" s="42" t="s">
        <v>44</v>
      </c>
      <c r="AO46" s="38">
        <v>0</v>
      </c>
      <c r="AP46" s="53">
        <v>0.54791666666666672</v>
      </c>
      <c r="AQ46" s="61"/>
      <c r="AR46" s="55">
        <v>0.55521990740740745</v>
      </c>
      <c r="AS46" s="35">
        <v>7.3032407407407351E-3</v>
      </c>
      <c r="AT46" s="35">
        <v>5.4398148148147602E-4</v>
      </c>
      <c r="AU46" s="44" t="s">
        <v>223</v>
      </c>
      <c r="AV46" s="45">
        <v>47</v>
      </c>
      <c r="AW46" s="49">
        <v>0.5756944444444444</v>
      </c>
      <c r="AX46" s="42" t="s">
        <v>44</v>
      </c>
      <c r="AY46" s="38">
        <v>0</v>
      </c>
      <c r="AZ46" s="49">
        <v>0.57777777777777795</v>
      </c>
      <c r="BA46" s="61"/>
      <c r="BB46" s="55">
        <v>0.58349537037037036</v>
      </c>
      <c r="BC46" s="35">
        <v>5.7175925925924131E-3</v>
      </c>
      <c r="BD46" s="35">
        <v>7.1759259259241304E-4</v>
      </c>
      <c r="BE46" s="44" t="s">
        <v>223</v>
      </c>
      <c r="BF46" s="45">
        <v>62</v>
      </c>
      <c r="BG46" s="308">
        <v>0.62291666666666679</v>
      </c>
      <c r="BH46" s="42" t="s">
        <v>44</v>
      </c>
      <c r="BI46" s="38">
        <v>0</v>
      </c>
      <c r="BJ46" s="43">
        <v>0.62291666666666667</v>
      </c>
      <c r="BK46" s="47">
        <v>0.63680555555555551</v>
      </c>
      <c r="BL46" s="70">
        <v>33.5</v>
      </c>
      <c r="BM46" s="71">
        <v>33.5</v>
      </c>
      <c r="BN46" s="72"/>
      <c r="BO46" s="117" t="s">
        <v>226</v>
      </c>
      <c r="BP46" s="121"/>
      <c r="BQ46" s="124" t="s">
        <v>225</v>
      </c>
      <c r="BR46" s="125"/>
      <c r="BS46" s="49">
        <v>0.7090277777777777</v>
      </c>
      <c r="BT46" s="42" t="s">
        <v>44</v>
      </c>
      <c r="BU46" s="38">
        <v>0</v>
      </c>
      <c r="BV46" s="49">
        <v>0.71180555555555503</v>
      </c>
      <c r="BW46" s="61"/>
      <c r="BX46" s="55">
        <v>0.71496527777777785</v>
      </c>
      <c r="BY46" s="35">
        <v>3.1597222222228272E-3</v>
      </c>
      <c r="BZ46" s="35">
        <v>7.0601851851912357E-4</v>
      </c>
      <c r="CA46" s="44" t="s">
        <v>223</v>
      </c>
      <c r="CB46" s="45">
        <v>61</v>
      </c>
      <c r="CC46" s="85">
        <v>0.71736111111111101</v>
      </c>
      <c r="CD46" s="86"/>
      <c r="CE46" s="87">
        <v>0</v>
      </c>
      <c r="CF46" s="88"/>
      <c r="CG46" s="85">
        <v>0.72361111111111109</v>
      </c>
      <c r="CH46" s="86"/>
      <c r="CI46" s="87">
        <v>0</v>
      </c>
      <c r="CJ46" s="88"/>
      <c r="CK46" s="43">
        <v>0.7715277777777777</v>
      </c>
      <c r="CL46" s="47">
        <v>0.7715277777777777</v>
      </c>
      <c r="CM46" s="70">
        <v>54.9</v>
      </c>
      <c r="CN46" s="71">
        <v>54.9</v>
      </c>
      <c r="CO46" s="72"/>
      <c r="CP46" s="91">
        <v>0.7729166666666667</v>
      </c>
      <c r="CQ46" s="95">
        <v>5.5555555555555601E-2</v>
      </c>
      <c r="CR46" s="42" t="s">
        <v>44</v>
      </c>
      <c r="CS46" s="38">
        <v>0</v>
      </c>
      <c r="CU46" s="39">
        <v>356</v>
      </c>
      <c r="CV46" s="46">
        <v>120</v>
      </c>
      <c r="CW46" s="40"/>
      <c r="CX46" s="63">
        <v>476</v>
      </c>
      <c r="CZ46" s="101" t="s">
        <v>191</v>
      </c>
      <c r="DA46" s="129" t="s">
        <v>176</v>
      </c>
      <c r="DB46" s="129">
        <v>127</v>
      </c>
      <c r="DC46" s="104"/>
      <c r="DD46" s="77"/>
      <c r="DE46" s="56"/>
      <c r="DF46" s="36"/>
      <c r="DI46" s="41">
        <v>1.1200000000000001</v>
      </c>
      <c r="DJ46" s="17" t="s">
        <v>196</v>
      </c>
      <c r="DK46" s="153">
        <v>182.32</v>
      </c>
      <c r="DL46" s="41">
        <v>182.32</v>
      </c>
      <c r="DM46" s="41">
        <v>9999</v>
      </c>
      <c r="DP46" s="41">
        <v>58</v>
      </c>
      <c r="DQ46" s="227">
        <v>120</v>
      </c>
      <c r="DR46" s="227">
        <v>0</v>
      </c>
      <c r="DS46" s="228">
        <v>77.599999999999994</v>
      </c>
      <c r="DT46" s="227">
        <v>0</v>
      </c>
      <c r="DU46" s="227">
        <v>0</v>
      </c>
      <c r="DV46" s="227">
        <v>20</v>
      </c>
      <c r="DW46" s="227">
        <v>0</v>
      </c>
      <c r="DX46" s="227">
        <v>0</v>
      </c>
      <c r="DY46" s="227">
        <v>47</v>
      </c>
      <c r="DZ46" s="227">
        <v>0</v>
      </c>
      <c r="EA46" s="227">
        <v>62</v>
      </c>
      <c r="EB46" s="227">
        <v>0</v>
      </c>
      <c r="EC46" s="228">
        <v>33.5</v>
      </c>
      <c r="ED46" s="227">
        <v>0</v>
      </c>
      <c r="EE46" s="227">
        <v>0</v>
      </c>
      <c r="EF46" s="227">
        <v>61</v>
      </c>
      <c r="EG46" s="227">
        <v>0</v>
      </c>
      <c r="EH46" s="228">
        <v>54.9</v>
      </c>
      <c r="EI46" s="227">
        <v>0</v>
      </c>
      <c r="EK46" s="41">
        <v>58</v>
      </c>
      <c r="EL46" s="227">
        <v>120</v>
      </c>
      <c r="EM46" s="227">
        <v>120</v>
      </c>
      <c r="EN46" s="227">
        <v>197.6</v>
      </c>
      <c r="EO46" s="227">
        <v>197.6</v>
      </c>
      <c r="EP46" s="227">
        <v>197.6</v>
      </c>
      <c r="EQ46" s="227">
        <v>217.6</v>
      </c>
      <c r="ER46" s="227">
        <v>217.6</v>
      </c>
      <c r="ES46" s="227">
        <v>217.6</v>
      </c>
      <c r="ET46" s="227">
        <v>264.60000000000002</v>
      </c>
      <c r="EU46" s="227">
        <v>264.60000000000002</v>
      </c>
      <c r="EV46" s="227">
        <v>326.60000000000002</v>
      </c>
      <c r="EW46" s="227">
        <v>326.60000000000002</v>
      </c>
      <c r="EX46" s="227">
        <v>360.1</v>
      </c>
      <c r="EY46" s="227">
        <v>360.1</v>
      </c>
      <c r="EZ46" s="227">
        <v>360.1</v>
      </c>
      <c r="FA46" s="227">
        <v>421.1</v>
      </c>
      <c r="FB46" s="227">
        <v>421.1</v>
      </c>
      <c r="FC46" s="227">
        <v>476</v>
      </c>
      <c r="FD46" s="227">
        <v>476</v>
      </c>
    </row>
    <row r="47" spans="1:160" ht="13.5" thickBot="1" x14ac:dyDescent="0.25">
      <c r="A47" s="132"/>
      <c r="B47" s="34">
        <v>29</v>
      </c>
      <c r="C47" s="10">
        <v>29</v>
      </c>
      <c r="D47" s="37" t="s">
        <v>131</v>
      </c>
      <c r="E47" s="37" t="s">
        <v>132</v>
      </c>
      <c r="F47" s="37"/>
      <c r="G47" s="43">
        <v>0.311805555555556</v>
      </c>
      <c r="H47" s="47">
        <v>0.31180555555555556</v>
      </c>
      <c r="I47" s="58" t="s">
        <v>44</v>
      </c>
      <c r="J47" s="52">
        <v>0</v>
      </c>
      <c r="K47" s="43">
        <v>0.39513888888888699</v>
      </c>
      <c r="L47" s="47">
        <v>0.39513888888887799</v>
      </c>
      <c r="M47" s="42" t="s">
        <v>44</v>
      </c>
      <c r="N47" s="38">
        <v>0</v>
      </c>
      <c r="O47" s="73">
        <v>0.4368055555555555</v>
      </c>
      <c r="P47" s="42" t="s">
        <v>44</v>
      </c>
      <c r="Q47" s="38">
        <v>0</v>
      </c>
      <c r="R47" s="43">
        <v>0.44236111111111115</v>
      </c>
      <c r="S47" s="47">
        <v>0.44236111111111115</v>
      </c>
      <c r="T47" s="70">
        <v>48.9</v>
      </c>
      <c r="U47" s="71">
        <v>48.9</v>
      </c>
      <c r="V47" s="72">
        <v>30</v>
      </c>
      <c r="W47" s="115">
        <v>0.45763888888888882</v>
      </c>
      <c r="X47" s="42" t="s">
        <v>44</v>
      </c>
      <c r="Y47" s="38">
        <v>0</v>
      </c>
      <c r="Z47" s="49">
        <v>0.49236111111111108</v>
      </c>
      <c r="AA47" s="42" t="s">
        <v>44</v>
      </c>
      <c r="AB47" s="38">
        <v>0</v>
      </c>
      <c r="AC47" s="53">
        <v>0.49444444444444446</v>
      </c>
      <c r="AD47" s="61"/>
      <c r="AE47" s="55">
        <v>0.49853009259259262</v>
      </c>
      <c r="AF47" s="35">
        <v>4.0856481481481577E-3</v>
      </c>
      <c r="AG47" s="35">
        <v>2.3148148148149092E-4</v>
      </c>
      <c r="AH47" s="44" t="s">
        <v>223</v>
      </c>
      <c r="AI47" s="45">
        <v>20</v>
      </c>
      <c r="AJ47" s="115">
        <v>0.51527777777777783</v>
      </c>
      <c r="AK47" s="42" t="s">
        <v>44</v>
      </c>
      <c r="AL47" s="38">
        <v>0</v>
      </c>
      <c r="AM47" s="73">
        <v>0.52569444444444446</v>
      </c>
      <c r="AN47" s="42" t="s">
        <v>44</v>
      </c>
      <c r="AO47" s="38">
        <v>0</v>
      </c>
      <c r="AP47" s="53">
        <v>0.52916666666666667</v>
      </c>
      <c r="AQ47" s="61"/>
      <c r="AR47" s="55">
        <v>0.53600694444444441</v>
      </c>
      <c r="AS47" s="35">
        <v>6.8402777777777368E-3</v>
      </c>
      <c r="AT47" s="35">
        <v>8.1018518518477696E-5</v>
      </c>
      <c r="AU47" s="44" t="s">
        <v>223</v>
      </c>
      <c r="AV47" s="45">
        <v>7</v>
      </c>
      <c r="AW47" s="49">
        <v>0.55694444444444446</v>
      </c>
      <c r="AX47" s="42" t="s">
        <v>44</v>
      </c>
      <c r="AY47" s="38">
        <v>0</v>
      </c>
      <c r="AZ47" s="49">
        <v>0.55972222222222201</v>
      </c>
      <c r="BA47" s="61"/>
      <c r="BB47" s="55">
        <v>0.56497685185185187</v>
      </c>
      <c r="BC47" s="35">
        <v>5.2546296296298589E-3</v>
      </c>
      <c r="BD47" s="35">
        <v>2.5462962962985881E-4</v>
      </c>
      <c r="BE47" s="44" t="s">
        <v>223</v>
      </c>
      <c r="BF47" s="45">
        <v>22</v>
      </c>
      <c r="BG47" s="308">
        <v>0.60486111111111085</v>
      </c>
      <c r="BH47" s="42" t="s">
        <v>44</v>
      </c>
      <c r="BI47" s="38">
        <v>0</v>
      </c>
      <c r="BJ47" s="43">
        <v>0.60486111111111118</v>
      </c>
      <c r="BK47" s="47">
        <v>0.6069444444444444</v>
      </c>
      <c r="BL47" s="70">
        <v>30.2</v>
      </c>
      <c r="BM47" s="71">
        <v>30.2</v>
      </c>
      <c r="BN47" s="72"/>
      <c r="BO47" s="117" t="s">
        <v>226</v>
      </c>
      <c r="BP47" s="121"/>
      <c r="BQ47" s="124" t="s">
        <v>225</v>
      </c>
      <c r="BR47" s="125"/>
      <c r="BS47" s="49">
        <v>0.68333333333333324</v>
      </c>
      <c r="BT47" s="42" t="s">
        <v>44</v>
      </c>
      <c r="BU47" s="38">
        <v>0</v>
      </c>
      <c r="BV47" s="49">
        <v>0.68541666666666701</v>
      </c>
      <c r="BW47" s="61"/>
      <c r="BX47" s="55">
        <v>0.68863425925925925</v>
      </c>
      <c r="BY47" s="35">
        <v>3.2175925925922444E-3</v>
      </c>
      <c r="BZ47" s="35">
        <v>7.6388888888854079E-4</v>
      </c>
      <c r="CA47" s="44" t="s">
        <v>223</v>
      </c>
      <c r="CB47" s="45">
        <v>66</v>
      </c>
      <c r="CC47" s="85">
        <v>0.68958333333333333</v>
      </c>
      <c r="CD47" s="86"/>
      <c r="CE47" s="87">
        <v>0</v>
      </c>
      <c r="CF47" s="88"/>
      <c r="CG47" s="85">
        <v>0.69861111111111107</v>
      </c>
      <c r="CH47" s="86"/>
      <c r="CI47" s="87">
        <v>0</v>
      </c>
      <c r="CJ47" s="88"/>
      <c r="CK47" s="43">
        <v>0.74583333333333324</v>
      </c>
      <c r="CL47" s="47">
        <v>0.74583333333333324</v>
      </c>
      <c r="CM47" s="70">
        <v>52.4</v>
      </c>
      <c r="CN47" s="71">
        <v>52.4</v>
      </c>
      <c r="CO47" s="72"/>
      <c r="CP47" s="91">
        <v>0.74722222222222223</v>
      </c>
      <c r="CQ47" s="95">
        <v>5.5555555555555601E-2</v>
      </c>
      <c r="CR47" s="42" t="s">
        <v>44</v>
      </c>
      <c r="CS47" s="38">
        <v>0</v>
      </c>
      <c r="CU47" s="39">
        <v>276.5</v>
      </c>
      <c r="CV47" s="46">
        <v>0</v>
      </c>
      <c r="CW47" s="40"/>
      <c r="CX47" s="63">
        <v>276.5</v>
      </c>
      <c r="CZ47" s="101" t="s">
        <v>189</v>
      </c>
      <c r="DA47" s="129" t="s">
        <v>177</v>
      </c>
      <c r="DB47" s="129">
        <v>75</v>
      </c>
      <c r="DC47" s="104"/>
      <c r="DD47" s="77"/>
      <c r="DE47" s="56"/>
      <c r="DF47" s="36"/>
      <c r="DI47" s="41">
        <v>1.06</v>
      </c>
      <c r="DJ47" s="17" t="s">
        <v>196</v>
      </c>
      <c r="DK47" s="153">
        <v>169.39</v>
      </c>
      <c r="DL47" s="41">
        <v>169.39</v>
      </c>
      <c r="DM47" s="41">
        <v>9999</v>
      </c>
      <c r="DP47" s="41">
        <v>29</v>
      </c>
      <c r="DQ47" s="227">
        <v>0</v>
      </c>
      <c r="DR47" s="227">
        <v>0</v>
      </c>
      <c r="DS47" s="228">
        <v>78.900000000000006</v>
      </c>
      <c r="DT47" s="227">
        <v>0</v>
      </c>
      <c r="DU47" s="227">
        <v>0</v>
      </c>
      <c r="DV47" s="227">
        <v>20</v>
      </c>
      <c r="DW47" s="227">
        <v>0</v>
      </c>
      <c r="DX47" s="227">
        <v>0</v>
      </c>
      <c r="DY47" s="227">
        <v>7</v>
      </c>
      <c r="DZ47" s="227">
        <v>0</v>
      </c>
      <c r="EA47" s="227">
        <v>22</v>
      </c>
      <c r="EB47" s="227">
        <v>0</v>
      </c>
      <c r="EC47" s="228">
        <v>30.2</v>
      </c>
      <c r="ED47" s="227">
        <v>0</v>
      </c>
      <c r="EE47" s="227">
        <v>0</v>
      </c>
      <c r="EF47" s="227">
        <v>66</v>
      </c>
      <c r="EG47" s="227">
        <v>0</v>
      </c>
      <c r="EH47" s="228">
        <v>52.4</v>
      </c>
      <c r="EI47" s="227">
        <v>0</v>
      </c>
      <c r="EK47" s="41">
        <v>29</v>
      </c>
      <c r="EL47" s="227">
        <v>0</v>
      </c>
      <c r="EM47" s="227">
        <v>0</v>
      </c>
      <c r="EN47" s="227">
        <v>78.900000000000006</v>
      </c>
      <c r="EO47" s="227">
        <v>78.900000000000006</v>
      </c>
      <c r="EP47" s="227">
        <v>78.900000000000006</v>
      </c>
      <c r="EQ47" s="227">
        <v>98.9</v>
      </c>
      <c r="ER47" s="227">
        <v>98.9</v>
      </c>
      <c r="ES47" s="227">
        <v>98.9</v>
      </c>
      <c r="ET47" s="227">
        <v>105.9</v>
      </c>
      <c r="EU47" s="227">
        <v>105.9</v>
      </c>
      <c r="EV47" s="227">
        <v>127.9</v>
      </c>
      <c r="EW47" s="227">
        <v>127.9</v>
      </c>
      <c r="EX47" s="227">
        <v>158.1</v>
      </c>
      <c r="EY47" s="227">
        <v>158.1</v>
      </c>
      <c r="EZ47" s="227">
        <v>158.1</v>
      </c>
      <c r="FA47" s="227">
        <v>224.1</v>
      </c>
      <c r="FB47" s="227">
        <v>224.1</v>
      </c>
      <c r="FC47" s="227">
        <v>276.5</v>
      </c>
      <c r="FD47" s="227">
        <v>276.5</v>
      </c>
    </row>
    <row r="48" spans="1:160" ht="13.5" thickBot="1" x14ac:dyDescent="0.25">
      <c r="A48" s="132"/>
      <c r="B48" s="34">
        <v>46</v>
      </c>
      <c r="C48" s="10">
        <v>46</v>
      </c>
      <c r="D48" s="37" t="s">
        <v>38</v>
      </c>
      <c r="E48" s="37" t="s">
        <v>58</v>
      </c>
      <c r="F48" s="37"/>
      <c r="G48" s="43">
        <v>0.32361111111111102</v>
      </c>
      <c r="H48" s="47">
        <v>0.32361111111111113</v>
      </c>
      <c r="I48" s="58" t="s">
        <v>44</v>
      </c>
      <c r="J48" s="52">
        <v>0</v>
      </c>
      <c r="K48" s="43">
        <v>0.406944444444442</v>
      </c>
      <c r="L48" s="47">
        <v>0.40694444444442601</v>
      </c>
      <c r="M48" s="42" t="s">
        <v>44</v>
      </c>
      <c r="N48" s="38">
        <v>0</v>
      </c>
      <c r="O48" s="73">
        <v>0.44861111111111113</v>
      </c>
      <c r="P48" s="42" t="s">
        <v>44</v>
      </c>
      <c r="Q48" s="38">
        <v>0</v>
      </c>
      <c r="R48" s="43">
        <v>0.45763888888888887</v>
      </c>
      <c r="S48" s="47">
        <v>0.45763888888888887</v>
      </c>
      <c r="T48" s="70">
        <v>110</v>
      </c>
      <c r="U48" s="71">
        <v>110</v>
      </c>
      <c r="V48" s="72"/>
      <c r="W48" s="115">
        <v>0.46944444444444444</v>
      </c>
      <c r="X48" s="42" t="s">
        <v>44</v>
      </c>
      <c r="Y48" s="38">
        <v>0</v>
      </c>
      <c r="Z48" s="49">
        <v>0.50416666666666665</v>
      </c>
      <c r="AA48" s="42" t="s">
        <v>44</v>
      </c>
      <c r="AB48" s="38">
        <v>0</v>
      </c>
      <c r="AC48" s="53">
        <v>0.50763888888888886</v>
      </c>
      <c r="AD48" s="61"/>
      <c r="AE48" s="55">
        <v>0.5115277777777778</v>
      </c>
      <c r="AF48" s="35">
        <v>3.8888888888889417E-3</v>
      </c>
      <c r="AG48" s="35">
        <v>3.4722222222274921E-5</v>
      </c>
      <c r="AH48" s="44" t="s">
        <v>223</v>
      </c>
      <c r="AI48" s="45">
        <v>3</v>
      </c>
      <c r="AJ48" s="115">
        <v>0.52847222222222223</v>
      </c>
      <c r="AK48" s="42" t="s">
        <v>44</v>
      </c>
      <c r="AL48" s="38">
        <v>0</v>
      </c>
      <c r="AM48" s="73">
        <v>0.53888888888888886</v>
      </c>
      <c r="AN48" s="42" t="s">
        <v>44</v>
      </c>
      <c r="AO48" s="38">
        <v>0</v>
      </c>
      <c r="AP48" s="53">
        <v>0.54166666666666663</v>
      </c>
      <c r="AQ48" s="61"/>
      <c r="AR48" s="55">
        <v>0.54853009259259256</v>
      </c>
      <c r="AS48" s="35">
        <v>6.8634259259259256E-3</v>
      </c>
      <c r="AT48" s="35">
        <v>1.0416666666666647E-4</v>
      </c>
      <c r="AU48" s="44" t="s">
        <v>223</v>
      </c>
      <c r="AV48" s="45">
        <v>9</v>
      </c>
      <c r="AW48" s="49">
        <v>0.56944444444444442</v>
      </c>
      <c r="AX48" s="42" t="s">
        <v>44</v>
      </c>
      <c r="AY48" s="38">
        <v>0</v>
      </c>
      <c r="AZ48" s="49">
        <v>0.57152777777777797</v>
      </c>
      <c r="BA48" s="61"/>
      <c r="BB48" s="55">
        <v>0.57660879629629636</v>
      </c>
      <c r="BC48" s="35">
        <v>5.0810185185183876E-3</v>
      </c>
      <c r="BD48" s="35">
        <v>8.101851851838749E-5</v>
      </c>
      <c r="BE48" s="44" t="s">
        <v>223</v>
      </c>
      <c r="BF48" s="45">
        <v>7</v>
      </c>
      <c r="BG48" s="308">
        <v>0.61666666666666681</v>
      </c>
      <c r="BH48" s="42" t="s">
        <v>44</v>
      </c>
      <c r="BI48" s="38">
        <v>0</v>
      </c>
      <c r="BJ48" s="43">
        <v>0.6166666666666667</v>
      </c>
      <c r="BK48" s="47">
        <v>0.62777777777777777</v>
      </c>
      <c r="BL48" s="70">
        <v>29.5</v>
      </c>
      <c r="BM48" s="71">
        <v>29.5</v>
      </c>
      <c r="BN48" s="72"/>
      <c r="BO48" s="117" t="s">
        <v>226</v>
      </c>
      <c r="BP48" s="121"/>
      <c r="BQ48" s="124" t="s">
        <v>225</v>
      </c>
      <c r="BR48" s="125"/>
      <c r="BS48" s="49">
        <v>0.70416666666666661</v>
      </c>
      <c r="BT48" s="42" t="s">
        <v>44</v>
      </c>
      <c r="BU48" s="38">
        <v>0</v>
      </c>
      <c r="BV48" s="49">
        <v>0.70694444444444404</v>
      </c>
      <c r="BW48" s="61"/>
      <c r="BX48" s="55">
        <v>0.71023148148148152</v>
      </c>
      <c r="BY48" s="35">
        <v>3.2870370370374768E-3</v>
      </c>
      <c r="BZ48" s="35">
        <v>8.3333333333377325E-4</v>
      </c>
      <c r="CA48" s="44" t="s">
        <v>223</v>
      </c>
      <c r="CB48" s="45">
        <v>72</v>
      </c>
      <c r="CC48" s="85">
        <v>0.71319444444444446</v>
      </c>
      <c r="CD48" s="86"/>
      <c r="CE48" s="87">
        <v>0</v>
      </c>
      <c r="CF48" s="88"/>
      <c r="CG48" s="85">
        <v>0.72152777777777777</v>
      </c>
      <c r="CH48" s="86"/>
      <c r="CI48" s="87">
        <v>0</v>
      </c>
      <c r="CJ48" s="88"/>
      <c r="CK48" s="43">
        <v>0.76944444444444438</v>
      </c>
      <c r="CL48" s="47">
        <v>0.76944444444444438</v>
      </c>
      <c r="CM48" s="70">
        <v>58.1</v>
      </c>
      <c r="CN48" s="71">
        <v>58.1</v>
      </c>
      <c r="CO48" s="72"/>
      <c r="CP48" s="91">
        <v>0.77083333333333337</v>
      </c>
      <c r="CQ48" s="95">
        <v>5.5555555555555601E-2</v>
      </c>
      <c r="CR48" s="42" t="s">
        <v>223</v>
      </c>
      <c r="CS48" s="38">
        <v>120</v>
      </c>
      <c r="CU48" s="39">
        <v>288.60000000000002</v>
      </c>
      <c r="CV48" s="46">
        <v>120</v>
      </c>
      <c r="CW48" s="40"/>
      <c r="CX48" s="63">
        <v>408.6</v>
      </c>
      <c r="CZ48" s="101" t="s">
        <v>191</v>
      </c>
      <c r="DA48" s="129" t="s">
        <v>178</v>
      </c>
      <c r="DB48" s="129">
        <v>64</v>
      </c>
      <c r="DC48" s="104" t="s">
        <v>181</v>
      </c>
      <c r="DD48" s="77"/>
      <c r="DE48" s="56"/>
      <c r="DF48" s="36"/>
      <c r="DI48" s="41">
        <v>1</v>
      </c>
      <c r="DJ48" s="17" t="s">
        <v>196</v>
      </c>
      <c r="DK48" s="153">
        <v>197.6</v>
      </c>
      <c r="DL48" s="41">
        <v>197.6</v>
      </c>
      <c r="DM48" s="41">
        <v>9999</v>
      </c>
      <c r="DP48" s="41">
        <v>46</v>
      </c>
      <c r="DQ48" s="227">
        <v>0</v>
      </c>
      <c r="DR48" s="227">
        <v>0</v>
      </c>
      <c r="DS48" s="228">
        <v>110</v>
      </c>
      <c r="DT48" s="227">
        <v>0</v>
      </c>
      <c r="DU48" s="227">
        <v>0</v>
      </c>
      <c r="DV48" s="227">
        <v>3</v>
      </c>
      <c r="DW48" s="227">
        <v>0</v>
      </c>
      <c r="DX48" s="227">
        <v>0</v>
      </c>
      <c r="DY48" s="227">
        <v>9</v>
      </c>
      <c r="DZ48" s="227">
        <v>0</v>
      </c>
      <c r="EA48" s="227">
        <v>7</v>
      </c>
      <c r="EB48" s="227">
        <v>0</v>
      </c>
      <c r="EC48" s="228">
        <v>29.5</v>
      </c>
      <c r="ED48" s="227">
        <v>0</v>
      </c>
      <c r="EE48" s="227">
        <v>0</v>
      </c>
      <c r="EF48" s="227">
        <v>72</v>
      </c>
      <c r="EG48" s="227">
        <v>0</v>
      </c>
      <c r="EH48" s="228">
        <v>58.1</v>
      </c>
      <c r="EI48" s="227">
        <v>120</v>
      </c>
      <c r="EK48" s="41">
        <v>46</v>
      </c>
      <c r="EL48" s="227">
        <v>0</v>
      </c>
      <c r="EM48" s="227">
        <v>0</v>
      </c>
      <c r="EN48" s="227">
        <v>110</v>
      </c>
      <c r="EO48" s="227">
        <v>110</v>
      </c>
      <c r="EP48" s="227">
        <v>110</v>
      </c>
      <c r="EQ48" s="227">
        <v>113</v>
      </c>
      <c r="ER48" s="227">
        <v>113</v>
      </c>
      <c r="ES48" s="227">
        <v>113</v>
      </c>
      <c r="ET48" s="227">
        <v>122</v>
      </c>
      <c r="EU48" s="227">
        <v>122</v>
      </c>
      <c r="EV48" s="227">
        <v>129</v>
      </c>
      <c r="EW48" s="227">
        <v>129</v>
      </c>
      <c r="EX48" s="227">
        <v>158.5</v>
      </c>
      <c r="EY48" s="227">
        <v>158.5</v>
      </c>
      <c r="EZ48" s="227">
        <v>158.5</v>
      </c>
      <c r="FA48" s="227">
        <v>230.5</v>
      </c>
      <c r="FB48" s="227">
        <v>230.5</v>
      </c>
      <c r="FC48" s="227">
        <v>288.60000000000002</v>
      </c>
      <c r="FD48" s="227">
        <v>408.6</v>
      </c>
    </row>
    <row r="49" spans="1:160" ht="13.5" thickBot="1" x14ac:dyDescent="0.25">
      <c r="A49" s="132"/>
      <c r="B49" s="34">
        <v>16</v>
      </c>
      <c r="C49" s="10">
        <v>16</v>
      </c>
      <c r="D49" s="37" t="s">
        <v>108</v>
      </c>
      <c r="E49" s="37" t="s">
        <v>109</v>
      </c>
      <c r="F49" s="37"/>
      <c r="G49" s="43">
        <v>0.30277777777777798</v>
      </c>
      <c r="H49" s="47">
        <v>0.30277777777777776</v>
      </c>
      <c r="I49" s="58" t="s">
        <v>44</v>
      </c>
      <c r="J49" s="52">
        <v>0</v>
      </c>
      <c r="K49" s="43">
        <v>0.38611111111111002</v>
      </c>
      <c r="L49" s="47">
        <v>0.38611111111110602</v>
      </c>
      <c r="M49" s="42" t="s">
        <v>44</v>
      </c>
      <c r="N49" s="38">
        <v>0</v>
      </c>
      <c r="O49" s="73">
        <v>0.42777777777777781</v>
      </c>
      <c r="P49" s="42" t="s">
        <v>44</v>
      </c>
      <c r="Q49" s="38">
        <v>0</v>
      </c>
      <c r="R49" s="43">
        <v>0.43124999999999997</v>
      </c>
      <c r="S49" s="47">
        <v>0.43124999999999997</v>
      </c>
      <c r="T49" s="70">
        <v>39</v>
      </c>
      <c r="U49" s="71">
        <v>39</v>
      </c>
      <c r="V49" s="72">
        <v>300</v>
      </c>
      <c r="W49" s="115">
        <v>0.44861111111111113</v>
      </c>
      <c r="X49" s="42" t="s">
        <v>44</v>
      </c>
      <c r="Y49" s="38">
        <v>0</v>
      </c>
      <c r="Z49" s="49">
        <v>0.48333333333333334</v>
      </c>
      <c r="AA49" s="42" t="s">
        <v>44</v>
      </c>
      <c r="AB49" s="38">
        <v>0</v>
      </c>
      <c r="AC49" s="53">
        <v>0.48541666666666666</v>
      </c>
      <c r="AD49" s="61"/>
      <c r="AE49" s="55">
        <v>0.48931712962962964</v>
      </c>
      <c r="AF49" s="35">
        <v>3.9004629629629806E-3</v>
      </c>
      <c r="AG49" s="35">
        <v>4.6296296296313797E-5</v>
      </c>
      <c r="AH49" s="44" t="s">
        <v>223</v>
      </c>
      <c r="AI49" s="45">
        <v>4</v>
      </c>
      <c r="AJ49" s="115">
        <v>0.50624999999999998</v>
      </c>
      <c r="AK49" s="42" t="s">
        <v>44</v>
      </c>
      <c r="AL49" s="38">
        <v>0</v>
      </c>
      <c r="AM49" s="73">
        <v>0.51666666666666672</v>
      </c>
      <c r="AN49" s="42" t="s">
        <v>44</v>
      </c>
      <c r="AO49" s="38">
        <v>0</v>
      </c>
      <c r="AP49" s="53">
        <v>0.51874999999999993</v>
      </c>
      <c r="AQ49" s="61"/>
      <c r="AR49" s="55">
        <v>0.52538194444444442</v>
      </c>
      <c r="AS49" s="35">
        <v>6.6319444444444819E-3</v>
      </c>
      <c r="AT49" s="35">
        <v>1.2731481481477718E-4</v>
      </c>
      <c r="AU49" s="44" t="s">
        <v>45</v>
      </c>
      <c r="AV49" s="45">
        <v>11</v>
      </c>
      <c r="AW49" s="49">
        <v>0.54652777777777783</v>
      </c>
      <c r="AX49" s="42" t="s">
        <v>44</v>
      </c>
      <c r="AY49" s="38">
        <v>0</v>
      </c>
      <c r="AZ49" s="49">
        <v>0.54861111111111105</v>
      </c>
      <c r="BA49" s="61"/>
      <c r="BB49" s="55">
        <v>0.55344907407407407</v>
      </c>
      <c r="BC49" s="35">
        <v>4.8379629629630161E-3</v>
      </c>
      <c r="BD49" s="35">
        <v>1.6203703703698401E-4</v>
      </c>
      <c r="BE49" s="44" t="s">
        <v>45</v>
      </c>
      <c r="BF49" s="45">
        <v>14</v>
      </c>
      <c r="BG49" s="308">
        <v>0.59375</v>
      </c>
      <c r="BH49" s="42" t="s">
        <v>44</v>
      </c>
      <c r="BI49" s="38">
        <v>0</v>
      </c>
      <c r="BJ49" s="43">
        <v>0.59444444444444444</v>
      </c>
      <c r="BK49" s="47">
        <v>0.59513888888888888</v>
      </c>
      <c r="BL49" s="70">
        <v>26.6</v>
      </c>
      <c r="BM49" s="71">
        <v>26.6</v>
      </c>
      <c r="BN49" s="72"/>
      <c r="BO49" s="117" t="s">
        <v>226</v>
      </c>
      <c r="BP49" s="121"/>
      <c r="BQ49" s="124" t="s">
        <v>225</v>
      </c>
      <c r="BR49" s="125"/>
      <c r="BS49" s="49">
        <v>0.67013888888888884</v>
      </c>
      <c r="BT49" s="42" t="s">
        <v>44</v>
      </c>
      <c r="BU49" s="38">
        <v>0</v>
      </c>
      <c r="BV49" s="49">
        <v>0.67291666666666705</v>
      </c>
      <c r="BW49" s="61"/>
      <c r="BX49" s="55">
        <v>0.67543981481481474</v>
      </c>
      <c r="BY49" s="35">
        <v>2.5231481481476914E-3</v>
      </c>
      <c r="BZ49" s="35">
        <v>6.9444444443987792E-5</v>
      </c>
      <c r="CA49" s="44" t="s">
        <v>223</v>
      </c>
      <c r="CB49" s="45">
        <v>6</v>
      </c>
      <c r="CC49" s="85">
        <v>0.67708333333333337</v>
      </c>
      <c r="CD49" s="86"/>
      <c r="CE49" s="87">
        <v>0</v>
      </c>
      <c r="CF49" s="88"/>
      <c r="CG49" s="85">
        <v>0.68402777777777779</v>
      </c>
      <c r="CH49" s="86"/>
      <c r="CI49" s="87">
        <v>60</v>
      </c>
      <c r="CJ49" s="88"/>
      <c r="CK49" s="43">
        <v>0.7270833333333333</v>
      </c>
      <c r="CL49" s="47">
        <v>0.7270833333333333</v>
      </c>
      <c r="CM49" s="316">
        <v>44.3</v>
      </c>
      <c r="CN49" s="311">
        <v>44.3</v>
      </c>
      <c r="CO49" s="72">
        <v>30</v>
      </c>
      <c r="CP49" s="91">
        <v>0.7284722222222223</v>
      </c>
      <c r="CQ49" s="95">
        <v>5.5555555555555601E-2</v>
      </c>
      <c r="CR49" s="42" t="s">
        <v>44</v>
      </c>
      <c r="CS49" s="38">
        <v>0</v>
      </c>
      <c r="CU49" s="39">
        <v>474.9</v>
      </c>
      <c r="CV49" s="46">
        <v>60</v>
      </c>
      <c r="CW49" s="40"/>
      <c r="CX49" s="63">
        <v>534.9</v>
      </c>
      <c r="CZ49" s="101" t="s">
        <v>191</v>
      </c>
      <c r="DA49" s="129" t="s">
        <v>177</v>
      </c>
      <c r="DB49" s="129">
        <v>77</v>
      </c>
      <c r="DC49" s="104" t="s">
        <v>184</v>
      </c>
      <c r="DD49" s="77"/>
      <c r="DE49" s="56"/>
      <c r="DF49" s="36"/>
      <c r="DI49" s="41">
        <v>1.06</v>
      </c>
      <c r="DJ49" s="17" t="s">
        <v>196</v>
      </c>
      <c r="DK49" s="153">
        <v>446.49400000000003</v>
      </c>
      <c r="DL49" s="41">
        <v>446.49400000000003</v>
      </c>
      <c r="DM49" s="41">
        <v>9999</v>
      </c>
      <c r="DP49" s="41">
        <v>16</v>
      </c>
      <c r="DQ49" s="227">
        <v>0</v>
      </c>
      <c r="DR49" s="227">
        <v>0</v>
      </c>
      <c r="DS49" s="228">
        <v>339</v>
      </c>
      <c r="DT49" s="227">
        <v>0</v>
      </c>
      <c r="DU49" s="227">
        <v>0</v>
      </c>
      <c r="DV49" s="227">
        <v>4</v>
      </c>
      <c r="DW49" s="227">
        <v>0</v>
      </c>
      <c r="DX49" s="227">
        <v>0</v>
      </c>
      <c r="DY49" s="227">
        <v>11</v>
      </c>
      <c r="DZ49" s="227">
        <v>0</v>
      </c>
      <c r="EA49" s="227">
        <v>14</v>
      </c>
      <c r="EB49" s="227">
        <v>0</v>
      </c>
      <c r="EC49" s="228">
        <v>26.6</v>
      </c>
      <c r="ED49" s="227">
        <v>0</v>
      </c>
      <c r="EE49" s="227">
        <v>0</v>
      </c>
      <c r="EF49" s="227">
        <v>6</v>
      </c>
      <c r="EG49" s="227">
        <v>60</v>
      </c>
      <c r="EH49" s="228">
        <v>74.3</v>
      </c>
      <c r="EI49" s="227">
        <v>0</v>
      </c>
      <c r="EK49" s="41">
        <v>16</v>
      </c>
      <c r="EL49" s="227">
        <v>0</v>
      </c>
      <c r="EM49" s="227">
        <v>0</v>
      </c>
      <c r="EN49" s="227">
        <v>339</v>
      </c>
      <c r="EO49" s="227">
        <v>339</v>
      </c>
      <c r="EP49" s="227">
        <v>339</v>
      </c>
      <c r="EQ49" s="227">
        <v>343</v>
      </c>
      <c r="ER49" s="227">
        <v>343</v>
      </c>
      <c r="ES49" s="227">
        <v>343</v>
      </c>
      <c r="ET49" s="227">
        <v>354</v>
      </c>
      <c r="EU49" s="227">
        <v>354</v>
      </c>
      <c r="EV49" s="227">
        <v>368</v>
      </c>
      <c r="EW49" s="227">
        <v>368</v>
      </c>
      <c r="EX49" s="227">
        <v>394.6</v>
      </c>
      <c r="EY49" s="227">
        <v>394.6</v>
      </c>
      <c r="EZ49" s="227">
        <v>394.6</v>
      </c>
      <c r="FA49" s="227">
        <v>400.6</v>
      </c>
      <c r="FB49" s="227">
        <v>460.6</v>
      </c>
      <c r="FC49" s="227">
        <v>534.9</v>
      </c>
      <c r="FD49" s="227">
        <v>534.9</v>
      </c>
    </row>
    <row r="50" spans="1:160" ht="13.5" thickBot="1" x14ac:dyDescent="0.25">
      <c r="A50" s="132"/>
      <c r="B50" s="34">
        <v>21</v>
      </c>
      <c r="C50" s="10">
        <v>21</v>
      </c>
      <c r="D50" s="37" t="s">
        <v>115</v>
      </c>
      <c r="E50" s="37" t="s">
        <v>116</v>
      </c>
      <c r="F50" s="37"/>
      <c r="G50" s="43">
        <v>0.30625000000000002</v>
      </c>
      <c r="H50" s="47">
        <v>0.30624999999999997</v>
      </c>
      <c r="I50" s="58" t="s">
        <v>44</v>
      </c>
      <c r="J50" s="52">
        <v>0</v>
      </c>
      <c r="K50" s="43">
        <v>0.389583333333332</v>
      </c>
      <c r="L50" s="47">
        <v>0.38958333333332601</v>
      </c>
      <c r="M50" s="42" t="s">
        <v>44</v>
      </c>
      <c r="N50" s="38">
        <v>0</v>
      </c>
      <c r="O50" s="73">
        <v>0.43124999999999997</v>
      </c>
      <c r="P50" s="42" t="s">
        <v>44</v>
      </c>
      <c r="Q50" s="38">
        <v>0</v>
      </c>
      <c r="R50" s="43">
        <v>0.43888888888888888</v>
      </c>
      <c r="S50" s="47">
        <v>0.43888888888888888</v>
      </c>
      <c r="T50" s="70">
        <v>40</v>
      </c>
      <c r="U50" s="71">
        <v>40</v>
      </c>
      <c r="V50" s="72">
        <v>300</v>
      </c>
      <c r="W50" s="115">
        <v>0.45208333333333328</v>
      </c>
      <c r="X50" s="42" t="s">
        <v>44</v>
      </c>
      <c r="Y50" s="38">
        <v>0</v>
      </c>
      <c r="Z50" s="49">
        <v>0.48680555555555555</v>
      </c>
      <c r="AA50" s="42" t="s">
        <v>44</v>
      </c>
      <c r="AB50" s="38">
        <v>0</v>
      </c>
      <c r="AC50" s="53">
        <v>0.48888888888888887</v>
      </c>
      <c r="AD50" s="61"/>
      <c r="AE50" s="55">
        <v>0.4927199074074074</v>
      </c>
      <c r="AF50" s="35">
        <v>3.8310185185185253E-3</v>
      </c>
      <c r="AG50" s="35">
        <v>2.3148148148141503E-5</v>
      </c>
      <c r="AH50" s="44" t="s">
        <v>45</v>
      </c>
      <c r="AI50" s="45">
        <v>2</v>
      </c>
      <c r="AJ50" s="115">
        <v>0.50972222222222219</v>
      </c>
      <c r="AK50" s="42" t="s">
        <v>44</v>
      </c>
      <c r="AL50" s="38">
        <v>0</v>
      </c>
      <c r="AM50" s="73">
        <v>0.52013888888888882</v>
      </c>
      <c r="AN50" s="42" t="s">
        <v>44</v>
      </c>
      <c r="AO50" s="38">
        <v>0</v>
      </c>
      <c r="AP50" s="53">
        <v>0.52222222222222225</v>
      </c>
      <c r="AQ50" s="61"/>
      <c r="AR50" s="55">
        <v>0.5289814814814815</v>
      </c>
      <c r="AS50" s="35">
        <v>6.7592592592592426E-3</v>
      </c>
      <c r="AT50" s="35">
        <v>1.6479873021779667E-17</v>
      </c>
      <c r="AU50" s="44" t="s">
        <v>44</v>
      </c>
      <c r="AV50" s="45">
        <v>0</v>
      </c>
      <c r="AW50" s="49">
        <v>0.54999999999999993</v>
      </c>
      <c r="AX50" s="42" t="s">
        <v>44</v>
      </c>
      <c r="AY50" s="38">
        <v>0</v>
      </c>
      <c r="AZ50" s="49">
        <v>0.55208333333333304</v>
      </c>
      <c r="BA50" s="61"/>
      <c r="BB50" s="55">
        <v>0.55743055555555554</v>
      </c>
      <c r="BC50" s="35">
        <v>5.347222222222503E-3</v>
      </c>
      <c r="BD50" s="35">
        <v>3.4722222222250288E-4</v>
      </c>
      <c r="BE50" s="44" t="s">
        <v>223</v>
      </c>
      <c r="BF50" s="45">
        <v>30</v>
      </c>
      <c r="BG50" s="308">
        <v>0.59722222222222188</v>
      </c>
      <c r="BH50" s="42" t="s">
        <v>44</v>
      </c>
      <c r="BI50" s="38">
        <v>0</v>
      </c>
      <c r="BJ50" s="43">
        <v>0.59722222222222221</v>
      </c>
      <c r="BK50" s="47">
        <v>0.60138888888888886</v>
      </c>
      <c r="BL50" s="70">
        <v>24.5</v>
      </c>
      <c r="BM50" s="71">
        <v>24.5</v>
      </c>
      <c r="BN50" s="72"/>
      <c r="BO50" s="117" t="s">
        <v>226</v>
      </c>
      <c r="BP50" s="121"/>
      <c r="BQ50" s="124" t="s">
        <v>225</v>
      </c>
      <c r="BR50" s="125"/>
      <c r="BS50" s="49">
        <v>0.67361111111111116</v>
      </c>
      <c r="BT50" s="42" t="s">
        <v>44</v>
      </c>
      <c r="BU50" s="38">
        <v>0</v>
      </c>
      <c r="BV50" s="49">
        <v>0.67569444444444404</v>
      </c>
      <c r="BW50" s="61"/>
      <c r="BX50" s="55">
        <v>0.67811342592592594</v>
      </c>
      <c r="BY50" s="35">
        <v>2.4189814814818966E-3</v>
      </c>
      <c r="BZ50" s="35">
        <v>3.472222222180698E-5</v>
      </c>
      <c r="CA50" s="44" t="s">
        <v>45</v>
      </c>
      <c r="CB50" s="45">
        <v>3</v>
      </c>
      <c r="CC50" s="85">
        <v>0.68125000000000002</v>
      </c>
      <c r="CD50" s="86"/>
      <c r="CE50" s="87">
        <v>0</v>
      </c>
      <c r="CF50" s="88"/>
      <c r="CG50" s="85">
        <v>0.68819444444444444</v>
      </c>
      <c r="CH50" s="86"/>
      <c r="CI50" s="87">
        <v>0</v>
      </c>
      <c r="CJ50" s="88"/>
      <c r="CK50" s="43">
        <v>0.73402777777777783</v>
      </c>
      <c r="CL50" s="47">
        <v>0.73402777777777783</v>
      </c>
      <c r="CM50" s="70">
        <v>46</v>
      </c>
      <c r="CN50" s="71">
        <v>46</v>
      </c>
      <c r="CO50" s="72"/>
      <c r="CP50" s="91">
        <v>0.73819444444444438</v>
      </c>
      <c r="CQ50" s="95">
        <v>5.5555555555555601E-2</v>
      </c>
      <c r="CR50" s="42" t="s">
        <v>44</v>
      </c>
      <c r="CS50" s="38">
        <v>0</v>
      </c>
      <c r="CT50" s="75"/>
      <c r="CU50" s="39">
        <v>445.5</v>
      </c>
      <c r="CV50" s="46">
        <v>0</v>
      </c>
      <c r="CW50" s="40"/>
      <c r="CX50" s="63">
        <v>445.5</v>
      </c>
      <c r="CY50" s="75"/>
      <c r="CZ50" s="101" t="s">
        <v>189</v>
      </c>
      <c r="DA50" s="129" t="s">
        <v>176</v>
      </c>
      <c r="DB50" s="129">
        <v>125</v>
      </c>
      <c r="DC50" s="104" t="s">
        <v>182</v>
      </c>
      <c r="DD50" s="77"/>
      <c r="DE50" s="56"/>
      <c r="DF50" s="36"/>
      <c r="DI50" s="41">
        <v>1.1200000000000001</v>
      </c>
      <c r="DJ50" s="17" t="s">
        <v>196</v>
      </c>
      <c r="DK50" s="153">
        <v>423.76</v>
      </c>
      <c r="DL50" s="41">
        <v>423.76</v>
      </c>
      <c r="DM50" s="41">
        <v>9999</v>
      </c>
      <c r="DP50" s="41">
        <v>21</v>
      </c>
      <c r="DQ50" s="227">
        <v>0</v>
      </c>
      <c r="DR50" s="227">
        <v>0</v>
      </c>
      <c r="DS50" s="228">
        <v>340</v>
      </c>
      <c r="DT50" s="227">
        <v>0</v>
      </c>
      <c r="DU50" s="227">
        <v>0</v>
      </c>
      <c r="DV50" s="227">
        <v>2</v>
      </c>
      <c r="DW50" s="227">
        <v>0</v>
      </c>
      <c r="DX50" s="227">
        <v>0</v>
      </c>
      <c r="DY50" s="227">
        <v>0</v>
      </c>
      <c r="DZ50" s="227">
        <v>0</v>
      </c>
      <c r="EA50" s="227">
        <v>30</v>
      </c>
      <c r="EB50" s="227">
        <v>0</v>
      </c>
      <c r="EC50" s="228">
        <v>24.5</v>
      </c>
      <c r="ED50" s="227">
        <v>0</v>
      </c>
      <c r="EE50" s="227">
        <v>0</v>
      </c>
      <c r="EF50" s="227">
        <v>3</v>
      </c>
      <c r="EG50" s="227">
        <v>0</v>
      </c>
      <c r="EH50" s="228">
        <v>46</v>
      </c>
      <c r="EI50" s="227">
        <v>0</v>
      </c>
      <c r="EK50" s="41">
        <v>21</v>
      </c>
      <c r="EL50" s="227">
        <v>0</v>
      </c>
      <c r="EM50" s="227">
        <v>0</v>
      </c>
      <c r="EN50" s="227">
        <v>340</v>
      </c>
      <c r="EO50" s="227">
        <v>340</v>
      </c>
      <c r="EP50" s="227">
        <v>340</v>
      </c>
      <c r="EQ50" s="227">
        <v>342</v>
      </c>
      <c r="ER50" s="227">
        <v>342</v>
      </c>
      <c r="ES50" s="227">
        <v>342</v>
      </c>
      <c r="ET50" s="227">
        <v>342</v>
      </c>
      <c r="EU50" s="227">
        <v>342</v>
      </c>
      <c r="EV50" s="227">
        <v>372</v>
      </c>
      <c r="EW50" s="227">
        <v>372</v>
      </c>
      <c r="EX50" s="227">
        <v>396.5</v>
      </c>
      <c r="EY50" s="227">
        <v>396.5</v>
      </c>
      <c r="EZ50" s="227">
        <v>396.5</v>
      </c>
      <c r="FA50" s="227">
        <v>399.5</v>
      </c>
      <c r="FB50" s="227">
        <v>399.5</v>
      </c>
      <c r="FC50" s="227">
        <v>445.5</v>
      </c>
      <c r="FD50" s="227">
        <v>445.5</v>
      </c>
    </row>
    <row r="51" spans="1:160" s="41" customFormat="1" ht="13.5" collapsed="1" thickBot="1" x14ac:dyDescent="0.25">
      <c r="A51" s="131"/>
      <c r="B51" s="34">
        <v>11</v>
      </c>
      <c r="C51" s="10">
        <v>11</v>
      </c>
      <c r="D51" s="37" t="s">
        <v>100</v>
      </c>
      <c r="E51" s="37" t="s">
        <v>101</v>
      </c>
      <c r="F51" s="37"/>
      <c r="G51" s="43">
        <v>0.29930555555555599</v>
      </c>
      <c r="H51" s="47">
        <v>0.29930555555555555</v>
      </c>
      <c r="I51" s="58" t="s">
        <v>44</v>
      </c>
      <c r="J51" s="52">
        <v>0</v>
      </c>
      <c r="K51" s="43">
        <v>0.38263888888888797</v>
      </c>
      <c r="L51" s="47">
        <v>0.38263888888888598</v>
      </c>
      <c r="M51" s="42" t="s">
        <v>44</v>
      </c>
      <c r="N51" s="38">
        <v>0</v>
      </c>
      <c r="O51" s="73">
        <v>0.42430555555555555</v>
      </c>
      <c r="P51" s="42" t="s">
        <v>44</v>
      </c>
      <c r="Q51" s="38">
        <v>0</v>
      </c>
      <c r="R51" s="43">
        <v>0.42708333333333331</v>
      </c>
      <c r="S51" s="47">
        <v>0.42708333333333331</v>
      </c>
      <c r="T51" s="70">
        <v>43.6</v>
      </c>
      <c r="U51" s="71">
        <v>43.6</v>
      </c>
      <c r="V51" s="72">
        <v>300</v>
      </c>
      <c r="W51" s="115">
        <v>0.44513888888888886</v>
      </c>
      <c r="X51" s="42" t="s">
        <v>44</v>
      </c>
      <c r="Y51" s="38">
        <v>0</v>
      </c>
      <c r="Z51" s="49">
        <v>0.47986111111111113</v>
      </c>
      <c r="AA51" s="42" t="s">
        <v>44</v>
      </c>
      <c r="AB51" s="38">
        <v>0</v>
      </c>
      <c r="AC51" s="53">
        <v>0.48194444444444445</v>
      </c>
      <c r="AD51" s="61"/>
      <c r="AE51" s="55">
        <v>0.48592592592592593</v>
      </c>
      <c r="AF51" s="35">
        <v>3.9814814814814747E-3</v>
      </c>
      <c r="AG51" s="35">
        <v>1.2731481481480797E-4</v>
      </c>
      <c r="AH51" s="44" t="s">
        <v>223</v>
      </c>
      <c r="AI51" s="45">
        <v>11</v>
      </c>
      <c r="AJ51" s="115">
        <v>0.50277777777777777</v>
      </c>
      <c r="AK51" s="42" t="s">
        <v>44</v>
      </c>
      <c r="AL51" s="38">
        <v>0</v>
      </c>
      <c r="AM51" s="73">
        <v>0.5131944444444444</v>
      </c>
      <c r="AN51" s="42" t="s">
        <v>44</v>
      </c>
      <c r="AO51" s="38">
        <v>0</v>
      </c>
      <c r="AP51" s="53">
        <v>0.51527777777777783</v>
      </c>
      <c r="AQ51" s="61"/>
      <c r="AR51" s="55">
        <v>0.52187499999999998</v>
      </c>
      <c r="AS51" s="35">
        <v>6.5972222222221433E-3</v>
      </c>
      <c r="AT51" s="35">
        <v>1.6203703703711585E-4</v>
      </c>
      <c r="AU51" s="44" t="s">
        <v>45</v>
      </c>
      <c r="AV51" s="45">
        <v>14</v>
      </c>
      <c r="AW51" s="49">
        <v>0.54097222222222219</v>
      </c>
      <c r="AX51" s="42" t="s">
        <v>45</v>
      </c>
      <c r="AY51" s="38">
        <v>180</v>
      </c>
      <c r="AZ51" s="49">
        <v>0.54305555555555596</v>
      </c>
      <c r="BA51" s="61"/>
      <c r="BB51" s="55">
        <v>0.54792824074074076</v>
      </c>
      <c r="BC51" s="35">
        <v>4.8726851851847996E-3</v>
      </c>
      <c r="BD51" s="35">
        <v>1.2731481481520045E-4</v>
      </c>
      <c r="BE51" s="44" t="s">
        <v>45</v>
      </c>
      <c r="BF51" s="45">
        <v>11</v>
      </c>
      <c r="BG51" s="308">
        <v>0.5881944444444448</v>
      </c>
      <c r="BH51" s="42" t="s">
        <v>44</v>
      </c>
      <c r="BI51" s="38">
        <v>0</v>
      </c>
      <c r="BJ51" s="43">
        <v>0.59930555555555554</v>
      </c>
      <c r="BK51" s="47">
        <v>0.59930555555555554</v>
      </c>
      <c r="BL51" s="70">
        <v>27.7</v>
      </c>
      <c r="BM51" s="71">
        <v>27.7</v>
      </c>
      <c r="BN51" s="72">
        <v>10</v>
      </c>
      <c r="BO51" s="117" t="s">
        <v>226</v>
      </c>
      <c r="BP51" s="121"/>
      <c r="BQ51" s="124" t="s">
        <v>225</v>
      </c>
      <c r="BR51" s="125"/>
      <c r="BS51" s="49">
        <v>0.66736111111111107</v>
      </c>
      <c r="BT51" s="42" t="s">
        <v>223</v>
      </c>
      <c r="BU51" s="38">
        <v>240</v>
      </c>
      <c r="BV51" s="49">
        <v>0.67013888888888895</v>
      </c>
      <c r="BW51" s="61"/>
      <c r="BX51" s="55">
        <v>0.67267361111111112</v>
      </c>
      <c r="BY51" s="35">
        <v>2.5347222222221744E-3</v>
      </c>
      <c r="BZ51" s="35">
        <v>8.1018518518470757E-5</v>
      </c>
      <c r="CA51" s="44" t="s">
        <v>223</v>
      </c>
      <c r="CB51" s="45">
        <v>7</v>
      </c>
      <c r="CC51" s="85">
        <v>0.67499999999999993</v>
      </c>
      <c r="CD51" s="86"/>
      <c r="CE51" s="87">
        <v>0</v>
      </c>
      <c r="CF51" s="88"/>
      <c r="CG51" s="85">
        <v>0.68333333333333324</v>
      </c>
      <c r="CH51" s="86"/>
      <c r="CI51" s="87">
        <v>0</v>
      </c>
      <c r="CJ51" s="88"/>
      <c r="CK51" s="43">
        <v>0.72430555555555554</v>
      </c>
      <c r="CL51" s="47">
        <v>0.72430555555555554</v>
      </c>
      <c r="CM51" s="70">
        <v>48.7</v>
      </c>
      <c r="CN51" s="71">
        <v>48.7</v>
      </c>
      <c r="CO51" s="72"/>
      <c r="CP51" s="91">
        <v>0.7270833333333333</v>
      </c>
      <c r="CQ51" s="95">
        <v>5.5555555555555601E-2</v>
      </c>
      <c r="CR51" s="42" t="s">
        <v>44</v>
      </c>
      <c r="CS51" s="38">
        <v>0</v>
      </c>
      <c r="CT51" s="284"/>
      <c r="CU51" s="39">
        <v>473</v>
      </c>
      <c r="CV51" s="46">
        <v>420</v>
      </c>
      <c r="CW51" s="40"/>
      <c r="CX51" s="63">
        <v>893</v>
      </c>
      <c r="CY51" s="284"/>
      <c r="CZ51" s="101" t="s">
        <v>190</v>
      </c>
      <c r="DA51" s="129" t="s">
        <v>177</v>
      </c>
      <c r="DB51" s="129">
        <v>120</v>
      </c>
      <c r="DC51" s="104"/>
      <c r="DD51" s="77"/>
      <c r="DE51" s="56"/>
      <c r="DF51" s="36"/>
      <c r="DI51" s="41">
        <v>1.0900000000000001</v>
      </c>
      <c r="DJ51" s="41" t="s">
        <v>196</v>
      </c>
      <c r="DK51" s="153">
        <v>440.8</v>
      </c>
      <c r="DL51" s="41">
        <v>440.8</v>
      </c>
      <c r="DM51" s="41">
        <v>9999</v>
      </c>
      <c r="DP51" s="41">
        <v>11</v>
      </c>
      <c r="DQ51" s="227">
        <v>0</v>
      </c>
      <c r="DR51" s="227">
        <v>0</v>
      </c>
      <c r="DS51" s="228">
        <v>343.6</v>
      </c>
      <c r="DT51" s="227">
        <v>0</v>
      </c>
      <c r="DU51" s="227">
        <v>0</v>
      </c>
      <c r="DV51" s="227">
        <v>11</v>
      </c>
      <c r="DW51" s="227">
        <v>0</v>
      </c>
      <c r="DX51" s="227">
        <v>0</v>
      </c>
      <c r="DY51" s="227">
        <v>14</v>
      </c>
      <c r="DZ51" s="227">
        <v>180</v>
      </c>
      <c r="EA51" s="227">
        <v>11</v>
      </c>
      <c r="EB51" s="227">
        <v>0</v>
      </c>
      <c r="EC51" s="228">
        <v>37.700000000000003</v>
      </c>
      <c r="ED51" s="227">
        <v>0</v>
      </c>
      <c r="EE51" s="227">
        <v>240</v>
      </c>
      <c r="EF51" s="227">
        <v>7</v>
      </c>
      <c r="EG51" s="227">
        <v>0</v>
      </c>
      <c r="EH51" s="228">
        <v>48.7</v>
      </c>
      <c r="EI51" s="227">
        <v>0</v>
      </c>
      <c r="EK51" s="41">
        <v>11</v>
      </c>
      <c r="EL51" s="227">
        <v>0</v>
      </c>
      <c r="EM51" s="227">
        <v>0</v>
      </c>
      <c r="EN51" s="227">
        <v>343.6</v>
      </c>
      <c r="EO51" s="227">
        <v>343.6</v>
      </c>
      <c r="EP51" s="227">
        <v>343.6</v>
      </c>
      <c r="EQ51" s="227">
        <v>354.6</v>
      </c>
      <c r="ER51" s="227">
        <v>354.6</v>
      </c>
      <c r="ES51" s="227">
        <v>354.6</v>
      </c>
      <c r="ET51" s="227">
        <v>368.6</v>
      </c>
      <c r="EU51" s="227">
        <v>548.6</v>
      </c>
      <c r="EV51" s="227">
        <v>559.6</v>
      </c>
      <c r="EW51" s="227">
        <v>559.6</v>
      </c>
      <c r="EX51" s="227">
        <v>597.29999999999995</v>
      </c>
      <c r="EY51" s="227">
        <v>597.29999999999995</v>
      </c>
      <c r="EZ51" s="227">
        <v>837.3</v>
      </c>
      <c r="FA51" s="227">
        <v>844.3</v>
      </c>
      <c r="FB51" s="227">
        <v>844.3</v>
      </c>
      <c r="FC51" s="227">
        <v>893</v>
      </c>
      <c r="FD51" s="227">
        <v>893</v>
      </c>
    </row>
    <row r="52" spans="1:160" ht="13.5" thickBot="1" x14ac:dyDescent="0.25">
      <c r="A52" s="132"/>
      <c r="B52" s="34">
        <v>40</v>
      </c>
      <c r="C52" s="10">
        <v>40</v>
      </c>
      <c r="D52" s="37" t="s">
        <v>144</v>
      </c>
      <c r="E52" s="37" t="s">
        <v>145</v>
      </c>
      <c r="F52" s="37"/>
      <c r="G52" s="43">
        <v>0.31944444444444398</v>
      </c>
      <c r="H52" s="47">
        <v>0.31666666666666665</v>
      </c>
      <c r="I52" s="58" t="s">
        <v>44</v>
      </c>
      <c r="J52" s="52">
        <v>0</v>
      </c>
      <c r="K52" s="43">
        <v>0.40277777777777601</v>
      </c>
      <c r="L52" s="47">
        <v>0.40277777777776202</v>
      </c>
      <c r="M52" s="42" t="s">
        <v>44</v>
      </c>
      <c r="N52" s="38">
        <v>0</v>
      </c>
      <c r="O52" s="73">
        <v>0.44444444444444442</v>
      </c>
      <c r="P52" s="42" t="s">
        <v>44</v>
      </c>
      <c r="Q52" s="38">
        <v>0</v>
      </c>
      <c r="R52" s="43">
        <v>0.45208333333333334</v>
      </c>
      <c r="S52" s="47">
        <v>0.45208333333333334</v>
      </c>
      <c r="T52" s="70">
        <v>47.8</v>
      </c>
      <c r="U52" s="71">
        <v>47.8</v>
      </c>
      <c r="V52" s="72">
        <v>300</v>
      </c>
      <c r="W52" s="115">
        <v>0.46527777777777773</v>
      </c>
      <c r="X52" s="42" t="s">
        <v>44</v>
      </c>
      <c r="Y52" s="38">
        <v>0</v>
      </c>
      <c r="Z52" s="49">
        <v>0.5</v>
      </c>
      <c r="AA52" s="42" t="s">
        <v>44</v>
      </c>
      <c r="AB52" s="38">
        <v>0</v>
      </c>
      <c r="AC52" s="53">
        <v>0.50277777777777777</v>
      </c>
      <c r="AD52" s="61"/>
      <c r="AE52" s="55">
        <v>0.50673611111111116</v>
      </c>
      <c r="AF52" s="35">
        <v>3.958333333333397E-3</v>
      </c>
      <c r="AG52" s="35">
        <v>1.0416666666673022E-4</v>
      </c>
      <c r="AH52" s="44" t="s">
        <v>223</v>
      </c>
      <c r="AI52" s="45">
        <v>9</v>
      </c>
      <c r="AJ52" s="115">
        <v>0.52361111111111114</v>
      </c>
      <c r="AK52" s="42" t="s">
        <v>44</v>
      </c>
      <c r="AL52" s="38">
        <v>0</v>
      </c>
      <c r="AM52" s="73">
        <v>0.53333333333333333</v>
      </c>
      <c r="AN52" s="42" t="s">
        <v>45</v>
      </c>
      <c r="AO52" s="38">
        <v>60</v>
      </c>
      <c r="AP52" s="53">
        <v>0.53680555555555554</v>
      </c>
      <c r="AQ52" s="61"/>
      <c r="AR52" s="55">
        <v>0.54362268518518519</v>
      </c>
      <c r="AS52" s="35">
        <v>6.8171296296296591E-3</v>
      </c>
      <c r="AT52" s="35">
        <v>5.7870370370399944E-5</v>
      </c>
      <c r="AU52" s="44" t="s">
        <v>223</v>
      </c>
      <c r="AV52" s="45">
        <v>5</v>
      </c>
      <c r="AW52" s="49">
        <v>0.56458333333333333</v>
      </c>
      <c r="AX52" s="42" t="s">
        <v>44</v>
      </c>
      <c r="AY52" s="38">
        <v>0</v>
      </c>
      <c r="AZ52" s="49">
        <v>0.56666666666666698</v>
      </c>
      <c r="BA52" s="61"/>
      <c r="BB52" s="55">
        <v>0.573125</v>
      </c>
      <c r="BC52" s="35">
        <v>6.4583333333330106E-3</v>
      </c>
      <c r="BD52" s="35">
        <v>1.4583333333330105E-3</v>
      </c>
      <c r="BE52" s="44" t="s">
        <v>223</v>
      </c>
      <c r="BF52" s="45">
        <v>126</v>
      </c>
      <c r="BG52" s="308">
        <v>0.61180555555555582</v>
      </c>
      <c r="BH52" s="42" t="s">
        <v>44</v>
      </c>
      <c r="BI52" s="38">
        <v>0</v>
      </c>
      <c r="BJ52" s="43">
        <v>0.6118055555555556</v>
      </c>
      <c r="BK52" s="47">
        <v>0.62083333333333335</v>
      </c>
      <c r="BL52" s="70">
        <v>28.3</v>
      </c>
      <c r="BM52" s="71">
        <v>28.3</v>
      </c>
      <c r="BN52" s="72"/>
      <c r="BO52" s="117" t="s">
        <v>226</v>
      </c>
      <c r="BP52" s="121"/>
      <c r="BQ52" s="124" t="s">
        <v>225</v>
      </c>
      <c r="BR52" s="125"/>
      <c r="BS52" s="49">
        <v>0.6972222222222223</v>
      </c>
      <c r="BT52" s="42" t="s">
        <v>44</v>
      </c>
      <c r="BU52" s="38">
        <v>0</v>
      </c>
      <c r="BV52" s="49">
        <v>0.7</v>
      </c>
      <c r="BW52" s="61"/>
      <c r="BX52" s="55">
        <v>0.70341435185185175</v>
      </c>
      <c r="BY52" s="35">
        <v>3.4143518518517935E-3</v>
      </c>
      <c r="BZ52" s="35">
        <v>9.6064814814808986E-4</v>
      </c>
      <c r="CA52" s="44" t="s">
        <v>223</v>
      </c>
      <c r="CB52" s="45">
        <v>83</v>
      </c>
      <c r="CC52" s="85">
        <v>0.70416666666666661</v>
      </c>
      <c r="CD52" s="86"/>
      <c r="CE52" s="87">
        <v>0</v>
      </c>
      <c r="CF52" s="88"/>
      <c r="CG52" s="85">
        <v>0.71180555555555547</v>
      </c>
      <c r="CH52" s="86"/>
      <c r="CI52" s="87">
        <v>0</v>
      </c>
      <c r="CJ52" s="88"/>
      <c r="CK52" s="43">
        <v>0.75277777777777777</v>
      </c>
      <c r="CL52" s="47">
        <v>0.75694444444444453</v>
      </c>
      <c r="CM52" s="70">
        <v>51.8</v>
      </c>
      <c r="CN52" s="71">
        <v>51.8</v>
      </c>
      <c r="CO52" s="72"/>
      <c r="CP52" s="91">
        <v>0.7597222222222223</v>
      </c>
      <c r="CQ52" s="95">
        <v>5.5555555555555601E-2</v>
      </c>
      <c r="CR52" s="42" t="s">
        <v>44</v>
      </c>
      <c r="CS52" s="38">
        <v>0</v>
      </c>
      <c r="CU52" s="39">
        <v>650.9</v>
      </c>
      <c r="CV52" s="46">
        <v>60</v>
      </c>
      <c r="CW52" s="40"/>
      <c r="CX52" s="63">
        <v>710.9</v>
      </c>
      <c r="CZ52" s="101" t="s">
        <v>190</v>
      </c>
      <c r="DA52" s="129" t="s">
        <v>177</v>
      </c>
      <c r="DB52" s="129">
        <v>75</v>
      </c>
      <c r="DC52" s="104"/>
      <c r="DD52" s="77"/>
      <c r="DE52" s="56"/>
      <c r="DF52" s="36"/>
      <c r="DI52" s="41">
        <v>1.06</v>
      </c>
      <c r="DJ52" s="17" t="s">
        <v>196</v>
      </c>
      <c r="DK52" s="153">
        <v>435.57399999999996</v>
      </c>
      <c r="DL52" s="41">
        <v>435.57399999999996</v>
      </c>
      <c r="DM52" s="41">
        <v>9999</v>
      </c>
      <c r="DP52" s="41">
        <v>40</v>
      </c>
      <c r="DQ52" s="227">
        <v>0</v>
      </c>
      <c r="DR52" s="227">
        <v>0</v>
      </c>
      <c r="DS52" s="228">
        <v>347.8</v>
      </c>
      <c r="DT52" s="227">
        <v>0</v>
      </c>
      <c r="DU52" s="227">
        <v>0</v>
      </c>
      <c r="DV52" s="227">
        <v>9</v>
      </c>
      <c r="DW52" s="227">
        <v>0</v>
      </c>
      <c r="DX52" s="227">
        <v>60</v>
      </c>
      <c r="DY52" s="227">
        <v>5</v>
      </c>
      <c r="DZ52" s="227">
        <v>0</v>
      </c>
      <c r="EA52" s="227">
        <v>126</v>
      </c>
      <c r="EB52" s="227">
        <v>0</v>
      </c>
      <c r="EC52" s="228">
        <v>28.3</v>
      </c>
      <c r="ED52" s="227">
        <v>0</v>
      </c>
      <c r="EE52" s="227">
        <v>0</v>
      </c>
      <c r="EF52" s="227">
        <v>83</v>
      </c>
      <c r="EG52" s="227">
        <v>0</v>
      </c>
      <c r="EH52" s="228">
        <v>51.8</v>
      </c>
      <c r="EI52" s="227">
        <v>0</v>
      </c>
      <c r="EK52" s="41">
        <v>40</v>
      </c>
      <c r="EL52" s="227">
        <v>0</v>
      </c>
      <c r="EM52" s="227">
        <v>0</v>
      </c>
      <c r="EN52" s="227">
        <v>347.8</v>
      </c>
      <c r="EO52" s="227">
        <v>347.8</v>
      </c>
      <c r="EP52" s="227">
        <v>347.8</v>
      </c>
      <c r="EQ52" s="227">
        <v>356.8</v>
      </c>
      <c r="ER52" s="227">
        <v>356.8</v>
      </c>
      <c r="ES52" s="227">
        <v>416.8</v>
      </c>
      <c r="ET52" s="227">
        <v>421.8</v>
      </c>
      <c r="EU52" s="227">
        <v>421.8</v>
      </c>
      <c r="EV52" s="227">
        <v>547.79999999999995</v>
      </c>
      <c r="EW52" s="227">
        <v>547.79999999999995</v>
      </c>
      <c r="EX52" s="227">
        <v>576.1</v>
      </c>
      <c r="EY52" s="227">
        <v>576.1</v>
      </c>
      <c r="EZ52" s="227">
        <v>576.1</v>
      </c>
      <c r="FA52" s="227">
        <v>659.1</v>
      </c>
      <c r="FB52" s="227">
        <v>659.1</v>
      </c>
      <c r="FC52" s="227">
        <v>710.9</v>
      </c>
      <c r="FD52" s="227">
        <v>710.9</v>
      </c>
    </row>
    <row r="53" spans="1:160" ht="13.5" thickBot="1" x14ac:dyDescent="0.25">
      <c r="A53" s="132"/>
      <c r="B53" s="34">
        <v>23</v>
      </c>
      <c r="C53" s="10">
        <v>23</v>
      </c>
      <c r="D53" s="37" t="s">
        <v>119</v>
      </c>
      <c r="E53" s="37" t="s">
        <v>120</v>
      </c>
      <c r="F53" s="37"/>
      <c r="G53" s="43">
        <v>0.30763888888888902</v>
      </c>
      <c r="H53" s="47">
        <v>0.30763888888888891</v>
      </c>
      <c r="I53" s="58" t="s">
        <v>44</v>
      </c>
      <c r="J53" s="52">
        <v>0</v>
      </c>
      <c r="K53" s="43">
        <v>0.390972222222221</v>
      </c>
      <c r="L53" s="47">
        <v>0.39097222222221401</v>
      </c>
      <c r="M53" s="42" t="s">
        <v>44</v>
      </c>
      <c r="N53" s="38">
        <v>0</v>
      </c>
      <c r="O53" s="73">
        <v>0.43263888888888885</v>
      </c>
      <c r="P53" s="42" t="s">
        <v>44</v>
      </c>
      <c r="Q53" s="38">
        <v>0</v>
      </c>
      <c r="R53" s="43">
        <v>0.43611111111111112</v>
      </c>
      <c r="S53" s="47">
        <v>0.4368055555555555</v>
      </c>
      <c r="T53" s="70">
        <v>49.2</v>
      </c>
      <c r="U53" s="71">
        <v>49.2</v>
      </c>
      <c r="V53" s="72">
        <v>300</v>
      </c>
      <c r="W53" s="115">
        <v>0.45347222222222217</v>
      </c>
      <c r="X53" s="42" t="s">
        <v>44</v>
      </c>
      <c r="Y53" s="38">
        <v>0</v>
      </c>
      <c r="Z53" s="49">
        <v>0.48819444444444443</v>
      </c>
      <c r="AA53" s="42" t="s">
        <v>44</v>
      </c>
      <c r="AB53" s="38">
        <v>0</v>
      </c>
      <c r="AC53" s="53">
        <v>0.49027777777777781</v>
      </c>
      <c r="AD53" s="61"/>
      <c r="AE53" s="55">
        <v>0.49464120370370374</v>
      </c>
      <c r="AF53" s="35">
        <v>4.3634259259259234E-3</v>
      </c>
      <c r="AG53" s="35">
        <v>5.0925925925925661E-4</v>
      </c>
      <c r="AH53" s="44" t="s">
        <v>223</v>
      </c>
      <c r="AI53" s="45">
        <v>44</v>
      </c>
      <c r="AJ53" s="115">
        <v>0.51111111111111118</v>
      </c>
      <c r="AK53" s="42" t="s">
        <v>44</v>
      </c>
      <c r="AL53" s="38">
        <v>0</v>
      </c>
      <c r="AM53" s="73">
        <v>0.52152777777777781</v>
      </c>
      <c r="AN53" s="42" t="s">
        <v>44</v>
      </c>
      <c r="AO53" s="38">
        <v>0</v>
      </c>
      <c r="AP53" s="53">
        <v>0.52361111111111114</v>
      </c>
      <c r="AQ53" s="61"/>
      <c r="AR53" s="55">
        <v>0.52946759259259257</v>
      </c>
      <c r="AS53" s="35">
        <v>5.8564814814814348E-3</v>
      </c>
      <c r="AT53" s="35">
        <v>9.0277777777782436E-4</v>
      </c>
      <c r="AU53" s="44" t="s">
        <v>45</v>
      </c>
      <c r="AV53" s="45">
        <v>78</v>
      </c>
      <c r="AW53" s="49">
        <v>0.55069444444444449</v>
      </c>
      <c r="AX53" s="42" t="s">
        <v>45</v>
      </c>
      <c r="AY53" s="38">
        <v>60</v>
      </c>
      <c r="AZ53" s="49">
        <v>0.55277777777777803</v>
      </c>
      <c r="BA53" s="61"/>
      <c r="BB53" s="55">
        <v>0.55841435185185184</v>
      </c>
      <c r="BC53" s="35">
        <v>5.6365740740738079E-3</v>
      </c>
      <c r="BD53" s="35">
        <v>6.3657407407380785E-4</v>
      </c>
      <c r="BE53" s="44" t="s">
        <v>223</v>
      </c>
      <c r="BF53" s="45">
        <v>55</v>
      </c>
      <c r="BG53" s="308">
        <v>0.59791666666666687</v>
      </c>
      <c r="BH53" s="42" t="s">
        <v>44</v>
      </c>
      <c r="BI53" s="38">
        <v>0</v>
      </c>
      <c r="BJ53" s="43">
        <v>0.59791666666666665</v>
      </c>
      <c r="BK53" s="47">
        <v>0.6020833333333333</v>
      </c>
      <c r="BL53" s="70">
        <v>29.1</v>
      </c>
      <c r="BM53" s="71">
        <v>29.1</v>
      </c>
      <c r="BN53" s="72"/>
      <c r="BO53" s="117" t="s">
        <v>226</v>
      </c>
      <c r="BP53" s="121"/>
      <c r="BQ53" s="124" t="s">
        <v>225</v>
      </c>
      <c r="BR53" s="125"/>
      <c r="BS53" s="49">
        <v>0.67847222222222225</v>
      </c>
      <c r="BT53" s="42" t="s">
        <v>44</v>
      </c>
      <c r="BU53" s="38">
        <v>0</v>
      </c>
      <c r="BV53" s="49">
        <v>0.68055555555555503</v>
      </c>
      <c r="BW53" s="61"/>
      <c r="BX53" s="55">
        <v>0.68390046296296303</v>
      </c>
      <c r="BY53" s="35">
        <v>3.3449074074080043E-3</v>
      </c>
      <c r="BZ53" s="35">
        <v>8.9120370370430069E-4</v>
      </c>
      <c r="CA53" s="44" t="s">
        <v>223</v>
      </c>
      <c r="CB53" s="45">
        <v>77</v>
      </c>
      <c r="CC53" s="85">
        <v>0.68541666666666667</v>
      </c>
      <c r="CD53" s="86"/>
      <c r="CE53" s="87">
        <v>0</v>
      </c>
      <c r="CF53" s="88"/>
      <c r="CG53" s="85">
        <v>0.69166666666666676</v>
      </c>
      <c r="CH53" s="86"/>
      <c r="CI53" s="87">
        <v>60</v>
      </c>
      <c r="CJ53" s="88"/>
      <c r="CK53" s="43">
        <v>0.73402777777777783</v>
      </c>
      <c r="CL53" s="47">
        <v>0.73541666666666661</v>
      </c>
      <c r="CM53" s="70">
        <v>65.7</v>
      </c>
      <c r="CN53" s="71">
        <v>65.7</v>
      </c>
      <c r="CO53" s="72"/>
      <c r="CP53" s="91">
        <v>0.73749999999999993</v>
      </c>
      <c r="CQ53" s="95">
        <v>5.5555555555555601E-2</v>
      </c>
      <c r="CR53" s="42" t="s">
        <v>44</v>
      </c>
      <c r="CS53" s="38">
        <v>0</v>
      </c>
      <c r="CT53" s="75"/>
      <c r="CU53" s="39">
        <v>698</v>
      </c>
      <c r="CV53" s="46">
        <v>120</v>
      </c>
      <c r="CW53" s="40"/>
      <c r="CX53" s="63">
        <v>818</v>
      </c>
      <c r="CY53" s="75"/>
      <c r="CZ53" s="101" t="s">
        <v>191</v>
      </c>
      <c r="DA53" s="129" t="s">
        <v>177</v>
      </c>
      <c r="DB53" s="129">
        <v>70</v>
      </c>
      <c r="DC53" s="104" t="s">
        <v>184</v>
      </c>
      <c r="DD53" s="77"/>
      <c r="DE53" s="56"/>
      <c r="DF53" s="36"/>
      <c r="DI53" s="41">
        <v>1.06</v>
      </c>
      <c r="DJ53" s="17" t="s">
        <v>196</v>
      </c>
      <c r="DK53" s="153">
        <v>452.64</v>
      </c>
      <c r="DL53" s="41">
        <v>452.64</v>
      </c>
      <c r="DM53" s="41">
        <v>9999</v>
      </c>
      <c r="DP53" s="41">
        <v>23</v>
      </c>
      <c r="DQ53" s="227">
        <v>0</v>
      </c>
      <c r="DR53" s="227">
        <v>0</v>
      </c>
      <c r="DS53" s="228">
        <v>349.2</v>
      </c>
      <c r="DT53" s="227">
        <v>0</v>
      </c>
      <c r="DU53" s="227">
        <v>0</v>
      </c>
      <c r="DV53" s="227">
        <v>44</v>
      </c>
      <c r="DW53" s="227">
        <v>0</v>
      </c>
      <c r="DX53" s="227">
        <v>0</v>
      </c>
      <c r="DY53" s="227">
        <v>78</v>
      </c>
      <c r="DZ53" s="227">
        <v>60</v>
      </c>
      <c r="EA53" s="227">
        <v>55</v>
      </c>
      <c r="EB53" s="227">
        <v>0</v>
      </c>
      <c r="EC53" s="228">
        <v>29.1</v>
      </c>
      <c r="ED53" s="227">
        <v>0</v>
      </c>
      <c r="EE53" s="227">
        <v>0</v>
      </c>
      <c r="EF53" s="227">
        <v>77</v>
      </c>
      <c r="EG53" s="227">
        <v>60</v>
      </c>
      <c r="EH53" s="228">
        <v>65.7</v>
      </c>
      <c r="EI53" s="227">
        <v>0</v>
      </c>
      <c r="EK53" s="41">
        <v>23</v>
      </c>
      <c r="EL53" s="227">
        <v>0</v>
      </c>
      <c r="EM53" s="227">
        <v>0</v>
      </c>
      <c r="EN53" s="227">
        <v>349.2</v>
      </c>
      <c r="EO53" s="227">
        <v>349.2</v>
      </c>
      <c r="EP53" s="227">
        <v>349.2</v>
      </c>
      <c r="EQ53" s="227">
        <v>393.2</v>
      </c>
      <c r="ER53" s="227">
        <v>393.2</v>
      </c>
      <c r="ES53" s="227">
        <v>393.2</v>
      </c>
      <c r="ET53" s="227">
        <v>471.2</v>
      </c>
      <c r="EU53" s="227">
        <v>531.20000000000005</v>
      </c>
      <c r="EV53" s="227">
        <v>586.20000000000005</v>
      </c>
      <c r="EW53" s="227">
        <v>586.20000000000005</v>
      </c>
      <c r="EX53" s="227">
        <v>615.29999999999995</v>
      </c>
      <c r="EY53" s="227">
        <v>615.29999999999995</v>
      </c>
      <c r="EZ53" s="227">
        <v>615.29999999999995</v>
      </c>
      <c r="FA53" s="227">
        <v>692.3</v>
      </c>
      <c r="FB53" s="227">
        <v>752.3</v>
      </c>
      <c r="FC53" s="227">
        <v>818</v>
      </c>
      <c r="FD53" s="227">
        <v>818</v>
      </c>
    </row>
    <row r="54" spans="1:160" ht="13.5" thickBot="1" x14ac:dyDescent="0.25">
      <c r="A54" s="132"/>
      <c r="B54" s="34">
        <v>58</v>
      </c>
      <c r="C54" s="10">
        <v>77</v>
      </c>
      <c r="D54" s="37" t="s">
        <v>172</v>
      </c>
      <c r="E54" s="37" t="s">
        <v>173</v>
      </c>
      <c r="F54" s="37"/>
      <c r="G54" s="43">
        <v>0.33194444444444399</v>
      </c>
      <c r="H54" s="47">
        <v>0.33194444444444443</v>
      </c>
      <c r="I54" s="58" t="s">
        <v>44</v>
      </c>
      <c r="J54" s="52">
        <v>0</v>
      </c>
      <c r="K54" s="43">
        <v>0.4152777777777778</v>
      </c>
      <c r="L54" s="47">
        <v>0.41527777777775399</v>
      </c>
      <c r="M54" s="42" t="s">
        <v>44</v>
      </c>
      <c r="N54" s="38">
        <v>0</v>
      </c>
      <c r="O54" s="73">
        <v>0.45694444444444443</v>
      </c>
      <c r="P54" s="42" t="s">
        <v>44</v>
      </c>
      <c r="Q54" s="38">
        <v>0</v>
      </c>
      <c r="R54" s="43">
        <v>0.46666666666666662</v>
      </c>
      <c r="S54" s="47">
        <v>0.46666666666666662</v>
      </c>
      <c r="T54" s="70">
        <v>50</v>
      </c>
      <c r="U54" s="71">
        <v>50</v>
      </c>
      <c r="V54" s="72">
        <v>300</v>
      </c>
      <c r="W54" s="115">
        <v>0.47777777777777775</v>
      </c>
      <c r="X54" s="42" t="s">
        <v>44</v>
      </c>
      <c r="Y54" s="38">
        <v>0</v>
      </c>
      <c r="Z54" s="49">
        <v>0.51180555555555551</v>
      </c>
      <c r="AA54" s="42" t="s">
        <v>45</v>
      </c>
      <c r="AB54" s="38">
        <v>60</v>
      </c>
      <c r="AC54" s="53">
        <v>0.51597222222222217</v>
      </c>
      <c r="AD54" s="61"/>
      <c r="AE54" s="55">
        <v>0.52047453703703705</v>
      </c>
      <c r="AF54" s="35">
        <v>4.5023148148148895E-3</v>
      </c>
      <c r="AG54" s="35">
        <v>6.4814814814822272E-4</v>
      </c>
      <c r="AH54" s="44" t="s">
        <v>223</v>
      </c>
      <c r="AI54" s="45">
        <v>56</v>
      </c>
      <c r="AJ54" s="115">
        <v>0.53680555555555554</v>
      </c>
      <c r="AK54" s="42" t="s">
        <v>44</v>
      </c>
      <c r="AL54" s="38">
        <v>0</v>
      </c>
      <c r="AM54" s="73">
        <v>0.54722222222222217</v>
      </c>
      <c r="AN54" s="42" t="s">
        <v>44</v>
      </c>
      <c r="AO54" s="38">
        <v>0</v>
      </c>
      <c r="AP54" s="53">
        <v>0.5493055555555556</v>
      </c>
      <c r="AQ54" s="61"/>
      <c r="AR54" s="55">
        <v>0.55570601851851853</v>
      </c>
      <c r="AS54" s="35">
        <v>6.4004629629629273E-3</v>
      </c>
      <c r="AT54" s="35">
        <v>3.5879629629633186E-4</v>
      </c>
      <c r="AU54" s="44" t="s">
        <v>45</v>
      </c>
      <c r="AV54" s="45">
        <v>31</v>
      </c>
      <c r="AW54" s="49">
        <v>0.57708333333333328</v>
      </c>
      <c r="AX54" s="42" t="s">
        <v>44</v>
      </c>
      <c r="AY54" s="38">
        <v>0</v>
      </c>
      <c r="AZ54" s="49">
        <v>0.57916666666666605</v>
      </c>
      <c r="BA54" s="61"/>
      <c r="BB54" s="55">
        <v>0.58494212962962966</v>
      </c>
      <c r="BC54" s="35">
        <v>5.7754629629636067E-3</v>
      </c>
      <c r="BD54" s="35">
        <v>7.7546296296360662E-4</v>
      </c>
      <c r="BE54" s="44" t="s">
        <v>223</v>
      </c>
      <c r="BF54" s="45">
        <v>67</v>
      </c>
      <c r="BG54" s="308">
        <v>0.62430555555555489</v>
      </c>
      <c r="BH54" s="42" t="s">
        <v>44</v>
      </c>
      <c r="BI54" s="38">
        <v>0</v>
      </c>
      <c r="BJ54" s="43">
        <v>0.63472222222222219</v>
      </c>
      <c r="BK54" s="47">
        <v>0.63472222222222219</v>
      </c>
      <c r="BL54" s="70">
        <v>30.2</v>
      </c>
      <c r="BM54" s="71">
        <v>30.2</v>
      </c>
      <c r="BN54" s="72"/>
      <c r="BO54" s="117" t="s">
        <v>226</v>
      </c>
      <c r="BP54" s="121"/>
      <c r="BQ54" s="124" t="s">
        <v>225</v>
      </c>
      <c r="BR54" s="125"/>
      <c r="BS54" s="49">
        <v>0.71736111111111101</v>
      </c>
      <c r="BT54" s="42" t="s">
        <v>223</v>
      </c>
      <c r="BU54" s="38">
        <v>1440</v>
      </c>
      <c r="BV54" s="49">
        <v>0.71944444444444444</v>
      </c>
      <c r="BW54" s="61"/>
      <c r="BX54" s="55">
        <v>0.7227662037037037</v>
      </c>
      <c r="BY54" s="35">
        <v>3.3217592592592604E-3</v>
      </c>
      <c r="BZ54" s="35">
        <v>8.6805555555555681E-4</v>
      </c>
      <c r="CA54" s="44" t="s">
        <v>223</v>
      </c>
      <c r="CB54" s="45">
        <v>75</v>
      </c>
      <c r="CC54" s="85">
        <v>0.72361111111111109</v>
      </c>
      <c r="CD54" s="86"/>
      <c r="CE54" s="87">
        <v>0</v>
      </c>
      <c r="CF54" s="88"/>
      <c r="CG54" s="85">
        <v>0.73333333333333339</v>
      </c>
      <c r="CH54" s="86"/>
      <c r="CI54" s="87">
        <v>0</v>
      </c>
      <c r="CJ54" s="88"/>
      <c r="CK54" s="43">
        <v>0.78125</v>
      </c>
      <c r="CL54" s="47">
        <v>0.78125</v>
      </c>
      <c r="CM54" s="70">
        <v>64.7</v>
      </c>
      <c r="CN54" s="71">
        <v>64.7</v>
      </c>
      <c r="CO54" s="72"/>
      <c r="CP54" s="91">
        <v>0.78541666666666676</v>
      </c>
      <c r="CQ54" s="95">
        <v>5.5555555555555601E-2</v>
      </c>
      <c r="CR54" s="42" t="s">
        <v>223</v>
      </c>
      <c r="CS54" s="38">
        <v>300</v>
      </c>
      <c r="CU54" s="39">
        <v>673.9</v>
      </c>
      <c r="CV54" s="46">
        <v>1800</v>
      </c>
      <c r="CW54" s="40"/>
      <c r="CX54" s="63">
        <v>2473.9</v>
      </c>
      <c r="CZ54" s="101" t="s">
        <v>190</v>
      </c>
      <c r="DA54" s="129" t="s">
        <v>176</v>
      </c>
      <c r="DB54" s="129">
        <v>136</v>
      </c>
      <c r="DC54" s="104"/>
      <c r="DD54" s="77"/>
      <c r="DE54" s="56"/>
      <c r="DF54" s="36"/>
      <c r="DI54" s="41">
        <v>1.1200000000000001</v>
      </c>
      <c r="DJ54" s="17" t="s">
        <v>196</v>
      </c>
      <c r="DK54" s="153">
        <v>462.28800000000001</v>
      </c>
      <c r="DL54" s="41">
        <v>462.28800000000001</v>
      </c>
      <c r="DM54" s="41">
        <v>9999</v>
      </c>
      <c r="DP54" s="41">
        <v>77</v>
      </c>
      <c r="DQ54" s="227">
        <v>0</v>
      </c>
      <c r="DR54" s="227">
        <v>0</v>
      </c>
      <c r="DS54" s="228">
        <v>350</v>
      </c>
      <c r="DT54" s="227">
        <v>0</v>
      </c>
      <c r="DU54" s="227">
        <v>60</v>
      </c>
      <c r="DV54" s="227">
        <v>56</v>
      </c>
      <c r="DW54" s="227">
        <v>0</v>
      </c>
      <c r="DX54" s="227">
        <v>0</v>
      </c>
      <c r="DY54" s="227">
        <v>31</v>
      </c>
      <c r="DZ54" s="227">
        <v>0</v>
      </c>
      <c r="EA54" s="227">
        <v>67</v>
      </c>
      <c r="EB54" s="227">
        <v>0</v>
      </c>
      <c r="EC54" s="228">
        <v>30.2</v>
      </c>
      <c r="ED54" s="227">
        <v>0</v>
      </c>
      <c r="EE54" s="227">
        <v>1440</v>
      </c>
      <c r="EF54" s="227">
        <v>75</v>
      </c>
      <c r="EG54" s="227">
        <v>0</v>
      </c>
      <c r="EH54" s="228">
        <v>64.7</v>
      </c>
      <c r="EI54" s="227">
        <v>300</v>
      </c>
      <c r="EK54" s="41">
        <v>77</v>
      </c>
      <c r="EL54" s="227">
        <v>0</v>
      </c>
      <c r="EM54" s="227">
        <v>0</v>
      </c>
      <c r="EN54" s="227">
        <v>350</v>
      </c>
      <c r="EO54" s="227">
        <v>350</v>
      </c>
      <c r="EP54" s="227">
        <v>410</v>
      </c>
      <c r="EQ54" s="227">
        <v>466</v>
      </c>
      <c r="ER54" s="227">
        <v>466</v>
      </c>
      <c r="ES54" s="227">
        <v>466</v>
      </c>
      <c r="ET54" s="227">
        <v>497</v>
      </c>
      <c r="EU54" s="227">
        <v>497</v>
      </c>
      <c r="EV54" s="227">
        <v>564</v>
      </c>
      <c r="EW54" s="227">
        <v>564</v>
      </c>
      <c r="EX54" s="227">
        <v>594.20000000000005</v>
      </c>
      <c r="EY54" s="227">
        <v>594.20000000000005</v>
      </c>
      <c r="EZ54" s="227">
        <v>2034.2</v>
      </c>
      <c r="FA54" s="227">
        <v>2109.1999999999998</v>
      </c>
      <c r="FB54" s="227">
        <v>2109.1999999999998</v>
      </c>
      <c r="FC54" s="227">
        <v>2173.9</v>
      </c>
      <c r="FD54" s="227">
        <v>2473.9</v>
      </c>
    </row>
    <row r="55" spans="1:160" ht="13.5" thickBot="1" x14ac:dyDescent="0.25">
      <c r="A55" s="132"/>
      <c r="B55" s="34">
        <v>34</v>
      </c>
      <c r="C55" s="10">
        <v>34</v>
      </c>
      <c r="D55" s="37" t="s">
        <v>47</v>
      </c>
      <c r="E55" s="37" t="s">
        <v>138</v>
      </c>
      <c r="F55" s="37"/>
      <c r="G55" s="43">
        <v>0.31527777777777799</v>
      </c>
      <c r="H55" s="47">
        <v>0.31527777777777777</v>
      </c>
      <c r="I55" s="58" t="s">
        <v>44</v>
      </c>
      <c r="J55" s="52">
        <v>0</v>
      </c>
      <c r="K55" s="43">
        <v>0.39861111111110897</v>
      </c>
      <c r="L55" s="47">
        <v>0.39861111111109798</v>
      </c>
      <c r="M55" s="42" t="s">
        <v>44</v>
      </c>
      <c r="N55" s="38">
        <v>0</v>
      </c>
      <c r="O55" s="73">
        <v>0.44027777777777777</v>
      </c>
      <c r="P55" s="42" t="s">
        <v>44</v>
      </c>
      <c r="Q55" s="38">
        <v>0</v>
      </c>
      <c r="R55" s="43">
        <v>0.4465277777777778</v>
      </c>
      <c r="S55" s="47">
        <v>0.4465277777777778</v>
      </c>
      <c r="T55" s="70">
        <v>50.4</v>
      </c>
      <c r="U55" s="71">
        <v>50.4</v>
      </c>
      <c r="V55" s="72">
        <v>300</v>
      </c>
      <c r="W55" s="115">
        <v>0.46111111111111108</v>
      </c>
      <c r="X55" s="42" t="s">
        <v>44</v>
      </c>
      <c r="Y55" s="38">
        <v>0</v>
      </c>
      <c r="Z55" s="49">
        <v>0.49583333333333335</v>
      </c>
      <c r="AA55" s="42" t="s">
        <v>44</v>
      </c>
      <c r="AB55" s="38">
        <v>0</v>
      </c>
      <c r="AC55" s="53">
        <v>0.4993055555555555</v>
      </c>
      <c r="AD55" s="61"/>
      <c r="AE55" s="55">
        <v>0.50328703703703703</v>
      </c>
      <c r="AF55" s="35">
        <v>3.9814814814815302E-3</v>
      </c>
      <c r="AG55" s="35">
        <v>1.2731481481486348E-4</v>
      </c>
      <c r="AH55" s="44" t="s">
        <v>223</v>
      </c>
      <c r="AI55" s="45">
        <v>11</v>
      </c>
      <c r="AJ55" s="115">
        <v>0.52013888888888882</v>
      </c>
      <c r="AK55" s="42" t="s">
        <v>44</v>
      </c>
      <c r="AL55" s="38">
        <v>0</v>
      </c>
      <c r="AM55" s="73">
        <v>0.53055555555555556</v>
      </c>
      <c r="AN55" s="42" t="s">
        <v>44</v>
      </c>
      <c r="AO55" s="38">
        <v>0</v>
      </c>
      <c r="AP55" s="53">
        <v>0.53333333333333333</v>
      </c>
      <c r="AQ55" s="61"/>
      <c r="AR55" s="55">
        <v>0.54021990740740744</v>
      </c>
      <c r="AS55" s="35">
        <v>6.8865740740741144E-3</v>
      </c>
      <c r="AT55" s="35">
        <v>1.2731481481485524E-4</v>
      </c>
      <c r="AU55" s="44" t="s">
        <v>223</v>
      </c>
      <c r="AV55" s="45">
        <v>11</v>
      </c>
      <c r="AW55" s="49">
        <v>0.56111111111111112</v>
      </c>
      <c r="AX55" s="42" t="s">
        <v>44</v>
      </c>
      <c r="AY55" s="38">
        <v>0</v>
      </c>
      <c r="AZ55" s="49">
        <v>0.563194444444444</v>
      </c>
      <c r="BA55" s="61"/>
      <c r="BB55" s="55">
        <v>0.5683449074074074</v>
      </c>
      <c r="BC55" s="35">
        <v>5.150462962963398E-3</v>
      </c>
      <c r="BD55" s="35">
        <v>1.504629629633979E-4</v>
      </c>
      <c r="BE55" s="44" t="s">
        <v>223</v>
      </c>
      <c r="BF55" s="45">
        <v>13</v>
      </c>
      <c r="BG55" s="308">
        <v>0.60833333333333284</v>
      </c>
      <c r="BH55" s="42" t="s">
        <v>44</v>
      </c>
      <c r="BI55" s="38">
        <v>0</v>
      </c>
      <c r="BJ55" s="43">
        <v>0.60833333333333328</v>
      </c>
      <c r="BK55" s="47">
        <v>0.61736111111111114</v>
      </c>
      <c r="BL55" s="70">
        <v>34.5</v>
      </c>
      <c r="BM55" s="71">
        <v>34.5</v>
      </c>
      <c r="BN55" s="72"/>
      <c r="BO55" s="117"/>
      <c r="BP55" s="121"/>
      <c r="BQ55" s="124"/>
      <c r="BR55" s="125"/>
      <c r="BS55" s="49">
        <v>0.7055555555555556</v>
      </c>
      <c r="BT55" s="42" t="s">
        <v>223</v>
      </c>
      <c r="BU55" s="38">
        <v>1020</v>
      </c>
      <c r="BV55" s="49"/>
      <c r="BW55" s="61"/>
      <c r="BX55" s="55"/>
      <c r="BY55" s="35">
        <v>0</v>
      </c>
      <c r="BZ55" s="35">
        <v>2.4537037037037036E-3</v>
      </c>
      <c r="CA55" s="44" t="s">
        <v>45</v>
      </c>
      <c r="CB55" s="45" t="s">
        <v>231</v>
      </c>
      <c r="CC55" s="85"/>
      <c r="CD55" s="86"/>
      <c r="CE55" s="87"/>
      <c r="CF55" s="88"/>
      <c r="CG55" s="85"/>
      <c r="CH55" s="86"/>
      <c r="CI55" s="87"/>
      <c r="CJ55" s="88"/>
      <c r="CK55" s="43"/>
      <c r="CL55" s="47"/>
      <c r="CM55" s="317"/>
      <c r="CN55" s="310" t="s">
        <v>231</v>
      </c>
      <c r="CO55" s="72"/>
      <c r="CP55" s="91"/>
      <c r="CQ55" s="95">
        <v>5.5555555555555601E-2</v>
      </c>
      <c r="CR55" s="42" t="s">
        <v>44</v>
      </c>
      <c r="CS55" s="38"/>
      <c r="CU55" s="39" t="s">
        <v>231</v>
      </c>
      <c r="CV55" s="46" t="s">
        <v>231</v>
      </c>
      <c r="CW55" s="40"/>
      <c r="CX55" s="63" t="s">
        <v>231</v>
      </c>
      <c r="CZ55" s="101" t="s">
        <v>190</v>
      </c>
      <c r="DA55" s="129" t="s">
        <v>176</v>
      </c>
      <c r="DB55" s="129">
        <v>122</v>
      </c>
      <c r="DC55" s="104" t="s">
        <v>185</v>
      </c>
      <c r="DD55" s="77"/>
      <c r="DE55" s="56"/>
      <c r="DF55" s="36"/>
      <c r="DI55" s="41">
        <v>1.1200000000000001</v>
      </c>
      <c r="DJ55" s="17" t="s">
        <v>197</v>
      </c>
      <c r="DK55" s="153" t="e">
        <v>#REF!</v>
      </c>
      <c r="DL55" s="41">
        <v>9999</v>
      </c>
      <c r="DM55" s="41" t="e">
        <v>#REF!</v>
      </c>
      <c r="DP55" s="41">
        <v>34</v>
      </c>
      <c r="DQ55" s="227">
        <v>0</v>
      </c>
      <c r="DR55" s="227">
        <v>0</v>
      </c>
      <c r="DS55" s="228">
        <v>350.4</v>
      </c>
      <c r="DT55" s="227">
        <v>0</v>
      </c>
      <c r="DU55" s="227">
        <v>0</v>
      </c>
      <c r="DV55" s="227">
        <v>11</v>
      </c>
      <c r="DW55" s="227">
        <v>0</v>
      </c>
      <c r="DX55" s="227">
        <v>0</v>
      </c>
      <c r="DY55" s="227">
        <v>11</v>
      </c>
      <c r="DZ55" s="227">
        <v>0</v>
      </c>
      <c r="EA55" s="227">
        <v>13</v>
      </c>
      <c r="EB55" s="227">
        <v>0</v>
      </c>
      <c r="EC55" s="228">
        <v>34.5</v>
      </c>
      <c r="ED55" s="227">
        <v>0</v>
      </c>
      <c r="EE55" s="227">
        <v>1020</v>
      </c>
      <c r="EF55" s="227" t="e">
        <v>#VALUE!</v>
      </c>
      <c r="EG55" s="227">
        <v>0</v>
      </c>
      <c r="EH55" s="228" t="e">
        <v>#REF!</v>
      </c>
      <c r="EI55" s="227">
        <v>0</v>
      </c>
      <c r="EK55" s="41">
        <v>34</v>
      </c>
      <c r="EL55" s="227">
        <v>0</v>
      </c>
      <c r="EM55" s="227">
        <v>0</v>
      </c>
      <c r="EN55" s="227">
        <v>350.4</v>
      </c>
      <c r="EO55" s="227">
        <v>350.4</v>
      </c>
      <c r="EP55" s="227">
        <v>350.4</v>
      </c>
      <c r="EQ55" s="227">
        <v>361.4</v>
      </c>
      <c r="ER55" s="227">
        <v>361.4</v>
      </c>
      <c r="ES55" s="227">
        <v>361.4</v>
      </c>
      <c r="ET55" s="227">
        <v>372.4</v>
      </c>
      <c r="EU55" s="227">
        <v>372.4</v>
      </c>
      <c r="EV55" s="227">
        <v>385.4</v>
      </c>
      <c r="EW55" s="227">
        <v>385.4</v>
      </c>
      <c r="EX55" s="227">
        <v>419.9</v>
      </c>
      <c r="EY55" s="227">
        <v>419.9</v>
      </c>
      <c r="EZ55" s="227">
        <v>1439.9</v>
      </c>
      <c r="FA55" s="227" t="e">
        <v>#VALUE!</v>
      </c>
      <c r="FB55" s="227" t="e">
        <v>#VALUE!</v>
      </c>
      <c r="FC55" s="227" t="e">
        <v>#VALUE!</v>
      </c>
      <c r="FD55" s="227" t="e">
        <v>#VALUE!</v>
      </c>
    </row>
    <row r="56" spans="1:160" ht="13.5" thickBot="1" x14ac:dyDescent="0.25">
      <c r="A56" s="132"/>
      <c r="B56" s="34">
        <v>57</v>
      </c>
      <c r="C56" s="10">
        <v>60</v>
      </c>
      <c r="D56" s="37" t="s">
        <v>170</v>
      </c>
      <c r="E56" s="37" t="s">
        <v>171</v>
      </c>
      <c r="F56" s="37"/>
      <c r="G56" s="43">
        <v>0.33124999999999999</v>
      </c>
      <c r="H56" s="47">
        <v>0.33124999999999999</v>
      </c>
      <c r="I56" s="58" t="s">
        <v>44</v>
      </c>
      <c r="J56" s="52">
        <v>0</v>
      </c>
      <c r="K56" s="43">
        <v>0.41458333333332997</v>
      </c>
      <c r="L56" s="47">
        <v>0.41458333333330999</v>
      </c>
      <c r="M56" s="42" t="s">
        <v>44</v>
      </c>
      <c r="N56" s="38">
        <v>0</v>
      </c>
      <c r="O56" s="73">
        <v>0.45624999999999999</v>
      </c>
      <c r="P56" s="42" t="s">
        <v>44</v>
      </c>
      <c r="Q56" s="38">
        <v>0</v>
      </c>
      <c r="R56" s="43">
        <v>0.46597222222222223</v>
      </c>
      <c r="S56" s="47">
        <v>0.46597222222222223</v>
      </c>
      <c r="T56" s="70">
        <v>51.1</v>
      </c>
      <c r="U56" s="71">
        <v>51.1</v>
      </c>
      <c r="V56" s="72">
        <v>300</v>
      </c>
      <c r="W56" s="115">
        <v>0.4770833333333333</v>
      </c>
      <c r="X56" s="42" t="s">
        <v>44</v>
      </c>
      <c r="Y56" s="38">
        <v>0</v>
      </c>
      <c r="Z56" s="49">
        <v>0.51180555555555551</v>
      </c>
      <c r="AA56" s="42" t="s">
        <v>44</v>
      </c>
      <c r="AB56" s="38">
        <v>0</v>
      </c>
      <c r="AC56" s="53">
        <v>0.51527777777777783</v>
      </c>
      <c r="AD56" s="61"/>
      <c r="AE56" s="55">
        <v>0.51914351851851859</v>
      </c>
      <c r="AF56" s="35">
        <v>3.8657407407407529E-3</v>
      </c>
      <c r="AG56" s="35">
        <v>1.1574074074086147E-5</v>
      </c>
      <c r="AH56" s="44" t="s">
        <v>223</v>
      </c>
      <c r="AI56" s="45">
        <v>1</v>
      </c>
      <c r="AJ56" s="115">
        <v>0.5361111111111112</v>
      </c>
      <c r="AK56" s="42" t="s">
        <v>44</v>
      </c>
      <c r="AL56" s="38">
        <v>0</v>
      </c>
      <c r="AM56" s="73">
        <v>0.54652777777777783</v>
      </c>
      <c r="AN56" s="42" t="s">
        <v>44</v>
      </c>
      <c r="AO56" s="38">
        <v>0</v>
      </c>
      <c r="AP56" s="53">
        <v>0.54861111111111105</v>
      </c>
      <c r="AQ56" s="61"/>
      <c r="AR56" s="55">
        <v>0.55482638888888891</v>
      </c>
      <c r="AS56" s="35">
        <v>6.2152777777778612E-3</v>
      </c>
      <c r="AT56" s="35">
        <v>5.4398148148139796E-4</v>
      </c>
      <c r="AU56" s="44" t="s">
        <v>45</v>
      </c>
      <c r="AV56" s="45">
        <v>47</v>
      </c>
      <c r="AW56" s="49">
        <v>0.57638888888888895</v>
      </c>
      <c r="AX56" s="42" t="s">
        <v>44</v>
      </c>
      <c r="AY56" s="38">
        <v>0</v>
      </c>
      <c r="AZ56" s="49">
        <v>0.57847222222222205</v>
      </c>
      <c r="BA56" s="61"/>
      <c r="BB56" s="55">
        <v>0.58346064814814813</v>
      </c>
      <c r="BC56" s="35">
        <v>4.9884259259260766E-3</v>
      </c>
      <c r="BD56" s="35">
        <v>1.1574074073923517E-5</v>
      </c>
      <c r="BE56" s="44" t="s">
        <v>45</v>
      </c>
      <c r="BF56" s="45">
        <v>1</v>
      </c>
      <c r="BG56" s="308">
        <v>0.62361111111111089</v>
      </c>
      <c r="BH56" s="42" t="s">
        <v>44</v>
      </c>
      <c r="BI56" s="38">
        <v>0</v>
      </c>
      <c r="BJ56" s="43">
        <v>0.63402777777777775</v>
      </c>
      <c r="BK56" s="47">
        <v>0.63402777777777775</v>
      </c>
      <c r="BL56" s="70">
        <v>29.3</v>
      </c>
      <c r="BM56" s="71">
        <v>29.3</v>
      </c>
      <c r="BN56" s="72"/>
      <c r="BO56" s="117" t="s">
        <v>226</v>
      </c>
      <c r="BP56" s="121"/>
      <c r="BQ56" s="124" t="s">
        <v>225</v>
      </c>
      <c r="BR56" s="125"/>
      <c r="BS56" s="49">
        <v>0.70138888888888884</v>
      </c>
      <c r="BT56" s="42" t="s">
        <v>223</v>
      </c>
      <c r="BU56" s="38">
        <v>120</v>
      </c>
      <c r="BV56" s="49">
        <v>0.70347222222222205</v>
      </c>
      <c r="BW56" s="61"/>
      <c r="BX56" s="55">
        <v>0.70618055555555559</v>
      </c>
      <c r="BY56" s="35">
        <v>2.7083333333335347E-3</v>
      </c>
      <c r="BZ56" s="35">
        <v>2.5462962962983105E-4</v>
      </c>
      <c r="CA56" s="44" t="s">
        <v>223</v>
      </c>
      <c r="CB56" s="45">
        <v>22</v>
      </c>
      <c r="CC56" s="85">
        <v>0.70694444444444438</v>
      </c>
      <c r="CD56" s="86"/>
      <c r="CE56" s="87">
        <v>60</v>
      </c>
      <c r="CF56" s="88"/>
      <c r="CG56" s="85">
        <v>0.71875</v>
      </c>
      <c r="CH56" s="86"/>
      <c r="CI56" s="87">
        <v>0</v>
      </c>
      <c r="CJ56" s="88"/>
      <c r="CK56" s="43">
        <v>0.76180555555555562</v>
      </c>
      <c r="CL56" s="47">
        <v>0.76180555555555562</v>
      </c>
      <c r="CM56" s="70">
        <v>55</v>
      </c>
      <c r="CN56" s="71">
        <v>55</v>
      </c>
      <c r="CO56" s="72"/>
      <c r="CP56" s="91">
        <v>0.76388888888888884</v>
      </c>
      <c r="CQ56" s="95">
        <v>5.5555555555555601E-2</v>
      </c>
      <c r="CR56" s="42" t="s">
        <v>44</v>
      </c>
      <c r="CS56" s="38">
        <v>0</v>
      </c>
      <c r="CU56" s="39">
        <v>506.4</v>
      </c>
      <c r="CV56" s="46">
        <v>180</v>
      </c>
      <c r="CW56" s="40"/>
      <c r="CX56" s="63">
        <v>686.4</v>
      </c>
      <c r="CZ56" s="101" t="s">
        <v>189</v>
      </c>
      <c r="DA56" s="129" t="s">
        <v>177</v>
      </c>
      <c r="DB56" s="129">
        <v>98</v>
      </c>
      <c r="DC56" s="104" t="s">
        <v>183</v>
      </c>
      <c r="DD56" s="77"/>
      <c r="DE56" s="56"/>
      <c r="DF56" s="36"/>
      <c r="DI56" s="41">
        <v>1.06</v>
      </c>
      <c r="DJ56" s="17" t="s">
        <v>196</v>
      </c>
      <c r="DK56" s="153">
        <v>443.524</v>
      </c>
      <c r="DL56" s="41">
        <v>443.524</v>
      </c>
      <c r="DM56" s="41">
        <v>9999</v>
      </c>
      <c r="DP56" s="41">
        <v>60</v>
      </c>
      <c r="DQ56" s="227">
        <v>0</v>
      </c>
      <c r="DR56" s="227">
        <v>0</v>
      </c>
      <c r="DS56" s="228">
        <v>351.1</v>
      </c>
      <c r="DT56" s="227">
        <v>0</v>
      </c>
      <c r="DU56" s="227">
        <v>0</v>
      </c>
      <c r="DV56" s="227">
        <v>1</v>
      </c>
      <c r="DW56" s="227">
        <v>0</v>
      </c>
      <c r="DX56" s="227">
        <v>0</v>
      </c>
      <c r="DY56" s="227">
        <v>47</v>
      </c>
      <c r="DZ56" s="227">
        <v>0</v>
      </c>
      <c r="EA56" s="227">
        <v>1</v>
      </c>
      <c r="EB56" s="227">
        <v>0</v>
      </c>
      <c r="EC56" s="228">
        <v>29.3</v>
      </c>
      <c r="ED56" s="227">
        <v>0</v>
      </c>
      <c r="EE56" s="227">
        <v>120</v>
      </c>
      <c r="EF56" s="227">
        <v>22</v>
      </c>
      <c r="EG56" s="227">
        <v>60</v>
      </c>
      <c r="EH56" s="228">
        <v>55</v>
      </c>
      <c r="EI56" s="227">
        <v>0</v>
      </c>
      <c r="EK56" s="41">
        <v>60</v>
      </c>
      <c r="EL56" s="227">
        <v>0</v>
      </c>
      <c r="EM56" s="227">
        <v>0</v>
      </c>
      <c r="EN56" s="227">
        <v>351.1</v>
      </c>
      <c r="EO56" s="227">
        <v>351.1</v>
      </c>
      <c r="EP56" s="227">
        <v>351.1</v>
      </c>
      <c r="EQ56" s="227">
        <v>352.1</v>
      </c>
      <c r="ER56" s="227">
        <v>352.1</v>
      </c>
      <c r="ES56" s="227">
        <v>352.1</v>
      </c>
      <c r="ET56" s="227">
        <v>399.1</v>
      </c>
      <c r="EU56" s="227">
        <v>399.1</v>
      </c>
      <c r="EV56" s="227">
        <v>400.1</v>
      </c>
      <c r="EW56" s="227">
        <v>400.1</v>
      </c>
      <c r="EX56" s="227">
        <v>429.4</v>
      </c>
      <c r="EY56" s="227">
        <v>429.4</v>
      </c>
      <c r="EZ56" s="227">
        <v>549.4</v>
      </c>
      <c r="FA56" s="227">
        <v>571.4</v>
      </c>
      <c r="FB56" s="227">
        <v>631.4</v>
      </c>
      <c r="FC56" s="227">
        <v>686.4</v>
      </c>
      <c r="FD56" s="227">
        <v>686.4</v>
      </c>
    </row>
    <row r="57" spans="1:160" ht="13.5" thickBot="1" x14ac:dyDescent="0.25">
      <c r="A57" s="132"/>
      <c r="B57" s="34">
        <v>26</v>
      </c>
      <c r="C57" s="10">
        <v>26</v>
      </c>
      <c r="D57" s="37" t="s">
        <v>125</v>
      </c>
      <c r="E57" s="37" t="s">
        <v>126</v>
      </c>
      <c r="F57" s="37"/>
      <c r="G57" s="43">
        <v>0.30972222222222201</v>
      </c>
      <c r="H57" s="47">
        <v>0.30972222222222223</v>
      </c>
      <c r="I57" s="58" t="s">
        <v>44</v>
      </c>
      <c r="J57" s="52">
        <v>0</v>
      </c>
      <c r="K57" s="43">
        <v>0.39305555555555399</v>
      </c>
      <c r="L57" s="47">
        <v>0.393055555555546</v>
      </c>
      <c r="M57" s="42" t="s">
        <v>44</v>
      </c>
      <c r="N57" s="38">
        <v>0</v>
      </c>
      <c r="O57" s="73">
        <v>0.43472222222222223</v>
      </c>
      <c r="P57" s="42" t="s">
        <v>44</v>
      </c>
      <c r="Q57" s="38">
        <v>0</v>
      </c>
      <c r="R57" s="43">
        <v>0.44097222222222227</v>
      </c>
      <c r="S57" s="47">
        <v>0.44097222222222227</v>
      </c>
      <c r="T57" s="70">
        <v>52.6</v>
      </c>
      <c r="U57" s="71">
        <v>52.6</v>
      </c>
      <c r="V57" s="72">
        <v>300</v>
      </c>
      <c r="W57" s="115">
        <v>0.45555555555555555</v>
      </c>
      <c r="X57" s="42" t="s">
        <v>44</v>
      </c>
      <c r="Y57" s="38">
        <v>0</v>
      </c>
      <c r="Z57" s="49">
        <v>0.49027777777777781</v>
      </c>
      <c r="AA57" s="42" t="s">
        <v>44</v>
      </c>
      <c r="AB57" s="38">
        <v>0</v>
      </c>
      <c r="AC57" s="53">
        <v>0.49236111111111108</v>
      </c>
      <c r="AD57" s="61"/>
      <c r="AE57" s="55">
        <v>0.49636574074074075</v>
      </c>
      <c r="AF57" s="35">
        <v>4.0046296296296635E-3</v>
      </c>
      <c r="AG57" s="35">
        <v>1.5046296296299675E-4</v>
      </c>
      <c r="AH57" s="44" t="s">
        <v>223</v>
      </c>
      <c r="AI57" s="45">
        <v>13</v>
      </c>
      <c r="AJ57" s="115">
        <v>0.5131944444444444</v>
      </c>
      <c r="AK57" s="42" t="s">
        <v>44</v>
      </c>
      <c r="AL57" s="38">
        <v>0</v>
      </c>
      <c r="AM57" s="73">
        <v>0.52361111111111114</v>
      </c>
      <c r="AN57" s="42" t="s">
        <v>44</v>
      </c>
      <c r="AO57" s="38">
        <v>0</v>
      </c>
      <c r="AP57" s="53">
        <v>0.52638888888888891</v>
      </c>
      <c r="AQ57" s="61"/>
      <c r="AR57" s="55">
        <v>0.53435185185185186</v>
      </c>
      <c r="AS57" s="35">
        <v>7.9629629629629495E-3</v>
      </c>
      <c r="AT57" s="35">
        <v>1.2037037037036903E-3</v>
      </c>
      <c r="AU57" s="44" t="s">
        <v>223</v>
      </c>
      <c r="AV57" s="45">
        <v>104</v>
      </c>
      <c r="AW57" s="49">
        <v>0.5541666666666667</v>
      </c>
      <c r="AX57" s="42" t="s">
        <v>44</v>
      </c>
      <c r="AY57" s="38">
        <v>0</v>
      </c>
      <c r="AZ57" s="49">
        <v>0.55694444444444402</v>
      </c>
      <c r="BA57" s="61"/>
      <c r="BB57" s="55">
        <v>0.56270833333333337</v>
      </c>
      <c r="BC57" s="35">
        <v>5.7638888888893458E-3</v>
      </c>
      <c r="BD57" s="35">
        <v>7.638888888893457E-4</v>
      </c>
      <c r="BE57" s="44" t="s">
        <v>223</v>
      </c>
      <c r="BF57" s="45">
        <v>66</v>
      </c>
      <c r="BG57" s="308">
        <v>0.60208333333333286</v>
      </c>
      <c r="BH57" s="42" t="s">
        <v>44</v>
      </c>
      <c r="BI57" s="38">
        <v>0</v>
      </c>
      <c r="BJ57" s="43">
        <v>0.60833333333333328</v>
      </c>
      <c r="BK57" s="47">
        <v>0.60902777777777783</v>
      </c>
      <c r="BL57" s="70">
        <v>31.3</v>
      </c>
      <c r="BM57" s="71">
        <v>31.3</v>
      </c>
      <c r="BN57" s="72">
        <v>30</v>
      </c>
      <c r="BO57" s="117" t="s">
        <v>227</v>
      </c>
      <c r="BP57" s="121">
        <v>1800</v>
      </c>
      <c r="BQ57" s="124" t="s">
        <v>228</v>
      </c>
      <c r="BR57" s="125">
        <v>600</v>
      </c>
      <c r="BS57" s="49">
        <v>0.69930555555555562</v>
      </c>
      <c r="BT57" s="42" t="s">
        <v>223</v>
      </c>
      <c r="BU57" s="38">
        <v>1740</v>
      </c>
      <c r="BV57" s="49">
        <v>0.70138888888888895</v>
      </c>
      <c r="BW57" s="61"/>
      <c r="BX57" s="55">
        <v>0.7053124999999999</v>
      </c>
      <c r="BY57" s="35">
        <v>3.9236111111109473E-3</v>
      </c>
      <c r="BZ57" s="35">
        <v>1.4699074074072437E-3</v>
      </c>
      <c r="CA57" s="44" t="s">
        <v>223</v>
      </c>
      <c r="CB57" s="45">
        <v>127</v>
      </c>
      <c r="CC57" s="85">
        <v>0.70624999999999993</v>
      </c>
      <c r="CD57" s="86"/>
      <c r="CE57" s="87">
        <v>0</v>
      </c>
      <c r="CF57" s="88"/>
      <c r="CG57" s="85">
        <v>0.71458333333333324</v>
      </c>
      <c r="CH57" s="86"/>
      <c r="CI57" s="87">
        <v>0</v>
      </c>
      <c r="CJ57" s="88"/>
      <c r="CK57" s="43">
        <v>0.7597222222222223</v>
      </c>
      <c r="CL57" s="47">
        <v>0.7597222222222223</v>
      </c>
      <c r="CM57" s="70">
        <v>62</v>
      </c>
      <c r="CN57" s="71">
        <v>62</v>
      </c>
      <c r="CO57" s="72"/>
      <c r="CP57" s="91">
        <v>0.76180555555555562</v>
      </c>
      <c r="CQ57" s="95">
        <v>5.5555555555555601E-2</v>
      </c>
      <c r="CR57" s="42" t="s">
        <v>44</v>
      </c>
      <c r="CS57" s="38">
        <v>0</v>
      </c>
      <c r="CU57" s="39">
        <v>785.9</v>
      </c>
      <c r="CV57" s="46">
        <v>4140</v>
      </c>
      <c r="CW57" s="40"/>
      <c r="CX57" s="63">
        <v>4925.8999999999996</v>
      </c>
      <c r="CZ57" s="101" t="s">
        <v>190</v>
      </c>
      <c r="DA57" s="129" t="s">
        <v>176</v>
      </c>
      <c r="DB57" s="129">
        <v>250</v>
      </c>
      <c r="DC57" s="104" t="s">
        <v>186</v>
      </c>
      <c r="DD57" s="77"/>
      <c r="DE57" s="56"/>
      <c r="DF57" s="36"/>
      <c r="DI57" s="41">
        <v>1.1499999999999999</v>
      </c>
      <c r="DJ57" s="17" t="s">
        <v>197</v>
      </c>
      <c r="DK57" s="153">
        <v>497.78500000000003</v>
      </c>
      <c r="DL57" s="41">
        <v>9999</v>
      </c>
      <c r="DM57" s="41">
        <v>497.78500000000003</v>
      </c>
      <c r="DP57" s="41">
        <v>26</v>
      </c>
      <c r="DQ57" s="227">
        <v>0</v>
      </c>
      <c r="DR57" s="227">
        <v>0</v>
      </c>
      <c r="DS57" s="228">
        <v>352.6</v>
      </c>
      <c r="DT57" s="227">
        <v>0</v>
      </c>
      <c r="DU57" s="227">
        <v>0</v>
      </c>
      <c r="DV57" s="227">
        <v>13</v>
      </c>
      <c r="DW57" s="227">
        <v>0</v>
      </c>
      <c r="DX57" s="227">
        <v>0</v>
      </c>
      <c r="DY57" s="227">
        <v>104</v>
      </c>
      <c r="DZ57" s="227">
        <v>0</v>
      </c>
      <c r="EA57" s="227">
        <v>66</v>
      </c>
      <c r="EB57" s="227">
        <v>0</v>
      </c>
      <c r="EC57" s="228">
        <v>61.3</v>
      </c>
      <c r="ED57" s="227">
        <v>2400</v>
      </c>
      <c r="EE57" s="227">
        <v>1740</v>
      </c>
      <c r="EF57" s="227">
        <v>127</v>
      </c>
      <c r="EG57" s="227">
        <v>0</v>
      </c>
      <c r="EH57" s="228">
        <v>62</v>
      </c>
      <c r="EI57" s="227">
        <v>0</v>
      </c>
      <c r="EK57" s="41">
        <v>26</v>
      </c>
      <c r="EL57" s="227">
        <v>0</v>
      </c>
      <c r="EM57" s="227">
        <v>0</v>
      </c>
      <c r="EN57" s="227">
        <v>352.6</v>
      </c>
      <c r="EO57" s="227">
        <v>352.6</v>
      </c>
      <c r="EP57" s="227">
        <v>352.6</v>
      </c>
      <c r="EQ57" s="227">
        <v>365.6</v>
      </c>
      <c r="ER57" s="227">
        <v>365.6</v>
      </c>
      <c r="ES57" s="227">
        <v>365.6</v>
      </c>
      <c r="ET57" s="227">
        <v>469.6</v>
      </c>
      <c r="EU57" s="227">
        <v>469.6</v>
      </c>
      <c r="EV57" s="227">
        <v>535.6</v>
      </c>
      <c r="EW57" s="227">
        <v>535.6</v>
      </c>
      <c r="EX57" s="227">
        <v>596.9</v>
      </c>
      <c r="EY57" s="227">
        <v>2996.9</v>
      </c>
      <c r="EZ57" s="227">
        <v>4736.8999999999996</v>
      </c>
      <c r="FA57" s="227">
        <v>4863.8999999999996</v>
      </c>
      <c r="FB57" s="227">
        <v>4863.8999999999996</v>
      </c>
      <c r="FC57" s="227">
        <v>4925.8999999999996</v>
      </c>
      <c r="FD57" s="227">
        <v>4925.8999999999996</v>
      </c>
    </row>
    <row r="58" spans="1:160" ht="13.5" thickBot="1" x14ac:dyDescent="0.25">
      <c r="A58" s="132"/>
      <c r="B58" s="34">
        <v>50</v>
      </c>
      <c r="C58" s="10">
        <v>51</v>
      </c>
      <c r="D58" s="37" t="s">
        <v>157</v>
      </c>
      <c r="E58" s="37" t="s">
        <v>158</v>
      </c>
      <c r="F58" s="37"/>
      <c r="G58" s="43">
        <v>0.32638888888888901</v>
      </c>
      <c r="H58" s="47">
        <v>0.3263888888888889</v>
      </c>
      <c r="I58" s="58" t="s">
        <v>44</v>
      </c>
      <c r="J58" s="52">
        <v>0</v>
      </c>
      <c r="K58" s="43">
        <v>0.40972222222221899</v>
      </c>
      <c r="L58" s="47">
        <v>0.409722222222202</v>
      </c>
      <c r="M58" s="42" t="s">
        <v>44</v>
      </c>
      <c r="N58" s="38">
        <v>0</v>
      </c>
      <c r="O58" s="73">
        <v>0.45069444444444445</v>
      </c>
      <c r="P58" s="42" t="s">
        <v>45</v>
      </c>
      <c r="Q58" s="38">
        <v>60</v>
      </c>
      <c r="R58" s="43">
        <v>0.46111111111111108</v>
      </c>
      <c r="S58" s="47">
        <v>0.46111111111111108</v>
      </c>
      <c r="T58" s="70">
        <v>55</v>
      </c>
      <c r="U58" s="71">
        <v>55</v>
      </c>
      <c r="V58" s="72">
        <v>300</v>
      </c>
      <c r="W58" s="115">
        <v>0.47152777777777777</v>
      </c>
      <c r="X58" s="42" t="s">
        <v>44</v>
      </c>
      <c r="Y58" s="38">
        <v>0</v>
      </c>
      <c r="Z58" s="49">
        <v>0.50486111111111109</v>
      </c>
      <c r="AA58" s="42" t="s">
        <v>45</v>
      </c>
      <c r="AB58" s="38">
        <v>120</v>
      </c>
      <c r="AC58" s="53">
        <v>0.50972222222222219</v>
      </c>
      <c r="AD58" s="61"/>
      <c r="AE58" s="55">
        <v>0.5158449074074074</v>
      </c>
      <c r="AF58" s="35">
        <v>6.1226851851852171E-3</v>
      </c>
      <c r="AG58" s="35">
        <v>2.2685185185185503E-3</v>
      </c>
      <c r="AH58" s="44" t="s">
        <v>223</v>
      </c>
      <c r="AI58" s="45">
        <v>196</v>
      </c>
      <c r="AJ58" s="115">
        <v>0.53055555555555556</v>
      </c>
      <c r="AK58" s="42" t="s">
        <v>44</v>
      </c>
      <c r="AL58" s="38">
        <v>0</v>
      </c>
      <c r="AM58" s="73">
        <v>0.54027777777777775</v>
      </c>
      <c r="AN58" s="42" t="s">
        <v>45</v>
      </c>
      <c r="AO58" s="38">
        <v>60</v>
      </c>
      <c r="AP58" s="53">
        <v>0.54375000000000007</v>
      </c>
      <c r="AQ58" s="61"/>
      <c r="AR58" s="55">
        <v>0.55185185185185182</v>
      </c>
      <c r="AS58" s="35">
        <v>8.1018518518517491E-3</v>
      </c>
      <c r="AT58" s="35">
        <v>1.3425925925924899E-3</v>
      </c>
      <c r="AU58" s="44" t="s">
        <v>223</v>
      </c>
      <c r="AV58" s="45">
        <v>116</v>
      </c>
      <c r="AW58" s="49">
        <v>0.5708333333333333</v>
      </c>
      <c r="AX58" s="42" t="s">
        <v>45</v>
      </c>
      <c r="AY58" s="38">
        <v>60</v>
      </c>
      <c r="AZ58" s="49">
        <v>0.57361111111111096</v>
      </c>
      <c r="BA58" s="61"/>
      <c r="BB58" s="55">
        <v>0.58210648148148147</v>
      </c>
      <c r="BC58" s="35">
        <v>8.4953703703705141E-3</v>
      </c>
      <c r="BD58" s="35">
        <v>3.495370370370514E-3</v>
      </c>
      <c r="BE58" s="44" t="s">
        <v>223</v>
      </c>
      <c r="BF58" s="45">
        <v>302</v>
      </c>
      <c r="BG58" s="308">
        <v>0.61875000000000002</v>
      </c>
      <c r="BH58" s="42" t="s">
        <v>44</v>
      </c>
      <c r="BI58" s="38">
        <v>0</v>
      </c>
      <c r="BJ58" s="43">
        <v>0.61805555555555558</v>
      </c>
      <c r="BK58" s="47">
        <v>0.62986111111111109</v>
      </c>
      <c r="BL58" s="70">
        <v>30.2</v>
      </c>
      <c r="BM58" s="71">
        <v>30.2</v>
      </c>
      <c r="BN58" s="72"/>
      <c r="BO58" s="117" t="s">
        <v>226</v>
      </c>
      <c r="BP58" s="121"/>
      <c r="BQ58" s="124" t="s">
        <v>225</v>
      </c>
      <c r="BR58" s="125"/>
      <c r="BS58" s="49">
        <v>0.70763888888888893</v>
      </c>
      <c r="BT58" s="42" t="s">
        <v>223</v>
      </c>
      <c r="BU58" s="38">
        <v>60</v>
      </c>
      <c r="BV58" s="49">
        <v>0.71041666666666603</v>
      </c>
      <c r="BW58" s="61"/>
      <c r="BX58" s="55">
        <v>0.71430555555555564</v>
      </c>
      <c r="BY58" s="35">
        <v>3.8888888888896078E-3</v>
      </c>
      <c r="BZ58" s="35">
        <v>1.4351851851859042E-3</v>
      </c>
      <c r="CA58" s="44" t="s">
        <v>223</v>
      </c>
      <c r="CB58" s="45">
        <v>124</v>
      </c>
      <c r="CC58" s="85">
        <v>0.71666666666666667</v>
      </c>
      <c r="CD58" s="86"/>
      <c r="CE58" s="87">
        <v>0</v>
      </c>
      <c r="CF58" s="88"/>
      <c r="CG58" s="85">
        <v>0.72499999999999998</v>
      </c>
      <c r="CH58" s="86"/>
      <c r="CI58" s="87">
        <v>0</v>
      </c>
      <c r="CJ58" s="88"/>
      <c r="CK58" s="43">
        <v>0.7729166666666667</v>
      </c>
      <c r="CL58" s="47">
        <v>0.7729166666666667</v>
      </c>
      <c r="CM58" s="70">
        <v>59.2</v>
      </c>
      <c r="CN58" s="71">
        <v>59.2</v>
      </c>
      <c r="CO58" s="72"/>
      <c r="CP58" s="91">
        <v>0.77500000000000002</v>
      </c>
      <c r="CQ58" s="95">
        <v>5.5555555555555601E-2</v>
      </c>
      <c r="CR58" s="42" t="s">
        <v>223</v>
      </c>
      <c r="CS58" s="38">
        <v>180</v>
      </c>
      <c r="CU58" s="39">
        <v>1182.4000000000001</v>
      </c>
      <c r="CV58" s="46">
        <v>540</v>
      </c>
      <c r="CW58" s="40"/>
      <c r="CX58" s="63">
        <v>1722.4</v>
      </c>
      <c r="CZ58" s="101" t="s">
        <v>191</v>
      </c>
      <c r="DA58" s="129" t="s">
        <v>177</v>
      </c>
      <c r="DB58" s="129">
        <v>201</v>
      </c>
      <c r="DC58" s="104" t="s">
        <v>188</v>
      </c>
      <c r="DD58" s="77"/>
      <c r="DE58" s="56"/>
      <c r="DF58" s="36"/>
      <c r="DI58" s="41">
        <v>1.1200000000000001</v>
      </c>
      <c r="DJ58" s="17" t="s">
        <v>196</v>
      </c>
      <c r="DK58" s="153">
        <v>461.72800000000001</v>
      </c>
      <c r="DL58" s="41">
        <v>461.72800000000001</v>
      </c>
      <c r="DM58" s="41">
        <v>9999</v>
      </c>
      <c r="DP58" s="41">
        <v>51</v>
      </c>
      <c r="DQ58" s="227">
        <v>0</v>
      </c>
      <c r="DR58" s="227">
        <v>60</v>
      </c>
      <c r="DS58" s="228">
        <v>355</v>
      </c>
      <c r="DT58" s="227">
        <v>0</v>
      </c>
      <c r="DU58" s="227">
        <v>120</v>
      </c>
      <c r="DV58" s="227">
        <v>196</v>
      </c>
      <c r="DW58" s="227">
        <v>0</v>
      </c>
      <c r="DX58" s="227">
        <v>60</v>
      </c>
      <c r="DY58" s="227">
        <v>116</v>
      </c>
      <c r="DZ58" s="227">
        <v>60</v>
      </c>
      <c r="EA58" s="227">
        <v>302</v>
      </c>
      <c r="EB58" s="227">
        <v>0</v>
      </c>
      <c r="EC58" s="228">
        <v>30.2</v>
      </c>
      <c r="ED58" s="227">
        <v>0</v>
      </c>
      <c r="EE58" s="227">
        <v>60</v>
      </c>
      <c r="EF58" s="227">
        <v>124</v>
      </c>
      <c r="EG58" s="227">
        <v>0</v>
      </c>
      <c r="EH58" s="228">
        <v>59.2</v>
      </c>
      <c r="EI58" s="227">
        <v>180</v>
      </c>
      <c r="EK58" s="41">
        <v>51</v>
      </c>
      <c r="EL58" s="227">
        <v>0</v>
      </c>
      <c r="EM58" s="227">
        <v>60</v>
      </c>
      <c r="EN58" s="227">
        <v>415</v>
      </c>
      <c r="EO58" s="227">
        <v>415</v>
      </c>
      <c r="EP58" s="227">
        <v>535</v>
      </c>
      <c r="EQ58" s="227">
        <v>731</v>
      </c>
      <c r="ER58" s="227">
        <v>731</v>
      </c>
      <c r="ES58" s="227">
        <v>791</v>
      </c>
      <c r="ET58" s="227">
        <v>907</v>
      </c>
      <c r="EU58" s="227">
        <v>967</v>
      </c>
      <c r="EV58" s="227">
        <v>1269</v>
      </c>
      <c r="EW58" s="227">
        <v>1269</v>
      </c>
      <c r="EX58" s="227">
        <v>1299.2</v>
      </c>
      <c r="EY58" s="227">
        <v>1299.2</v>
      </c>
      <c r="EZ58" s="227">
        <v>1359.2</v>
      </c>
      <c r="FA58" s="227">
        <v>1483.2</v>
      </c>
      <c r="FB58" s="227">
        <v>1483.2</v>
      </c>
      <c r="FC58" s="227">
        <v>1542.4</v>
      </c>
      <c r="FD58" s="227">
        <v>1722.4</v>
      </c>
    </row>
    <row r="59" spans="1:160" ht="13.5" thickBot="1" x14ac:dyDescent="0.25">
      <c r="A59" s="132"/>
      <c r="B59" s="34">
        <v>36</v>
      </c>
      <c r="C59" s="10">
        <v>36</v>
      </c>
      <c r="D59" s="37" t="s">
        <v>139</v>
      </c>
      <c r="E59" s="37" t="s">
        <v>140</v>
      </c>
      <c r="F59" s="37"/>
      <c r="G59" s="43">
        <v>0.31666666666666698</v>
      </c>
      <c r="H59" s="47">
        <v>0.31666666666666665</v>
      </c>
      <c r="I59" s="58" t="s">
        <v>44</v>
      </c>
      <c r="J59" s="52">
        <v>0</v>
      </c>
      <c r="K59" s="43">
        <v>0.39999999999999802</v>
      </c>
      <c r="L59" s="47">
        <v>0.39999999999998598</v>
      </c>
      <c r="M59" s="42" t="s">
        <v>44</v>
      </c>
      <c r="N59" s="38">
        <v>0</v>
      </c>
      <c r="O59" s="73">
        <v>0.44166666666666665</v>
      </c>
      <c r="P59" s="42" t="s">
        <v>44</v>
      </c>
      <c r="Q59" s="38">
        <v>0</v>
      </c>
      <c r="R59" s="43">
        <v>0.44861111111111113</v>
      </c>
      <c r="S59" s="47">
        <v>0.44861111111111113</v>
      </c>
      <c r="T59" s="70">
        <v>63.5</v>
      </c>
      <c r="U59" s="71">
        <v>63.5</v>
      </c>
      <c r="V59" s="72">
        <v>300</v>
      </c>
      <c r="W59" s="115">
        <v>0.46250000000000002</v>
      </c>
      <c r="X59" s="42" t="s">
        <v>44</v>
      </c>
      <c r="Y59" s="38">
        <v>0</v>
      </c>
      <c r="Z59" s="49">
        <v>0.49722222222222223</v>
      </c>
      <c r="AA59" s="42" t="s">
        <v>44</v>
      </c>
      <c r="AB59" s="38">
        <v>0</v>
      </c>
      <c r="AC59" s="53">
        <v>0.5</v>
      </c>
      <c r="AD59" s="61"/>
      <c r="AE59" s="55">
        <v>0.50435185185185183</v>
      </c>
      <c r="AF59" s="35">
        <v>4.351851851851829E-3</v>
      </c>
      <c r="AG59" s="35">
        <v>4.9768518518516222E-4</v>
      </c>
      <c r="AH59" s="44" t="s">
        <v>223</v>
      </c>
      <c r="AI59" s="45">
        <v>43</v>
      </c>
      <c r="AJ59" s="115">
        <v>0.52083333333333337</v>
      </c>
      <c r="AK59" s="42" t="s">
        <v>44</v>
      </c>
      <c r="AL59" s="38">
        <v>0</v>
      </c>
      <c r="AM59" s="73">
        <v>0.53125</v>
      </c>
      <c r="AN59" s="42" t="s">
        <v>44</v>
      </c>
      <c r="AO59" s="38">
        <v>0</v>
      </c>
      <c r="AP59" s="53">
        <v>0.53402777777777777</v>
      </c>
      <c r="AQ59" s="61"/>
      <c r="AR59" s="55">
        <v>0.54196759259259253</v>
      </c>
      <c r="AS59" s="35">
        <v>7.9398148148147607E-3</v>
      </c>
      <c r="AT59" s="35">
        <v>1.1805555555555016E-3</v>
      </c>
      <c r="AU59" s="44" t="s">
        <v>223</v>
      </c>
      <c r="AV59" s="45">
        <v>102</v>
      </c>
      <c r="AW59" s="49">
        <v>0.56180555555555556</v>
      </c>
      <c r="AX59" s="42" t="s">
        <v>44</v>
      </c>
      <c r="AY59" s="38">
        <v>0</v>
      </c>
      <c r="AZ59" s="49">
        <v>0.56388888888888899</v>
      </c>
      <c r="BA59" s="61"/>
      <c r="BB59" s="55">
        <v>0.56971064814814809</v>
      </c>
      <c r="BC59" s="35">
        <v>5.8217592592590961E-3</v>
      </c>
      <c r="BD59" s="35">
        <v>8.2175925925909599E-4</v>
      </c>
      <c r="BE59" s="44" t="s">
        <v>223</v>
      </c>
      <c r="BF59" s="45">
        <v>71</v>
      </c>
      <c r="BG59" s="308">
        <v>0.60902777777777783</v>
      </c>
      <c r="BH59" s="42" t="s">
        <v>44</v>
      </c>
      <c r="BI59" s="38">
        <v>0</v>
      </c>
      <c r="BJ59" s="43">
        <v>0.60902777777777783</v>
      </c>
      <c r="BK59" s="47">
        <v>0.61805555555555558</v>
      </c>
      <c r="BL59" s="70">
        <v>33.1</v>
      </c>
      <c r="BM59" s="71">
        <v>33.1</v>
      </c>
      <c r="BN59" s="72"/>
      <c r="BO59" s="117" t="s">
        <v>226</v>
      </c>
      <c r="BP59" s="121"/>
      <c r="BQ59" s="124"/>
      <c r="BR59" s="125">
        <v>7200</v>
      </c>
      <c r="BS59" s="49">
        <v>0.69166666666666676</v>
      </c>
      <c r="BT59" s="42" t="s">
        <v>44</v>
      </c>
      <c r="BU59" s="38">
        <v>0</v>
      </c>
      <c r="BV59" s="49">
        <v>0.69444444444444398</v>
      </c>
      <c r="BW59" s="61"/>
      <c r="BX59" s="55">
        <v>0.69775462962962964</v>
      </c>
      <c r="BY59" s="35">
        <v>3.3101851851856656E-3</v>
      </c>
      <c r="BZ59" s="35">
        <v>8.5648148148196202E-4</v>
      </c>
      <c r="CA59" s="44" t="s">
        <v>223</v>
      </c>
      <c r="CB59" s="45">
        <v>74</v>
      </c>
      <c r="CC59" s="85">
        <v>0.69930555555555562</v>
      </c>
      <c r="CD59" s="86"/>
      <c r="CE59" s="87">
        <v>0</v>
      </c>
      <c r="CF59" s="88"/>
      <c r="CG59" s="85">
        <v>0.70833333333333337</v>
      </c>
      <c r="CH59" s="86"/>
      <c r="CI59" s="87">
        <v>0</v>
      </c>
      <c r="CJ59" s="88"/>
      <c r="CK59" s="43">
        <v>0.75208333333333333</v>
      </c>
      <c r="CL59" s="47">
        <v>0.75208333333333333</v>
      </c>
      <c r="CM59" s="70">
        <v>79.2</v>
      </c>
      <c r="CN59" s="71">
        <v>79.2</v>
      </c>
      <c r="CO59" s="72"/>
      <c r="CP59" s="91">
        <v>0.75416666666666676</v>
      </c>
      <c r="CQ59" s="95">
        <v>5.5555555555555601E-2</v>
      </c>
      <c r="CR59" s="42" t="s">
        <v>44</v>
      </c>
      <c r="CS59" s="38">
        <v>0</v>
      </c>
      <c r="CU59" s="39">
        <v>765.8</v>
      </c>
      <c r="CV59" s="46">
        <v>7200</v>
      </c>
      <c r="CW59" s="40"/>
      <c r="CX59" s="63">
        <v>7965.8</v>
      </c>
      <c r="CZ59" s="101" t="s">
        <v>190</v>
      </c>
      <c r="DA59" s="129" t="s">
        <v>177</v>
      </c>
      <c r="DB59" s="129">
        <v>102</v>
      </c>
      <c r="DC59" s="104"/>
      <c r="DD59" s="77"/>
      <c r="DE59" s="56"/>
      <c r="DF59" s="36"/>
      <c r="DI59" s="41">
        <v>1.0900000000000001</v>
      </c>
      <c r="DJ59" s="17" t="s">
        <v>196</v>
      </c>
      <c r="DK59" s="153">
        <v>491.62200000000001</v>
      </c>
      <c r="DL59" s="41">
        <v>491.62200000000001</v>
      </c>
      <c r="DM59" s="41">
        <v>9999</v>
      </c>
      <c r="DP59" s="41">
        <v>36</v>
      </c>
      <c r="DQ59" s="227">
        <v>0</v>
      </c>
      <c r="DR59" s="227">
        <v>0</v>
      </c>
      <c r="DS59" s="228">
        <v>363.5</v>
      </c>
      <c r="DT59" s="227">
        <v>0</v>
      </c>
      <c r="DU59" s="227">
        <v>0</v>
      </c>
      <c r="DV59" s="227">
        <v>43</v>
      </c>
      <c r="DW59" s="227">
        <v>0</v>
      </c>
      <c r="DX59" s="227">
        <v>0</v>
      </c>
      <c r="DY59" s="227">
        <v>102</v>
      </c>
      <c r="DZ59" s="227">
        <v>0</v>
      </c>
      <c r="EA59" s="227">
        <v>71</v>
      </c>
      <c r="EB59" s="227">
        <v>0</v>
      </c>
      <c r="EC59" s="228">
        <v>33.1</v>
      </c>
      <c r="ED59" s="227">
        <v>7200</v>
      </c>
      <c r="EE59" s="227">
        <v>0</v>
      </c>
      <c r="EF59" s="227">
        <v>74</v>
      </c>
      <c r="EG59" s="227">
        <v>0</v>
      </c>
      <c r="EH59" s="228">
        <v>79.2</v>
      </c>
      <c r="EI59" s="227">
        <v>0</v>
      </c>
      <c r="EK59" s="41">
        <v>36</v>
      </c>
      <c r="EL59" s="227">
        <v>0</v>
      </c>
      <c r="EM59" s="227">
        <v>0</v>
      </c>
      <c r="EN59" s="227">
        <v>363.5</v>
      </c>
      <c r="EO59" s="227">
        <v>363.5</v>
      </c>
      <c r="EP59" s="227">
        <v>363.5</v>
      </c>
      <c r="EQ59" s="227">
        <v>406.5</v>
      </c>
      <c r="ER59" s="227">
        <v>406.5</v>
      </c>
      <c r="ES59" s="227">
        <v>406.5</v>
      </c>
      <c r="ET59" s="227">
        <v>508.5</v>
      </c>
      <c r="EU59" s="227">
        <v>508.5</v>
      </c>
      <c r="EV59" s="227">
        <v>579.5</v>
      </c>
      <c r="EW59" s="227">
        <v>579.5</v>
      </c>
      <c r="EX59" s="227">
        <v>612.6</v>
      </c>
      <c r="EY59" s="227">
        <v>7812.6</v>
      </c>
      <c r="EZ59" s="227">
        <v>7812.6</v>
      </c>
      <c r="FA59" s="227">
        <v>7886.6</v>
      </c>
      <c r="FB59" s="227">
        <v>7886.6</v>
      </c>
      <c r="FC59" s="227">
        <v>7965.8</v>
      </c>
      <c r="FD59" s="227">
        <v>7965.8</v>
      </c>
    </row>
    <row r="60" spans="1:160" ht="13.5" thickBot="1" x14ac:dyDescent="0.25">
      <c r="A60" s="132"/>
      <c r="B60" s="34">
        <v>37</v>
      </c>
      <c r="C60" s="10">
        <v>37</v>
      </c>
      <c r="D60" s="37" t="s">
        <v>141</v>
      </c>
      <c r="E60" s="37" t="s">
        <v>142</v>
      </c>
      <c r="F60" s="37"/>
      <c r="G60" s="43">
        <v>0.31736111111111098</v>
      </c>
      <c r="H60" s="47">
        <v>0.31736111111111115</v>
      </c>
      <c r="I60" s="58" t="s">
        <v>44</v>
      </c>
      <c r="J60" s="52">
        <v>0</v>
      </c>
      <c r="K60" s="43">
        <v>0.40069444444444202</v>
      </c>
      <c r="L60" s="47">
        <v>0.40069444444442998</v>
      </c>
      <c r="M60" s="42" t="s">
        <v>44</v>
      </c>
      <c r="N60" s="38">
        <v>0</v>
      </c>
      <c r="O60" s="73">
        <v>0.44236111111111115</v>
      </c>
      <c r="P60" s="42" t="s">
        <v>44</v>
      </c>
      <c r="Q60" s="38">
        <v>0</v>
      </c>
      <c r="R60" s="43">
        <v>0.44375000000000003</v>
      </c>
      <c r="S60" s="47">
        <v>0.44930555555555557</v>
      </c>
      <c r="T60" s="70">
        <v>64.599999999999994</v>
      </c>
      <c r="U60" s="71">
        <v>64.599999999999994</v>
      </c>
      <c r="V60" s="72">
        <v>300</v>
      </c>
      <c r="W60" s="115">
        <v>0.46319444444444446</v>
      </c>
      <c r="X60" s="42" t="s">
        <v>44</v>
      </c>
      <c r="Y60" s="38">
        <v>0</v>
      </c>
      <c r="Z60" s="49">
        <v>0.49791666666666662</v>
      </c>
      <c r="AA60" s="42" t="s">
        <v>44</v>
      </c>
      <c r="AB60" s="38">
        <v>0</v>
      </c>
      <c r="AC60" s="53">
        <v>0.50069444444444444</v>
      </c>
      <c r="AD60" s="61"/>
      <c r="AE60" s="55">
        <v>0.50440972222222225</v>
      </c>
      <c r="AF60" s="35">
        <v>3.7152777777778034E-3</v>
      </c>
      <c r="AG60" s="35">
        <v>1.3888888888886333E-4</v>
      </c>
      <c r="AH60" s="44" t="s">
        <v>45</v>
      </c>
      <c r="AI60" s="45">
        <v>12</v>
      </c>
      <c r="AJ60" s="115">
        <v>0.52152777777777781</v>
      </c>
      <c r="AK60" s="42" t="s">
        <v>44</v>
      </c>
      <c r="AL60" s="38">
        <v>0</v>
      </c>
      <c r="AM60" s="73">
        <v>0.52847222222222223</v>
      </c>
      <c r="AN60" s="42" t="s">
        <v>45</v>
      </c>
      <c r="AO60" s="38">
        <v>300</v>
      </c>
      <c r="AP60" s="53">
        <v>0.53194444444444444</v>
      </c>
      <c r="AQ60" s="61"/>
      <c r="AR60" s="55">
        <v>0.53831018518518514</v>
      </c>
      <c r="AS60" s="35">
        <v>6.3657407407406996E-3</v>
      </c>
      <c r="AT60" s="35">
        <v>3.9351851851855951E-4</v>
      </c>
      <c r="AU60" s="44" t="s">
        <v>45</v>
      </c>
      <c r="AV60" s="45">
        <v>34</v>
      </c>
      <c r="AW60" s="49">
        <v>0.55625000000000002</v>
      </c>
      <c r="AX60" s="42" t="s">
        <v>45</v>
      </c>
      <c r="AY60" s="38">
        <v>300</v>
      </c>
      <c r="AZ60" s="49">
        <v>0.56041666666666701</v>
      </c>
      <c r="BA60" s="61"/>
      <c r="BB60" s="55">
        <v>0.56695601851851851</v>
      </c>
      <c r="BC60" s="35">
        <v>6.5393518518515048E-3</v>
      </c>
      <c r="BD60" s="35">
        <v>1.5393518518515047E-3</v>
      </c>
      <c r="BE60" s="44" t="s">
        <v>223</v>
      </c>
      <c r="BF60" s="45">
        <v>133</v>
      </c>
      <c r="BG60" s="308">
        <v>0.60555555555555585</v>
      </c>
      <c r="BH60" s="42" t="s">
        <v>44</v>
      </c>
      <c r="BI60" s="38">
        <v>0</v>
      </c>
      <c r="BJ60" s="43">
        <v>0.60138888888888886</v>
      </c>
      <c r="BK60" s="47">
        <v>0.61388888888888882</v>
      </c>
      <c r="BL60" s="70">
        <v>33.799999999999997</v>
      </c>
      <c r="BM60" s="71">
        <v>33.799999999999997</v>
      </c>
      <c r="BN60" s="72"/>
      <c r="BO60" s="117" t="s">
        <v>230</v>
      </c>
      <c r="BP60" s="121">
        <v>600</v>
      </c>
      <c r="BQ60" s="124" t="s">
        <v>225</v>
      </c>
      <c r="BR60" s="125"/>
      <c r="BS60" s="49">
        <v>0.69652777777777775</v>
      </c>
      <c r="BT60" s="42" t="s">
        <v>223</v>
      </c>
      <c r="BU60" s="38">
        <v>180</v>
      </c>
      <c r="BV60" s="49">
        <v>0.69930555555555496</v>
      </c>
      <c r="BW60" s="61"/>
      <c r="BX60" s="55">
        <v>0.70270833333333327</v>
      </c>
      <c r="BY60" s="35">
        <v>3.4027777777783097E-3</v>
      </c>
      <c r="BZ60" s="35">
        <v>9.490740740746061E-4</v>
      </c>
      <c r="CA60" s="44" t="s">
        <v>223</v>
      </c>
      <c r="CB60" s="45">
        <v>82</v>
      </c>
      <c r="CC60" s="85">
        <v>0.70486111111111116</v>
      </c>
      <c r="CD60" s="86"/>
      <c r="CE60" s="87">
        <v>0</v>
      </c>
      <c r="CF60" s="88"/>
      <c r="CG60" s="85">
        <v>0.71180555555555547</v>
      </c>
      <c r="CH60" s="86"/>
      <c r="CI60" s="87">
        <v>0</v>
      </c>
      <c r="CJ60" s="88"/>
      <c r="CK60" s="43">
        <v>0.75555555555555554</v>
      </c>
      <c r="CL60" s="47">
        <v>0.75763888888888886</v>
      </c>
      <c r="CM60" s="70">
        <v>54.3</v>
      </c>
      <c r="CN60" s="71">
        <v>54.3</v>
      </c>
      <c r="CO60" s="72"/>
      <c r="CP60" s="91">
        <v>0.75902777777777775</v>
      </c>
      <c r="CQ60" s="95">
        <v>5.5555555555555601E-2</v>
      </c>
      <c r="CR60" s="42" t="s">
        <v>44</v>
      </c>
      <c r="CS60" s="38">
        <v>0</v>
      </c>
      <c r="CU60" s="39">
        <v>713.7</v>
      </c>
      <c r="CV60" s="46">
        <v>1380</v>
      </c>
      <c r="CW60" s="40"/>
      <c r="CX60" s="63">
        <v>2093.6999999999998</v>
      </c>
      <c r="CZ60" s="101" t="s">
        <v>191</v>
      </c>
      <c r="DA60" s="129" t="s">
        <v>177</v>
      </c>
      <c r="DB60" s="129">
        <v>70</v>
      </c>
      <c r="DC60" s="104" t="s">
        <v>187</v>
      </c>
      <c r="DD60" s="77"/>
      <c r="DE60" s="56"/>
      <c r="DF60" s="36"/>
      <c r="DI60" s="41">
        <v>1.06</v>
      </c>
      <c r="DJ60" s="17" t="s">
        <v>197</v>
      </c>
      <c r="DK60" s="153">
        <v>461.86199999999997</v>
      </c>
      <c r="DL60" s="41">
        <v>9999</v>
      </c>
      <c r="DM60" s="41">
        <v>461.86199999999997</v>
      </c>
      <c r="DP60" s="41">
        <v>37</v>
      </c>
      <c r="DQ60" s="227">
        <v>0</v>
      </c>
      <c r="DR60" s="227">
        <v>0</v>
      </c>
      <c r="DS60" s="228">
        <v>364.6</v>
      </c>
      <c r="DT60" s="227">
        <v>0</v>
      </c>
      <c r="DU60" s="227">
        <v>0</v>
      </c>
      <c r="DV60" s="227">
        <v>12</v>
      </c>
      <c r="DW60" s="227">
        <v>0</v>
      </c>
      <c r="DX60" s="227">
        <v>300</v>
      </c>
      <c r="DY60" s="227">
        <v>34</v>
      </c>
      <c r="DZ60" s="227">
        <v>300</v>
      </c>
      <c r="EA60" s="227">
        <v>133</v>
      </c>
      <c r="EB60" s="227">
        <v>0</v>
      </c>
      <c r="EC60" s="228">
        <v>33.799999999999997</v>
      </c>
      <c r="ED60" s="227">
        <v>600</v>
      </c>
      <c r="EE60" s="227">
        <v>180</v>
      </c>
      <c r="EF60" s="227">
        <v>82</v>
      </c>
      <c r="EG60" s="227">
        <v>0</v>
      </c>
      <c r="EH60" s="228">
        <v>54.3</v>
      </c>
      <c r="EI60" s="227">
        <v>0</v>
      </c>
      <c r="EK60" s="41">
        <v>37</v>
      </c>
      <c r="EL60" s="227">
        <v>0</v>
      </c>
      <c r="EM60" s="227">
        <v>0</v>
      </c>
      <c r="EN60" s="227">
        <v>364.6</v>
      </c>
      <c r="EO60" s="227">
        <v>364.6</v>
      </c>
      <c r="EP60" s="227">
        <v>364.6</v>
      </c>
      <c r="EQ60" s="227">
        <v>376.6</v>
      </c>
      <c r="ER60" s="227">
        <v>376.6</v>
      </c>
      <c r="ES60" s="227">
        <v>676.6</v>
      </c>
      <c r="ET60" s="227">
        <v>710.6</v>
      </c>
      <c r="EU60" s="227">
        <v>1010.6</v>
      </c>
      <c r="EV60" s="227">
        <v>1143.5999999999999</v>
      </c>
      <c r="EW60" s="227">
        <v>1143.5999999999999</v>
      </c>
      <c r="EX60" s="227">
        <v>1177.4000000000001</v>
      </c>
      <c r="EY60" s="227">
        <v>1777.4</v>
      </c>
      <c r="EZ60" s="227">
        <v>1957.4</v>
      </c>
      <c r="FA60" s="227">
        <v>2039.4</v>
      </c>
      <c r="FB60" s="227">
        <v>2039.4</v>
      </c>
      <c r="FC60" s="227">
        <v>2093.6999999999998</v>
      </c>
      <c r="FD60" s="227">
        <v>2093.6999999999998</v>
      </c>
    </row>
    <row r="61" spans="1:160" ht="13.5" thickBot="1" x14ac:dyDescent="0.25">
      <c r="A61" s="132"/>
      <c r="B61" s="34">
        <v>49</v>
      </c>
      <c r="C61" s="10">
        <v>50</v>
      </c>
      <c r="D61" s="37" t="s">
        <v>155</v>
      </c>
      <c r="E61" s="37" t="s">
        <v>156</v>
      </c>
      <c r="F61" s="37"/>
      <c r="G61" s="43">
        <v>0.32569444444444401</v>
      </c>
      <c r="H61" s="47">
        <v>0.32569444444444445</v>
      </c>
      <c r="I61" s="58" t="s">
        <v>44</v>
      </c>
      <c r="J61" s="52">
        <v>0</v>
      </c>
      <c r="K61" s="43">
        <v>0.40902777777777499</v>
      </c>
      <c r="L61" s="47">
        <v>0.40902777777775801</v>
      </c>
      <c r="M61" s="42" t="s">
        <v>44</v>
      </c>
      <c r="N61" s="38">
        <v>0</v>
      </c>
      <c r="O61" s="73">
        <v>0.45069444444444445</v>
      </c>
      <c r="P61" s="42" t="s">
        <v>44</v>
      </c>
      <c r="Q61" s="38">
        <v>0</v>
      </c>
      <c r="R61" s="43">
        <v>0.4604166666666667</v>
      </c>
      <c r="S61" s="47">
        <v>0.4604166666666667</v>
      </c>
      <c r="T61" s="70">
        <v>46.5</v>
      </c>
      <c r="U61" s="71">
        <v>46.5</v>
      </c>
      <c r="V61" s="72">
        <v>330</v>
      </c>
      <c r="W61" s="115">
        <v>0.47152777777777777</v>
      </c>
      <c r="X61" s="42" t="s">
        <v>44</v>
      </c>
      <c r="Y61" s="38">
        <v>0</v>
      </c>
      <c r="Z61" s="49">
        <v>0.50347222222222221</v>
      </c>
      <c r="AA61" s="42" t="s">
        <v>45</v>
      </c>
      <c r="AB61" s="38">
        <v>240</v>
      </c>
      <c r="AC61" s="53">
        <v>0.50694444444444442</v>
      </c>
      <c r="AD61" s="61"/>
      <c r="AE61" s="55">
        <v>0.51174768518518521</v>
      </c>
      <c r="AF61" s="35">
        <v>4.8032407407407884E-3</v>
      </c>
      <c r="AG61" s="35">
        <v>9.4907407407412167E-4</v>
      </c>
      <c r="AH61" s="44" t="s">
        <v>223</v>
      </c>
      <c r="AI61" s="45">
        <v>82</v>
      </c>
      <c r="AJ61" s="115">
        <v>0.52777777777777779</v>
      </c>
      <c r="AK61" s="42" t="s">
        <v>44</v>
      </c>
      <c r="AL61" s="38">
        <v>0</v>
      </c>
      <c r="AM61" s="73">
        <v>0.53680555555555554</v>
      </c>
      <c r="AN61" s="42" t="s">
        <v>45</v>
      </c>
      <c r="AO61" s="38">
        <v>120</v>
      </c>
      <c r="AP61" s="53">
        <v>0.5395833333333333</v>
      </c>
      <c r="AQ61" s="61"/>
      <c r="AR61" s="55">
        <v>0.54950231481481482</v>
      </c>
      <c r="AS61" s="35">
        <v>9.9189814814815147E-3</v>
      </c>
      <c r="AT61" s="35">
        <v>3.1597222222222556E-3</v>
      </c>
      <c r="AU61" s="44" t="s">
        <v>223</v>
      </c>
      <c r="AV61" s="45">
        <v>273</v>
      </c>
      <c r="AW61" s="49">
        <v>0.56597222222222221</v>
      </c>
      <c r="AX61" s="42" t="s">
        <v>45</v>
      </c>
      <c r="AY61" s="38">
        <v>120</v>
      </c>
      <c r="AZ61" s="49">
        <v>0.56874999999999998</v>
      </c>
      <c r="BA61" s="61"/>
      <c r="BB61" s="55">
        <v>0.57442129629629635</v>
      </c>
      <c r="BC61" s="35">
        <v>5.6712962962963687E-3</v>
      </c>
      <c r="BD61" s="35">
        <v>6.7129629629636856E-4</v>
      </c>
      <c r="BE61" s="44" t="s">
        <v>223</v>
      </c>
      <c r="BF61" s="45">
        <v>58</v>
      </c>
      <c r="BG61" s="308">
        <v>0.61388888888888882</v>
      </c>
      <c r="BH61" s="42" t="s">
        <v>44</v>
      </c>
      <c r="BI61" s="38">
        <v>0</v>
      </c>
      <c r="BJ61" s="43">
        <v>0.61458333333333337</v>
      </c>
      <c r="BK61" s="47">
        <v>0.62361111111111112</v>
      </c>
      <c r="BL61" s="70">
        <v>29.4</v>
      </c>
      <c r="BM61" s="71">
        <v>29.4</v>
      </c>
      <c r="BN61" s="72"/>
      <c r="BO61" s="117" t="s">
        <v>226</v>
      </c>
      <c r="BP61" s="121"/>
      <c r="BQ61" s="124" t="s">
        <v>225</v>
      </c>
      <c r="BR61" s="125"/>
      <c r="BS61" s="49">
        <v>0.69097222222222221</v>
      </c>
      <c r="BT61" s="42" t="s">
        <v>44</v>
      </c>
      <c r="BU61" s="38">
        <v>0</v>
      </c>
      <c r="BV61" s="49">
        <v>0.69374999999999998</v>
      </c>
      <c r="BW61" s="61"/>
      <c r="BX61" s="55">
        <v>0.69769675925925922</v>
      </c>
      <c r="BY61" s="35">
        <v>3.9467592592592471E-3</v>
      </c>
      <c r="BZ61" s="35">
        <v>1.4930555555555435E-3</v>
      </c>
      <c r="CA61" s="44" t="s">
        <v>223</v>
      </c>
      <c r="CB61" s="45">
        <v>129</v>
      </c>
      <c r="CC61" s="85">
        <v>0.69930555555555562</v>
      </c>
      <c r="CD61" s="86"/>
      <c r="CE61" s="87">
        <v>0</v>
      </c>
      <c r="CF61" s="88"/>
      <c r="CG61" s="85">
        <v>0.7055555555555556</v>
      </c>
      <c r="CH61" s="86"/>
      <c r="CI61" s="87">
        <v>0</v>
      </c>
      <c r="CJ61" s="88"/>
      <c r="CK61" s="43">
        <v>0.75277777777777777</v>
      </c>
      <c r="CL61" s="47">
        <v>0.75347222222222221</v>
      </c>
      <c r="CM61" s="316">
        <v>50.5</v>
      </c>
      <c r="CN61" s="311">
        <v>50.5</v>
      </c>
      <c r="CO61" s="72"/>
      <c r="CP61" s="91">
        <v>0.75416666666666676</v>
      </c>
      <c r="CQ61" s="95">
        <v>5.5555555555555601E-2</v>
      </c>
      <c r="CR61" s="42" t="s">
        <v>44</v>
      </c>
      <c r="CS61" s="38">
        <v>0</v>
      </c>
      <c r="CU61" s="39">
        <v>998.4</v>
      </c>
      <c r="CV61" s="46">
        <v>480</v>
      </c>
      <c r="CW61" s="40"/>
      <c r="CX61" s="63">
        <v>1478.4</v>
      </c>
      <c r="CZ61" s="101" t="s">
        <v>191</v>
      </c>
      <c r="DA61" s="129" t="s">
        <v>176</v>
      </c>
      <c r="DB61" s="129">
        <v>265</v>
      </c>
      <c r="DC61" s="104" t="s">
        <v>188</v>
      </c>
      <c r="DD61" s="77"/>
      <c r="DE61" s="56"/>
      <c r="DF61" s="36"/>
      <c r="DI61" s="41">
        <v>1.1499999999999999</v>
      </c>
      <c r="DJ61" s="17" t="s">
        <v>196</v>
      </c>
      <c r="DK61" s="153">
        <v>475.36</v>
      </c>
      <c r="DL61" s="41">
        <v>475.36</v>
      </c>
      <c r="DM61" s="41">
        <v>9999</v>
      </c>
      <c r="DP61" s="41">
        <v>50</v>
      </c>
      <c r="DQ61" s="227">
        <v>0</v>
      </c>
      <c r="DR61" s="227">
        <v>0</v>
      </c>
      <c r="DS61" s="228">
        <v>376.5</v>
      </c>
      <c r="DT61" s="227">
        <v>0</v>
      </c>
      <c r="DU61" s="227">
        <v>240</v>
      </c>
      <c r="DV61" s="227">
        <v>82</v>
      </c>
      <c r="DW61" s="227">
        <v>0</v>
      </c>
      <c r="DX61" s="227">
        <v>120</v>
      </c>
      <c r="DY61" s="227">
        <v>273</v>
      </c>
      <c r="DZ61" s="227">
        <v>120</v>
      </c>
      <c r="EA61" s="227">
        <v>58</v>
      </c>
      <c r="EB61" s="227">
        <v>0</v>
      </c>
      <c r="EC61" s="228">
        <v>29.4</v>
      </c>
      <c r="ED61" s="227">
        <v>0</v>
      </c>
      <c r="EE61" s="227">
        <v>0</v>
      </c>
      <c r="EF61" s="227">
        <v>129</v>
      </c>
      <c r="EG61" s="227">
        <v>0</v>
      </c>
      <c r="EH61" s="228">
        <v>50.5</v>
      </c>
      <c r="EI61" s="227">
        <v>0</v>
      </c>
      <c r="EK61" s="41">
        <v>50</v>
      </c>
      <c r="EL61" s="227">
        <v>0</v>
      </c>
      <c r="EM61" s="227">
        <v>0</v>
      </c>
      <c r="EN61" s="227">
        <v>376.5</v>
      </c>
      <c r="EO61" s="227">
        <v>376.5</v>
      </c>
      <c r="EP61" s="227">
        <v>616.5</v>
      </c>
      <c r="EQ61" s="227">
        <v>698.5</v>
      </c>
      <c r="ER61" s="227">
        <v>698.5</v>
      </c>
      <c r="ES61" s="227">
        <v>818.5</v>
      </c>
      <c r="ET61" s="227">
        <v>1091.5</v>
      </c>
      <c r="EU61" s="227">
        <v>1211.5</v>
      </c>
      <c r="EV61" s="227">
        <v>1269.5</v>
      </c>
      <c r="EW61" s="227">
        <v>1269.5</v>
      </c>
      <c r="EX61" s="227">
        <v>1298.9000000000001</v>
      </c>
      <c r="EY61" s="227">
        <v>1298.9000000000001</v>
      </c>
      <c r="EZ61" s="227">
        <v>1298.9000000000001</v>
      </c>
      <c r="FA61" s="227">
        <v>1427.9</v>
      </c>
      <c r="FB61" s="227">
        <v>1427.9</v>
      </c>
      <c r="FC61" s="227">
        <v>1478.4</v>
      </c>
      <c r="FD61" s="227">
        <v>1478.4</v>
      </c>
    </row>
    <row r="62" spans="1:160" s="277" customFormat="1" ht="13.5" thickBot="1" x14ac:dyDescent="0.25">
      <c r="A62" s="282"/>
      <c r="B62" s="253">
        <v>8</v>
      </c>
      <c r="C62" s="254">
        <v>8</v>
      </c>
      <c r="D62" s="255" t="s">
        <v>97</v>
      </c>
      <c r="E62" s="255" t="s">
        <v>98</v>
      </c>
      <c r="F62" s="255"/>
      <c r="G62" s="256">
        <v>0.297222222222222</v>
      </c>
      <c r="H62" s="257"/>
      <c r="I62" s="58" t="s">
        <v>44</v>
      </c>
      <c r="J62" s="52">
        <v>0</v>
      </c>
      <c r="K62" s="256"/>
      <c r="L62" s="257"/>
      <c r="M62" s="42"/>
      <c r="N62" s="38"/>
      <c r="O62" s="258"/>
      <c r="P62" s="42"/>
      <c r="Q62" s="38"/>
      <c r="R62" s="256"/>
      <c r="S62" s="257"/>
      <c r="T62" s="71"/>
      <c r="U62" s="71" t="s">
        <v>235</v>
      </c>
      <c r="V62" s="117"/>
      <c r="W62" s="259"/>
      <c r="X62" s="42"/>
      <c r="Y62" s="38"/>
      <c r="Z62" s="260"/>
      <c r="AA62" s="42"/>
      <c r="AB62" s="38"/>
      <c r="AC62" s="261"/>
      <c r="AD62" s="121"/>
      <c r="AE62" s="262"/>
      <c r="AF62" s="263"/>
      <c r="AG62" s="263"/>
      <c r="AH62" s="42"/>
      <c r="AI62" s="311" t="s">
        <v>235</v>
      </c>
      <c r="AJ62" s="259"/>
      <c r="AK62" s="42"/>
      <c r="AL62" s="38"/>
      <c r="AM62" s="258"/>
      <c r="AN62" s="42"/>
      <c r="AO62" s="38"/>
      <c r="AP62" s="261"/>
      <c r="AQ62" s="121"/>
      <c r="AR62" s="262"/>
      <c r="AS62" s="263"/>
      <c r="AT62" s="263"/>
      <c r="AU62" s="42"/>
      <c r="AV62" s="311" t="s">
        <v>235</v>
      </c>
      <c r="AW62" s="260"/>
      <c r="AX62" s="42"/>
      <c r="AY62" s="38"/>
      <c r="AZ62" s="260"/>
      <c r="BA62" s="121"/>
      <c r="BB62" s="315"/>
      <c r="BC62" s="263"/>
      <c r="BD62" s="263"/>
      <c r="BE62" s="42"/>
      <c r="BF62" s="311" t="s">
        <v>235</v>
      </c>
      <c r="BG62" s="308"/>
      <c r="BH62" s="42"/>
      <c r="BI62" s="38"/>
      <c r="BJ62" s="256"/>
      <c r="BK62" s="257"/>
      <c r="BL62" s="71"/>
      <c r="BM62" s="71" t="s">
        <v>235</v>
      </c>
      <c r="BN62" s="117"/>
      <c r="BO62" s="117"/>
      <c r="BP62" s="121"/>
      <c r="BQ62" s="124"/>
      <c r="BR62" s="125"/>
      <c r="BS62" s="260"/>
      <c r="BT62" s="42"/>
      <c r="BU62" s="38"/>
      <c r="BV62" s="260"/>
      <c r="BW62" s="121"/>
      <c r="BX62" s="262"/>
      <c r="BY62" s="263"/>
      <c r="BZ62" s="263"/>
      <c r="CA62" s="42"/>
      <c r="CB62" s="311" t="s">
        <v>235</v>
      </c>
      <c r="CC62" s="264"/>
      <c r="CD62" s="86"/>
      <c r="CE62" s="87"/>
      <c r="CF62" s="265"/>
      <c r="CG62" s="264"/>
      <c r="CH62" s="86"/>
      <c r="CI62" s="87"/>
      <c r="CJ62" s="265"/>
      <c r="CK62" s="256"/>
      <c r="CL62" s="257"/>
      <c r="CM62" s="71"/>
      <c r="CN62" s="71" t="s">
        <v>235</v>
      </c>
      <c r="CO62" s="117"/>
      <c r="CP62" s="266"/>
      <c r="CQ62" s="267"/>
      <c r="CR62" s="42"/>
      <c r="CS62" s="38"/>
      <c r="CT62" s="285"/>
      <c r="CU62" s="269" t="s">
        <v>235</v>
      </c>
      <c r="CV62" s="117" t="s">
        <v>235</v>
      </c>
      <c r="CW62" s="71"/>
      <c r="CX62" s="125" t="s">
        <v>235</v>
      </c>
      <c r="CY62" s="285"/>
      <c r="CZ62" s="270" t="s">
        <v>191</v>
      </c>
      <c r="DA62" s="271" t="s">
        <v>176</v>
      </c>
      <c r="DB62" s="271">
        <v>299</v>
      </c>
      <c r="DC62" s="272"/>
      <c r="DD62" s="273"/>
      <c r="DE62" s="274"/>
      <c r="DF62" s="275"/>
      <c r="DI62" s="277">
        <v>1.1499999999999999</v>
      </c>
      <c r="DJ62" s="277" t="s">
        <v>196</v>
      </c>
      <c r="DK62" s="279" t="e">
        <v>#VALUE!</v>
      </c>
      <c r="DL62" s="277" t="e">
        <v>#VALUE!</v>
      </c>
      <c r="DM62" s="277">
        <v>9999</v>
      </c>
      <c r="DP62" s="277">
        <v>8</v>
      </c>
      <c r="DQ62" s="280">
        <v>0</v>
      </c>
      <c r="DR62" s="280">
        <v>0</v>
      </c>
      <c r="DS62" s="281" t="e">
        <v>#VALUE!</v>
      </c>
      <c r="DT62" s="280">
        <v>0</v>
      </c>
      <c r="DU62" s="280">
        <v>0</v>
      </c>
      <c r="DV62" s="280" t="e">
        <v>#VALUE!</v>
      </c>
      <c r="DW62" s="280">
        <v>0</v>
      </c>
      <c r="DX62" s="280">
        <v>0</v>
      </c>
      <c r="DY62" s="280" t="e">
        <v>#VALUE!</v>
      </c>
      <c r="DZ62" s="280">
        <v>0</v>
      </c>
      <c r="EA62" s="280" t="e">
        <v>#REF!</v>
      </c>
      <c r="EB62" s="280">
        <v>0</v>
      </c>
      <c r="EC62" s="281" t="e">
        <v>#VALUE!</v>
      </c>
      <c r="ED62" s="280">
        <v>0</v>
      </c>
      <c r="EE62" s="280">
        <v>0</v>
      </c>
      <c r="EF62" s="280" t="e">
        <v>#VALUE!</v>
      </c>
      <c r="EG62" s="280">
        <v>0</v>
      </c>
      <c r="EH62" s="281" t="e">
        <v>#VALUE!</v>
      </c>
      <c r="EI62" s="280">
        <v>0</v>
      </c>
      <c r="EK62" s="277">
        <v>8</v>
      </c>
      <c r="EL62" s="280">
        <v>0</v>
      </c>
      <c r="EM62" s="280">
        <v>0</v>
      </c>
      <c r="EN62" s="280" t="e">
        <v>#VALUE!</v>
      </c>
      <c r="EO62" s="280" t="e">
        <v>#VALUE!</v>
      </c>
      <c r="EP62" s="280" t="e">
        <v>#VALUE!</v>
      </c>
      <c r="EQ62" s="280" t="e">
        <v>#VALUE!</v>
      </c>
      <c r="ER62" s="280" t="e">
        <v>#VALUE!</v>
      </c>
      <c r="ES62" s="280" t="e">
        <v>#VALUE!</v>
      </c>
      <c r="ET62" s="280" t="e">
        <v>#VALUE!</v>
      </c>
      <c r="EU62" s="280" t="e">
        <v>#VALUE!</v>
      </c>
      <c r="EV62" s="280" t="e">
        <v>#VALUE!</v>
      </c>
      <c r="EW62" s="280" t="e">
        <v>#VALUE!</v>
      </c>
      <c r="EX62" s="280" t="e">
        <v>#VALUE!</v>
      </c>
      <c r="EY62" s="280" t="e">
        <v>#VALUE!</v>
      </c>
      <c r="EZ62" s="280" t="e">
        <v>#VALUE!</v>
      </c>
      <c r="FA62" s="280" t="e">
        <v>#VALUE!</v>
      </c>
      <c r="FB62" s="280" t="e">
        <v>#VALUE!</v>
      </c>
      <c r="FC62" s="280" t="e">
        <v>#VALUE!</v>
      </c>
      <c r="FD62" s="280" t="e">
        <v>#VALUE!</v>
      </c>
    </row>
    <row r="63" spans="1:160" s="276" customFormat="1" ht="13.5" thickBot="1" x14ac:dyDescent="0.25">
      <c r="A63" s="286"/>
      <c r="B63" s="287">
        <v>22</v>
      </c>
      <c r="C63" s="288">
        <v>22</v>
      </c>
      <c r="D63" s="255" t="s">
        <v>117</v>
      </c>
      <c r="E63" s="255" t="s">
        <v>118</v>
      </c>
      <c r="F63" s="255"/>
      <c r="G63" s="289">
        <v>0.30694444444444402</v>
      </c>
      <c r="H63" s="290"/>
      <c r="I63" s="138"/>
      <c r="J63" s="139"/>
      <c r="K63" s="289"/>
      <c r="L63" s="290"/>
      <c r="M63" s="106"/>
      <c r="N63" s="107"/>
      <c r="O63" s="291"/>
      <c r="P63" s="106"/>
      <c r="Q63" s="107"/>
      <c r="R63" s="289"/>
      <c r="S63" s="290"/>
      <c r="T63" s="141"/>
      <c r="U63" s="141" t="s">
        <v>235</v>
      </c>
      <c r="V63" s="146"/>
      <c r="W63" s="292"/>
      <c r="X63" s="106"/>
      <c r="Y63" s="107"/>
      <c r="Z63" s="293"/>
      <c r="AA63" s="106"/>
      <c r="AB63" s="107"/>
      <c r="AC63" s="294"/>
      <c r="AD63" s="147"/>
      <c r="AE63" s="295"/>
      <c r="AF63" s="296"/>
      <c r="AG63" s="296"/>
      <c r="AH63" s="106"/>
      <c r="AI63" s="313" t="s">
        <v>235</v>
      </c>
      <c r="AJ63" s="292"/>
      <c r="AK63" s="106"/>
      <c r="AL63" s="107"/>
      <c r="AM63" s="291"/>
      <c r="AN63" s="106"/>
      <c r="AO63" s="107"/>
      <c r="AP63" s="294"/>
      <c r="AQ63" s="147"/>
      <c r="AR63" s="295"/>
      <c r="AS63" s="296"/>
      <c r="AT63" s="296"/>
      <c r="AU63" s="106"/>
      <c r="AV63" s="313" t="s">
        <v>235</v>
      </c>
      <c r="AW63" s="293"/>
      <c r="AX63" s="106"/>
      <c r="AY63" s="107"/>
      <c r="AZ63" s="293"/>
      <c r="BA63" s="147"/>
      <c r="BB63" s="286"/>
      <c r="BC63" s="296"/>
      <c r="BD63" s="296"/>
      <c r="BE63" s="106"/>
      <c r="BF63" s="313" t="s">
        <v>235</v>
      </c>
      <c r="BG63" s="309"/>
      <c r="BH63" s="106"/>
      <c r="BI63" s="107"/>
      <c r="BJ63" s="289"/>
      <c r="BK63" s="290"/>
      <c r="BL63" s="141"/>
      <c r="BM63" s="141" t="s">
        <v>235</v>
      </c>
      <c r="BN63" s="146"/>
      <c r="BO63" s="146"/>
      <c r="BP63" s="147"/>
      <c r="BQ63" s="126"/>
      <c r="BR63" s="127"/>
      <c r="BS63" s="293"/>
      <c r="BT63" s="106"/>
      <c r="BU63" s="107"/>
      <c r="BV63" s="293"/>
      <c r="BW63" s="147"/>
      <c r="BX63" s="295"/>
      <c r="BY63" s="296"/>
      <c r="BZ63" s="296"/>
      <c r="CA63" s="106"/>
      <c r="CB63" s="313" t="s">
        <v>235</v>
      </c>
      <c r="CC63" s="297"/>
      <c r="CD63" s="93"/>
      <c r="CE63" s="94"/>
      <c r="CF63" s="298"/>
      <c r="CG63" s="297"/>
      <c r="CH63" s="93"/>
      <c r="CI63" s="94"/>
      <c r="CJ63" s="298"/>
      <c r="CK63" s="289"/>
      <c r="CL63" s="290"/>
      <c r="CM63" s="141"/>
      <c r="CN63" s="141" t="s">
        <v>235</v>
      </c>
      <c r="CO63" s="146"/>
      <c r="CP63" s="299"/>
      <c r="CQ63" s="267">
        <v>5.5555555555555601E-2</v>
      </c>
      <c r="CR63" s="106" t="s">
        <v>44</v>
      </c>
      <c r="CS63" s="107"/>
      <c r="CT63" s="300"/>
      <c r="CU63" s="301" t="s">
        <v>235</v>
      </c>
      <c r="CV63" s="146" t="s">
        <v>235</v>
      </c>
      <c r="CW63" s="141"/>
      <c r="CX63" s="127" t="s">
        <v>235</v>
      </c>
      <c r="CY63" s="300"/>
      <c r="CZ63" s="302" t="s">
        <v>191</v>
      </c>
      <c r="DA63" s="303" t="s">
        <v>177</v>
      </c>
      <c r="DB63" s="303">
        <v>88</v>
      </c>
      <c r="DC63" s="304"/>
      <c r="DD63" s="305"/>
      <c r="DE63" s="306"/>
      <c r="DF63" s="307"/>
      <c r="DI63" s="277">
        <v>1.06</v>
      </c>
      <c r="DJ63" s="278" t="s">
        <v>196</v>
      </c>
      <c r="DK63" s="279" t="e">
        <v>#VALUE!</v>
      </c>
      <c r="DL63" s="277" t="e">
        <v>#VALUE!</v>
      </c>
      <c r="DM63" s="277">
        <v>9999</v>
      </c>
      <c r="DP63" s="277">
        <v>22</v>
      </c>
      <c r="DQ63" s="280">
        <v>0</v>
      </c>
      <c r="DR63" s="280">
        <v>0</v>
      </c>
      <c r="DS63" s="281" t="e">
        <v>#VALUE!</v>
      </c>
      <c r="DT63" s="280">
        <v>0</v>
      </c>
      <c r="DU63" s="280">
        <v>0</v>
      </c>
      <c r="DV63" s="280" t="e">
        <v>#VALUE!</v>
      </c>
      <c r="DW63" s="280">
        <v>0</v>
      </c>
      <c r="DX63" s="280">
        <v>0</v>
      </c>
      <c r="DY63" s="280" t="e">
        <v>#VALUE!</v>
      </c>
      <c r="DZ63" s="280">
        <v>0</v>
      </c>
      <c r="EA63" s="280" t="e">
        <v>#REF!</v>
      </c>
      <c r="EB63" s="280">
        <v>0</v>
      </c>
      <c r="EC63" s="281" t="e">
        <v>#VALUE!</v>
      </c>
      <c r="ED63" s="280">
        <v>0</v>
      </c>
      <c r="EE63" s="280">
        <v>0</v>
      </c>
      <c r="EF63" s="280" t="e">
        <v>#VALUE!</v>
      </c>
      <c r="EG63" s="280">
        <v>0</v>
      </c>
      <c r="EH63" s="281" t="e">
        <v>#VALUE!</v>
      </c>
      <c r="EI63" s="280">
        <v>0</v>
      </c>
      <c r="EK63" s="277">
        <v>22</v>
      </c>
      <c r="EL63" s="280">
        <v>0</v>
      </c>
      <c r="EM63" s="280">
        <v>0</v>
      </c>
      <c r="EN63" s="280" t="e">
        <v>#VALUE!</v>
      </c>
      <c r="EO63" s="280" t="e">
        <v>#VALUE!</v>
      </c>
      <c r="EP63" s="280" t="e">
        <v>#VALUE!</v>
      </c>
      <c r="EQ63" s="280" t="e">
        <v>#VALUE!</v>
      </c>
      <c r="ER63" s="280" t="e">
        <v>#VALUE!</v>
      </c>
      <c r="ES63" s="280" t="e">
        <v>#VALUE!</v>
      </c>
      <c r="ET63" s="280" t="e">
        <v>#VALUE!</v>
      </c>
      <c r="EU63" s="280" t="e">
        <v>#VALUE!</v>
      </c>
      <c r="EV63" s="280" t="e">
        <v>#VALUE!</v>
      </c>
      <c r="EW63" s="280" t="e">
        <v>#VALUE!</v>
      </c>
      <c r="EX63" s="280" t="e">
        <v>#VALUE!</v>
      </c>
      <c r="EY63" s="280" t="e">
        <v>#VALUE!</v>
      </c>
      <c r="EZ63" s="280" t="e">
        <v>#VALUE!</v>
      </c>
      <c r="FA63" s="280" t="e">
        <v>#VALUE!</v>
      </c>
      <c r="FB63" s="280" t="e">
        <v>#VALUE!</v>
      </c>
      <c r="FC63" s="280" t="e">
        <v>#VALUE!</v>
      </c>
      <c r="FD63" s="280" t="e">
        <v>#VALUE!</v>
      </c>
    </row>
    <row r="68" spans="99:109" x14ac:dyDescent="0.2">
      <c r="CU68" s="25">
        <v>40887</v>
      </c>
      <c r="CV68" s="1"/>
      <c r="CW68" s="1"/>
      <c r="CX68" s="1"/>
    </row>
    <row r="69" spans="99:109" x14ac:dyDescent="0.2">
      <c r="CU69" s="2"/>
      <c r="CV69" s="1"/>
      <c r="CW69" s="1"/>
      <c r="CX69" s="1"/>
    </row>
    <row r="70" spans="99:109" x14ac:dyDescent="0.2">
      <c r="CU70" s="26" t="s">
        <v>24</v>
      </c>
      <c r="DC70" s="26" t="s">
        <v>22</v>
      </c>
      <c r="DD70" s="26"/>
      <c r="DE70" s="26" t="s">
        <v>25</v>
      </c>
    </row>
    <row r="71" spans="99:109" x14ac:dyDescent="0.2">
      <c r="CU71" s="22"/>
      <c r="CV71" s="26"/>
      <c r="CX71" s="22"/>
    </row>
    <row r="72" spans="99:109" x14ac:dyDescent="0.2">
      <c r="CU72" s="22"/>
      <c r="CV72" s="22"/>
      <c r="CW72" s="22"/>
      <c r="CX72" s="22"/>
    </row>
    <row r="73" spans="99:109" x14ac:dyDescent="0.2">
      <c r="CU73" s="26" t="s">
        <v>21</v>
      </c>
    </row>
  </sheetData>
  <mergeCells count="50">
    <mergeCell ref="K1:N2"/>
    <mergeCell ref="D2:E2"/>
    <mergeCell ref="D3:F3"/>
    <mergeCell ref="G3:J3"/>
    <mergeCell ref="K3:N3"/>
    <mergeCell ref="AA3:AB3"/>
    <mergeCell ref="AC3:AD3"/>
    <mergeCell ref="AH3:AI3"/>
    <mergeCell ref="AK3:AL3"/>
    <mergeCell ref="P3:Q3"/>
    <mergeCell ref="R3:S3"/>
    <mergeCell ref="T3:V3"/>
    <mergeCell ref="X3:Y3"/>
    <mergeCell ref="AZ3:BA3"/>
    <mergeCell ref="BE3:BF3"/>
    <mergeCell ref="BH3:BI3"/>
    <mergeCell ref="BJ3:BK3"/>
    <mergeCell ref="AN3:AO3"/>
    <mergeCell ref="AP3:AQ3"/>
    <mergeCell ref="AU3:AV3"/>
    <mergeCell ref="AX3:AY3"/>
    <mergeCell ref="DC3:DC4"/>
    <mergeCell ref="DD3:DF3"/>
    <mergeCell ref="CK3:CL3"/>
    <mergeCell ref="CM3:CO3"/>
    <mergeCell ref="CR3:CS3"/>
    <mergeCell ref="CZ3:CZ4"/>
    <mergeCell ref="CR4:CS4"/>
    <mergeCell ref="DA3:DA4"/>
    <mergeCell ref="DB3:DB4"/>
    <mergeCell ref="I4:J4"/>
    <mergeCell ref="M4:N4"/>
    <mergeCell ref="P4:Q4"/>
    <mergeCell ref="X4:Y4"/>
    <mergeCell ref="BV3:BW3"/>
    <mergeCell ref="CA3:CB3"/>
    <mergeCell ref="AA4:AB4"/>
    <mergeCell ref="AK4:AL4"/>
    <mergeCell ref="AN4:AO4"/>
    <mergeCell ref="AX4:AY4"/>
    <mergeCell ref="CD3:CF3"/>
    <mergeCell ref="CH3:CJ3"/>
    <mergeCell ref="BH4:BI4"/>
    <mergeCell ref="BT4:BU4"/>
    <mergeCell ref="CD4:CE4"/>
    <mergeCell ref="CH4:CI4"/>
    <mergeCell ref="BL3:BN3"/>
    <mergeCell ref="BO3:BP3"/>
    <mergeCell ref="BQ3:BR3"/>
    <mergeCell ref="BT3:BU3"/>
  </mergeCells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5</vt:i4>
      </vt:variant>
    </vt:vector>
  </HeadingPairs>
  <TitlesOfParts>
    <vt:vector size="21" baseType="lpstr">
      <vt:lpstr>Простыня</vt:lpstr>
      <vt:lpstr>Итоговый</vt:lpstr>
      <vt:lpstr>По ДС</vt:lpstr>
      <vt:lpstr>Простыня Сорт</vt:lpstr>
      <vt:lpstr>Лучший Пилот</vt:lpstr>
      <vt:lpstr>Пилотесса</vt:lpstr>
      <vt:lpstr>Команды</vt:lpstr>
      <vt:lpstr>Графики</vt:lpstr>
      <vt:lpstr>ДС1</vt:lpstr>
      <vt:lpstr>ДС2</vt:lpstr>
      <vt:lpstr>ДС4</vt:lpstr>
      <vt:lpstr>ДС5</vt:lpstr>
      <vt:lpstr>ДС6</vt:lpstr>
      <vt:lpstr>ДС7</vt:lpstr>
      <vt:lpstr>ДС8</vt:lpstr>
      <vt:lpstr>Лист1</vt:lpstr>
      <vt:lpstr>Простыня!Заголовки_для_печати</vt:lpstr>
      <vt:lpstr>Графики!Область_печати</vt:lpstr>
      <vt:lpstr>Итоговый!Область_печати</vt:lpstr>
      <vt:lpstr>'По ДС'!Область_печати</vt:lpstr>
      <vt:lpstr>Простыня!Область_печати</vt:lpstr>
    </vt:vector>
  </TitlesOfParts>
  <Company>Elcom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Новиков</dc:creator>
  <cp:lastModifiedBy>daemon2016</cp:lastModifiedBy>
  <cp:lastPrinted>2011-12-10T18:58:31Z</cp:lastPrinted>
  <dcterms:created xsi:type="dcterms:W3CDTF">2003-08-04T13:37:47Z</dcterms:created>
  <dcterms:modified xsi:type="dcterms:W3CDTF">2020-04-26T21:40:32Z</dcterms:modified>
</cp:coreProperties>
</file>